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cted.sharepoint.com/sites/IMPACTUGA/Shared Documents/REACH/Ongoing_REACH/6. U-Learn/1. Ongoing Research cycles (2023-2024)/1. UGA2406_ABA_Climate/7.2 Data analyses/"/>
    </mc:Choice>
  </mc:AlternateContent>
  <xr:revisionPtr revIDLastSave="468" documentId="8_{B980F2B0-6FBE-47C5-B615-CC5AF70BC112}" xr6:coauthVersionLast="47" xr6:coauthVersionMax="47" xr10:uidLastSave="{BAFF82A1-044D-42E5-A576-B63F4E568E29}"/>
  <bookViews>
    <workbookView xWindow="-110" yWindow="-110" windowWidth="19420" windowHeight="11620" tabRatio="736" xr2:uid="{00000000-000D-0000-FFFF-FFFF00000000}"/>
  </bookViews>
  <sheets>
    <sheet name="READ_ME" sheetId="4" r:id="rId1"/>
    <sheet name="DSAG" sheetId="1" r:id="rId2"/>
    <sheet name="Seasonal calendar" sheetId="8" r:id="rId3"/>
    <sheet name="Problem trees_Summaries" sheetId="16" r:id="rId4"/>
  </sheets>
  <definedNames>
    <definedName name="_xlnm._FilterDatabase" localSheetId="1" hidden="1">DSAG!$B$8:$G$538</definedName>
    <definedName name="_xlnm._FilterDatabase" localSheetId="0" hidden="1">READ_ME!$A$32:$B$43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4" i="1" l="1"/>
  <c r="K534" i="1"/>
  <c r="L534" i="1"/>
  <c r="M534" i="1"/>
  <c r="N534" i="1"/>
  <c r="O534" i="1"/>
  <c r="P534" i="1"/>
  <c r="Q534" i="1"/>
  <c r="R534" i="1"/>
  <c r="S534" i="1"/>
  <c r="T534" i="1"/>
  <c r="U534" i="1"/>
  <c r="V534" i="1"/>
  <c r="W534" i="1"/>
  <c r="X534" i="1"/>
  <c r="Y534" i="1"/>
  <c r="Z534" i="1"/>
  <c r="AA534" i="1"/>
  <c r="AB534" i="1"/>
  <c r="AC534" i="1"/>
  <c r="AD534" i="1"/>
  <c r="AE534" i="1"/>
  <c r="AF534" i="1"/>
  <c r="I534" i="1"/>
  <c r="J518" i="1"/>
  <c r="K518" i="1"/>
  <c r="L518" i="1"/>
  <c r="M518" i="1"/>
  <c r="N518" i="1"/>
  <c r="O518" i="1"/>
  <c r="P518" i="1"/>
  <c r="Q518" i="1"/>
  <c r="R518" i="1"/>
  <c r="S518" i="1"/>
  <c r="T518" i="1"/>
  <c r="U518" i="1"/>
  <c r="V518" i="1"/>
  <c r="W518" i="1"/>
  <c r="X518" i="1"/>
  <c r="Y518" i="1"/>
  <c r="Z518" i="1"/>
  <c r="AA518" i="1"/>
  <c r="AB518" i="1"/>
  <c r="AC518" i="1"/>
  <c r="AD518" i="1"/>
  <c r="AE518" i="1"/>
  <c r="AF518" i="1"/>
  <c r="I518" i="1"/>
  <c r="J510" i="1"/>
  <c r="K510" i="1"/>
  <c r="L510" i="1"/>
  <c r="M510" i="1"/>
  <c r="N510" i="1"/>
  <c r="O510" i="1"/>
  <c r="P510" i="1"/>
  <c r="Q510" i="1"/>
  <c r="R510" i="1"/>
  <c r="S510" i="1"/>
  <c r="T510" i="1"/>
  <c r="U510" i="1"/>
  <c r="V510" i="1"/>
  <c r="W510" i="1"/>
  <c r="X510" i="1"/>
  <c r="Y510" i="1"/>
  <c r="Z510" i="1"/>
  <c r="AA510" i="1"/>
  <c r="AB510" i="1"/>
  <c r="AC510" i="1"/>
  <c r="AD510" i="1"/>
  <c r="AE510" i="1"/>
  <c r="AF510" i="1"/>
  <c r="I510" i="1"/>
  <c r="J484" i="1"/>
  <c r="K484" i="1"/>
  <c r="L484" i="1"/>
  <c r="M484" i="1"/>
  <c r="N484" i="1"/>
  <c r="O484" i="1"/>
  <c r="P484" i="1"/>
  <c r="Q484" i="1"/>
  <c r="R484" i="1"/>
  <c r="S484" i="1"/>
  <c r="T484" i="1"/>
  <c r="U484" i="1"/>
  <c r="V484" i="1"/>
  <c r="W484" i="1"/>
  <c r="X484" i="1"/>
  <c r="Y484" i="1"/>
  <c r="Z484" i="1"/>
  <c r="AA484" i="1"/>
  <c r="AB484" i="1"/>
  <c r="AC484" i="1"/>
  <c r="AD484" i="1"/>
  <c r="AE484" i="1"/>
  <c r="AF484" i="1"/>
  <c r="I484" i="1"/>
  <c r="AY477" i="1"/>
  <c r="AY478" i="1"/>
  <c r="AY479" i="1"/>
  <c r="AY480" i="1"/>
  <c r="AY481" i="1"/>
  <c r="AY482" i="1"/>
  <c r="AY483" i="1"/>
  <c r="AY485" i="1"/>
  <c r="AY486" i="1"/>
  <c r="AY487" i="1"/>
  <c r="AY488" i="1"/>
  <c r="AY489" i="1"/>
  <c r="AY490" i="1"/>
  <c r="AY491" i="1"/>
  <c r="AY492" i="1"/>
  <c r="AY493" i="1"/>
  <c r="AY494" i="1"/>
  <c r="AY495" i="1"/>
  <c r="AY496" i="1"/>
  <c r="AY497" i="1"/>
  <c r="AY498" i="1"/>
  <c r="AY499" i="1"/>
  <c r="AY500" i="1"/>
  <c r="AY501" i="1"/>
  <c r="AY502" i="1"/>
  <c r="AY503" i="1"/>
  <c r="AY504" i="1"/>
  <c r="AY505" i="1"/>
  <c r="AY506" i="1"/>
  <c r="AY507" i="1"/>
  <c r="AY508" i="1"/>
  <c r="AY509" i="1"/>
  <c r="AY511" i="1"/>
  <c r="AY512" i="1"/>
  <c r="AY513" i="1"/>
  <c r="AY514" i="1"/>
  <c r="AY515" i="1"/>
  <c r="AY516" i="1"/>
  <c r="AY517" i="1"/>
  <c r="AY519" i="1"/>
  <c r="AY520" i="1"/>
  <c r="AY521" i="1"/>
  <c r="AY522" i="1"/>
  <c r="AY523" i="1"/>
  <c r="AY524" i="1"/>
  <c r="AY525" i="1"/>
  <c r="AY526" i="1"/>
  <c r="AY527" i="1"/>
  <c r="AY528" i="1"/>
  <c r="AY529" i="1"/>
  <c r="AY530" i="1"/>
  <c r="AY531" i="1"/>
  <c r="AY532" i="1"/>
  <c r="AY533" i="1"/>
  <c r="AY535" i="1"/>
  <c r="AY536" i="1"/>
  <c r="AY537" i="1"/>
  <c r="AY538" i="1"/>
  <c r="AY476" i="1"/>
  <c r="AL3" i="1"/>
  <c r="AM3" i="1"/>
  <c r="AN3" i="1"/>
  <c r="AL4" i="1"/>
  <c r="AM4" i="1"/>
  <c r="AN4" i="1"/>
  <c r="AL5" i="1"/>
  <c r="AM5" i="1"/>
  <c r="AN5" i="1"/>
  <c r="AL6" i="1"/>
  <c r="AM6" i="1"/>
  <c r="AN6" i="1"/>
  <c r="AK6" i="1"/>
  <c r="AK5" i="1"/>
  <c r="AK4" i="1"/>
  <c r="AK3" i="1"/>
  <c r="AY10" i="1"/>
  <c r="AY11" i="1"/>
  <c r="AY12" i="1"/>
  <c r="AY13" i="1"/>
  <c r="AY9"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7" i="1"/>
  <c r="AY48" i="1"/>
  <c r="AY49" i="1"/>
  <c r="AY50" i="1"/>
  <c r="AY51" i="1"/>
  <c r="AY52" i="1"/>
  <c r="AY53" i="1"/>
  <c r="AY54" i="1"/>
  <c r="AY55" i="1"/>
  <c r="AY56" i="1"/>
  <c r="AY57" i="1"/>
  <c r="AY58" i="1"/>
  <c r="AY59" i="1"/>
  <c r="AY60" i="1"/>
  <c r="AY61" i="1"/>
  <c r="AY62" i="1"/>
  <c r="AY63" i="1"/>
  <c r="AY64" i="1"/>
  <c r="AY66" i="1"/>
  <c r="AY67" i="1"/>
  <c r="AY68" i="1"/>
  <c r="AY69" i="1"/>
  <c r="AY70" i="1"/>
  <c r="AY71" i="1"/>
  <c r="AY72" i="1"/>
  <c r="AY73" i="1"/>
  <c r="AY74" i="1"/>
  <c r="AY75" i="1"/>
  <c r="AY76" i="1"/>
  <c r="AY77" i="1"/>
  <c r="AY78" i="1"/>
  <c r="AY79" i="1"/>
  <c r="AY80" i="1"/>
  <c r="AY81" i="1"/>
  <c r="AY82" i="1"/>
  <c r="AY83" i="1"/>
  <c r="AY84" i="1"/>
  <c r="AY85" i="1"/>
  <c r="AY86" i="1"/>
  <c r="AY87" i="1"/>
  <c r="AY88" i="1"/>
  <c r="AY89" i="1"/>
  <c r="AY90" i="1"/>
  <c r="AY91" i="1"/>
  <c r="AY92" i="1"/>
  <c r="AY93" i="1"/>
  <c r="AY94" i="1"/>
  <c r="AY95" i="1"/>
  <c r="AY96" i="1"/>
  <c r="AY97" i="1"/>
  <c r="AY98" i="1"/>
  <c r="AY99" i="1"/>
  <c r="AY100" i="1"/>
  <c r="AY101" i="1"/>
  <c r="AY102" i="1"/>
  <c r="AY104" i="1"/>
  <c r="AY105" i="1"/>
  <c r="AY106" i="1"/>
  <c r="AY107" i="1"/>
  <c r="AY108" i="1"/>
  <c r="AY109" i="1"/>
  <c r="AY110" i="1"/>
  <c r="AY111" i="1"/>
  <c r="AY112" i="1"/>
  <c r="AY113" i="1"/>
  <c r="AY114" i="1"/>
  <c r="AY115" i="1"/>
  <c r="AY116" i="1"/>
  <c r="AY117" i="1"/>
  <c r="AY118" i="1"/>
  <c r="AY119" i="1"/>
  <c r="AY120" i="1"/>
  <c r="AY121" i="1"/>
  <c r="AY122" i="1"/>
  <c r="AY123" i="1"/>
  <c r="AY124" i="1"/>
  <c r="AY125" i="1"/>
  <c r="AY126" i="1"/>
  <c r="AY127" i="1"/>
  <c r="AY128" i="1"/>
  <c r="AY129" i="1"/>
  <c r="AY130" i="1"/>
  <c r="AY131" i="1"/>
  <c r="AY132" i="1"/>
  <c r="AY133" i="1"/>
  <c r="AY134" i="1"/>
  <c r="AY135" i="1"/>
  <c r="AY136" i="1"/>
  <c r="AY137" i="1"/>
  <c r="AY138" i="1"/>
  <c r="AY139" i="1"/>
  <c r="AY140" i="1"/>
  <c r="AY141" i="1"/>
  <c r="AY142" i="1"/>
  <c r="AY143" i="1"/>
  <c r="AY144" i="1"/>
  <c r="AY145" i="1"/>
  <c r="AY146" i="1"/>
  <c r="AY147" i="1"/>
  <c r="AY150" i="1"/>
  <c r="AY151" i="1"/>
  <c r="AY152" i="1"/>
  <c r="AY153" i="1"/>
  <c r="AY154" i="1"/>
  <c r="AY155" i="1"/>
  <c r="AY156" i="1"/>
  <c r="AY157" i="1"/>
  <c r="AY158" i="1"/>
  <c r="AY159" i="1"/>
  <c r="AY160" i="1"/>
  <c r="AY162" i="1"/>
  <c r="AY163" i="1"/>
  <c r="AY164" i="1"/>
  <c r="AY165" i="1"/>
  <c r="AY166" i="1"/>
  <c r="AY167" i="1"/>
  <c r="AY168" i="1"/>
  <c r="AY169" i="1"/>
  <c r="AY170" i="1"/>
  <c r="AY171" i="1"/>
  <c r="AY172" i="1"/>
  <c r="AY173" i="1"/>
  <c r="AY175" i="1"/>
  <c r="AY176" i="1"/>
  <c r="AY177" i="1"/>
  <c r="AY178" i="1"/>
  <c r="AY179" i="1"/>
  <c r="AY180" i="1"/>
  <c r="AY181" i="1"/>
  <c r="AY182" i="1"/>
  <c r="AY183" i="1"/>
  <c r="AY184" i="1"/>
  <c r="AY185" i="1"/>
  <c r="AY186" i="1"/>
  <c r="AY187" i="1"/>
  <c r="AY188" i="1"/>
  <c r="AY189" i="1"/>
  <c r="AY190" i="1"/>
  <c r="AY191" i="1"/>
  <c r="AY192" i="1"/>
  <c r="AY193" i="1"/>
  <c r="AY194" i="1"/>
  <c r="AY195" i="1"/>
  <c r="AY196" i="1"/>
  <c r="AY197" i="1"/>
  <c r="AY198" i="1"/>
  <c r="AY200" i="1"/>
  <c r="AY201" i="1"/>
  <c r="AY202" i="1"/>
  <c r="AY203" i="1"/>
  <c r="AY204" i="1"/>
  <c r="AY205" i="1"/>
  <c r="AY206" i="1"/>
  <c r="AY207" i="1"/>
  <c r="AY208" i="1"/>
  <c r="AY209" i="1"/>
  <c r="AY210" i="1"/>
  <c r="AY211" i="1"/>
  <c r="AY212" i="1"/>
  <c r="AY213" i="1"/>
  <c r="AY214" i="1"/>
  <c r="AY215" i="1"/>
  <c r="AY216" i="1"/>
  <c r="AY217" i="1"/>
  <c r="AY218" i="1"/>
  <c r="AY219" i="1"/>
  <c r="AY220" i="1"/>
  <c r="AY221" i="1"/>
  <c r="AY222" i="1"/>
  <c r="AY223" i="1"/>
  <c r="AY225" i="1"/>
  <c r="AY226" i="1"/>
  <c r="AY227" i="1"/>
  <c r="AY228" i="1"/>
  <c r="AY229" i="1"/>
  <c r="AY230" i="1"/>
  <c r="AY231" i="1"/>
  <c r="AY232" i="1"/>
  <c r="AY233" i="1"/>
  <c r="AY234" i="1"/>
  <c r="AY235" i="1"/>
  <c r="AY236" i="1"/>
  <c r="AY237" i="1"/>
  <c r="AY238" i="1"/>
  <c r="AY239" i="1"/>
  <c r="AY240" i="1"/>
  <c r="AY241" i="1"/>
  <c r="AY242" i="1"/>
  <c r="AY243" i="1"/>
  <c r="AY244" i="1"/>
  <c r="AY245" i="1"/>
  <c r="AY246" i="1"/>
  <c r="AY247" i="1"/>
  <c r="AY248" i="1"/>
  <c r="AY250" i="1"/>
  <c r="AY251" i="1"/>
  <c r="AY252" i="1"/>
  <c r="AY253" i="1"/>
  <c r="AY254" i="1"/>
  <c r="AY255" i="1"/>
  <c r="AY256" i="1"/>
  <c r="AY257" i="1"/>
  <c r="AY258" i="1"/>
  <c r="AY259" i="1"/>
  <c r="AY260" i="1"/>
  <c r="AY261" i="1"/>
  <c r="AY262" i="1"/>
  <c r="AY263" i="1"/>
  <c r="AY264" i="1"/>
  <c r="AY265" i="1"/>
  <c r="AY266" i="1"/>
  <c r="AY267" i="1"/>
  <c r="AY268" i="1"/>
  <c r="AY270" i="1"/>
  <c r="AY271" i="1"/>
  <c r="AY272" i="1"/>
  <c r="AY273" i="1"/>
  <c r="AY274" i="1"/>
  <c r="AY275" i="1"/>
  <c r="AY276" i="1"/>
  <c r="AY277" i="1"/>
  <c r="AY279" i="1"/>
  <c r="AY280" i="1"/>
  <c r="AY281" i="1"/>
  <c r="AY282" i="1"/>
  <c r="AY283" i="1"/>
  <c r="AY284" i="1"/>
  <c r="AY285" i="1"/>
  <c r="AY286" i="1"/>
  <c r="AY287" i="1"/>
  <c r="AY288" i="1"/>
  <c r="AY289" i="1"/>
  <c r="AY292" i="1"/>
  <c r="AY293" i="1"/>
  <c r="AY294" i="1"/>
  <c r="AY295" i="1"/>
  <c r="AY296" i="1"/>
  <c r="AY297" i="1"/>
  <c r="AY298" i="1"/>
  <c r="AY299" i="1"/>
  <c r="AY300" i="1"/>
  <c r="AY301" i="1"/>
  <c r="AY302" i="1"/>
  <c r="AY303" i="1"/>
  <c r="AY304" i="1"/>
  <c r="AY305" i="1"/>
  <c r="AY306" i="1"/>
  <c r="AY307" i="1"/>
  <c r="AY308" i="1"/>
  <c r="AY309" i="1"/>
  <c r="AY310" i="1"/>
  <c r="AY312" i="1"/>
  <c r="AY313" i="1"/>
  <c r="AY314" i="1"/>
  <c r="AY315" i="1"/>
  <c r="AY316" i="1"/>
  <c r="AY317" i="1"/>
  <c r="AY318" i="1"/>
  <c r="AY319" i="1"/>
  <c r="AY320" i="1"/>
  <c r="AY321" i="1"/>
  <c r="AY322" i="1"/>
  <c r="AY323" i="1"/>
  <c r="AY324" i="1"/>
  <c r="AY325" i="1"/>
  <c r="AY326" i="1"/>
  <c r="AY327" i="1"/>
  <c r="AY328" i="1"/>
  <c r="AY330" i="1"/>
  <c r="AY331" i="1"/>
  <c r="AY332" i="1"/>
  <c r="AY333" i="1"/>
  <c r="AY334" i="1"/>
  <c r="AY335" i="1"/>
  <c r="AY336" i="1"/>
  <c r="AY337" i="1"/>
  <c r="AY338" i="1"/>
  <c r="AY339" i="1"/>
  <c r="AY340" i="1"/>
  <c r="AY341" i="1"/>
  <c r="AY342" i="1"/>
  <c r="AY343" i="1"/>
  <c r="AY345" i="1"/>
  <c r="AY346" i="1"/>
  <c r="AY347" i="1"/>
  <c r="AY348" i="1"/>
  <c r="AY350" i="1"/>
  <c r="AY351" i="1"/>
  <c r="AY352" i="1"/>
  <c r="AY353" i="1"/>
  <c r="AY354" i="1"/>
  <c r="AY355" i="1"/>
  <c r="AY356" i="1"/>
  <c r="AY358" i="1"/>
  <c r="AY359" i="1"/>
  <c r="AY360" i="1"/>
  <c r="AY361" i="1"/>
  <c r="AY362" i="1"/>
  <c r="AY364" i="1"/>
  <c r="AY365" i="1"/>
  <c r="AY366" i="1"/>
  <c r="AY367" i="1"/>
  <c r="AY368" i="1"/>
  <c r="AY369" i="1"/>
  <c r="AY370" i="1"/>
  <c r="AY371" i="1"/>
  <c r="AY374" i="1"/>
  <c r="AY375" i="1"/>
  <c r="AY376" i="1"/>
  <c r="AY377" i="1"/>
  <c r="AY378" i="1"/>
  <c r="AY379" i="1"/>
  <c r="AY380" i="1"/>
  <c r="AY381" i="1"/>
  <c r="AY382" i="1"/>
  <c r="AY383" i="1"/>
  <c r="AY384" i="1"/>
  <c r="AY385" i="1"/>
  <c r="AY386" i="1"/>
  <c r="AY387" i="1"/>
  <c r="AY388" i="1"/>
  <c r="AY389" i="1"/>
  <c r="AY390" i="1"/>
  <c r="AY391" i="1"/>
  <c r="AY392" i="1"/>
  <c r="AY393" i="1"/>
  <c r="AY394" i="1"/>
  <c r="AY395" i="1"/>
  <c r="AY396" i="1"/>
  <c r="AY397" i="1"/>
  <c r="AY398" i="1"/>
  <c r="AY399" i="1"/>
  <c r="AY400" i="1"/>
  <c r="AY401" i="1"/>
  <c r="AY402" i="1"/>
  <c r="AY403" i="1"/>
  <c r="AY404" i="1"/>
  <c r="AY405" i="1"/>
  <c r="AY406" i="1"/>
  <c r="AY407" i="1"/>
  <c r="AY408" i="1"/>
  <c r="AY409" i="1"/>
  <c r="AY410" i="1"/>
  <c r="AY411" i="1"/>
  <c r="AY412" i="1"/>
  <c r="AY413" i="1"/>
  <c r="AY414" i="1"/>
  <c r="AY415" i="1"/>
  <c r="AY416" i="1"/>
  <c r="AY417" i="1"/>
  <c r="AY418" i="1"/>
  <c r="AY419" i="1"/>
  <c r="AY420" i="1"/>
  <c r="AY421" i="1"/>
  <c r="AY422" i="1"/>
  <c r="AY423" i="1"/>
  <c r="AY424" i="1"/>
  <c r="AY425" i="1"/>
  <c r="AY426" i="1"/>
  <c r="AY427" i="1"/>
  <c r="AY429" i="1"/>
  <c r="AY430" i="1"/>
  <c r="AY431" i="1"/>
  <c r="AY432" i="1"/>
  <c r="AY433" i="1"/>
  <c r="AY434" i="1"/>
  <c r="AY435" i="1"/>
  <c r="AY436" i="1"/>
  <c r="AY437" i="1"/>
  <c r="AY438" i="1"/>
  <c r="AY439" i="1"/>
  <c r="AY440" i="1"/>
  <c r="AY441" i="1"/>
  <c r="AY442" i="1"/>
  <c r="AY443" i="1"/>
  <c r="AY444" i="1"/>
  <c r="AY446" i="1"/>
  <c r="AY447" i="1"/>
  <c r="AY448" i="1"/>
  <c r="AY449" i="1"/>
  <c r="AY450" i="1"/>
  <c r="AY451" i="1"/>
  <c r="AY452" i="1"/>
  <c r="AY453" i="1"/>
  <c r="AY454" i="1"/>
  <c r="AY455" i="1"/>
  <c r="AY456" i="1"/>
  <c r="AY457" i="1"/>
  <c r="AY458" i="1"/>
  <c r="AY459" i="1"/>
  <c r="AY460" i="1"/>
  <c r="AY462" i="1"/>
  <c r="AY463" i="1"/>
  <c r="AY464" i="1"/>
  <c r="AY465" i="1"/>
  <c r="AY466" i="1"/>
  <c r="AY467" i="1"/>
  <c r="AY468" i="1"/>
  <c r="AY469" i="1"/>
  <c r="AY471" i="1"/>
  <c r="AY472" i="1"/>
  <c r="AY473" i="1"/>
  <c r="AY474" i="1"/>
  <c r="AY7" i="1"/>
  <c r="AY510" i="1" l="1"/>
  <c r="AY534" i="1"/>
  <c r="AY518" i="1"/>
  <c r="AY484" i="1"/>
  <c r="AO6" i="1"/>
  <c r="J6" i="1"/>
  <c r="K6" i="1"/>
  <c r="L6" i="1"/>
  <c r="M6" i="1"/>
  <c r="N6" i="1"/>
  <c r="O6" i="1"/>
  <c r="P6" i="1"/>
  <c r="Q6" i="1"/>
  <c r="R6" i="1"/>
  <c r="S6" i="1"/>
  <c r="T6" i="1"/>
  <c r="U6" i="1"/>
  <c r="V6" i="1"/>
  <c r="W6" i="1"/>
  <c r="X6" i="1"/>
  <c r="Y6" i="1"/>
  <c r="Z6" i="1"/>
  <c r="AA6" i="1"/>
  <c r="AB6" i="1"/>
  <c r="AC6" i="1"/>
  <c r="AD6" i="1"/>
  <c r="AE6" i="1"/>
  <c r="AF6" i="1"/>
  <c r="AG6" i="1"/>
  <c r="AH6" i="1"/>
  <c r="AI6" i="1"/>
  <c r="AJ6" i="1"/>
  <c r="I6" i="1"/>
  <c r="J3" i="1"/>
  <c r="K3" i="1"/>
  <c r="L3" i="1"/>
  <c r="M3" i="1"/>
  <c r="N3" i="1"/>
  <c r="O3" i="1"/>
  <c r="P3" i="1"/>
  <c r="Q3" i="1"/>
  <c r="R3" i="1"/>
  <c r="S3" i="1"/>
  <c r="T3" i="1"/>
  <c r="U3" i="1"/>
  <c r="V3" i="1"/>
  <c r="W3" i="1"/>
  <c r="X3" i="1"/>
  <c r="Y3" i="1"/>
  <c r="Z3" i="1"/>
  <c r="AA3" i="1"/>
  <c r="AB3" i="1"/>
  <c r="AC3" i="1"/>
  <c r="AD3" i="1"/>
  <c r="AE3" i="1"/>
  <c r="AF3" i="1"/>
  <c r="AG3" i="1"/>
  <c r="AH3" i="1"/>
  <c r="AI3" i="1"/>
  <c r="AJ3" i="1"/>
  <c r="AO3" i="1"/>
  <c r="J4" i="1"/>
  <c r="K4" i="1"/>
  <c r="L4" i="1"/>
  <c r="M4" i="1"/>
  <c r="N4" i="1"/>
  <c r="O4" i="1"/>
  <c r="P4" i="1"/>
  <c r="Q4" i="1"/>
  <c r="R4" i="1"/>
  <c r="S4" i="1"/>
  <c r="T4" i="1"/>
  <c r="U4" i="1"/>
  <c r="V4" i="1"/>
  <c r="W4" i="1"/>
  <c r="X4" i="1"/>
  <c r="Y4" i="1"/>
  <c r="Z4" i="1"/>
  <c r="AA4" i="1"/>
  <c r="AB4" i="1"/>
  <c r="AC4" i="1"/>
  <c r="AD4" i="1"/>
  <c r="AE4" i="1"/>
  <c r="AF4" i="1"/>
  <c r="AG4" i="1"/>
  <c r="AH4" i="1"/>
  <c r="AI4" i="1"/>
  <c r="AJ4" i="1"/>
  <c r="AO4" i="1"/>
  <c r="J5" i="1"/>
  <c r="K5" i="1"/>
  <c r="L5" i="1"/>
  <c r="M5" i="1"/>
  <c r="N5" i="1"/>
  <c r="O5" i="1"/>
  <c r="P5" i="1"/>
  <c r="Q5" i="1"/>
  <c r="R5" i="1"/>
  <c r="S5" i="1"/>
  <c r="T5" i="1"/>
  <c r="U5" i="1"/>
  <c r="V5" i="1"/>
  <c r="W5" i="1"/>
  <c r="X5" i="1"/>
  <c r="Y5" i="1"/>
  <c r="Z5" i="1"/>
  <c r="AA5" i="1"/>
  <c r="AB5" i="1"/>
  <c r="AC5" i="1"/>
  <c r="AD5" i="1"/>
  <c r="AE5" i="1"/>
  <c r="AF5" i="1"/>
  <c r="AG5" i="1"/>
  <c r="AH5" i="1"/>
  <c r="AI5" i="1"/>
  <c r="AJ5" i="1"/>
  <c r="AO5" i="1"/>
  <c r="I5" i="1"/>
  <c r="I4" i="1"/>
  <c r="I3" i="1"/>
  <c r="AS534" i="1" l="1"/>
  <c r="AR484" i="1"/>
  <c r="AP510" i="1"/>
  <c r="AV534" i="1"/>
  <c r="AQ534" i="1"/>
  <c r="AS510" i="1"/>
  <c r="AQ484" i="1"/>
  <c r="AR510" i="1"/>
  <c r="AW511" i="1"/>
  <c r="AW512" i="1"/>
  <c r="AW513" i="1"/>
  <c r="AW514" i="1"/>
  <c r="AW515" i="1"/>
  <c r="AW516" i="1"/>
  <c r="AW517" i="1"/>
  <c r="AT519" i="1"/>
  <c r="AT520" i="1"/>
  <c r="AT521" i="1"/>
  <c r="AT522" i="1"/>
  <c r="AT523" i="1"/>
  <c r="AT524" i="1"/>
  <c r="AT525" i="1"/>
  <c r="AT526" i="1"/>
  <c r="AT527" i="1"/>
  <c r="AT528" i="1"/>
  <c r="AT529" i="1"/>
  <c r="AT530" i="1"/>
  <c r="AT531" i="1"/>
  <c r="AT532" i="1"/>
  <c r="AT533" i="1"/>
  <c r="AV476" i="1"/>
  <c r="AU510" i="1"/>
  <c r="AX511" i="1"/>
  <c r="AX512" i="1"/>
  <c r="AX513" i="1"/>
  <c r="AX514" i="1"/>
  <c r="AX515" i="1"/>
  <c r="AX516" i="1"/>
  <c r="AX517" i="1"/>
  <c r="AU519" i="1"/>
  <c r="AU520" i="1"/>
  <c r="AU521" i="1"/>
  <c r="AU522" i="1"/>
  <c r="AU523" i="1"/>
  <c r="AU524" i="1"/>
  <c r="AU525" i="1"/>
  <c r="AU526" i="1"/>
  <c r="AU527" i="1"/>
  <c r="AU528" i="1"/>
  <c r="AU529" i="1"/>
  <c r="AU530" i="1"/>
  <c r="AU531" i="1"/>
  <c r="AU532" i="1"/>
  <c r="AU533" i="1"/>
  <c r="AT535" i="1"/>
  <c r="AT536" i="1"/>
  <c r="AT537" i="1"/>
  <c r="AT538" i="1"/>
  <c r="AU476" i="1"/>
  <c r="AW510" i="1"/>
  <c r="AV519" i="1"/>
  <c r="AV520" i="1"/>
  <c r="AV521" i="1"/>
  <c r="AV522" i="1"/>
  <c r="AV523" i="1"/>
  <c r="AV524" i="1"/>
  <c r="AV525" i="1"/>
  <c r="AV526" i="1"/>
  <c r="AV527" i="1"/>
  <c r="AV528" i="1"/>
  <c r="AV529" i="1"/>
  <c r="AV530" i="1"/>
  <c r="AV531" i="1"/>
  <c r="AV532" i="1"/>
  <c r="AV533" i="1"/>
  <c r="AU535" i="1"/>
  <c r="AU536" i="1"/>
  <c r="AU537" i="1"/>
  <c r="AU538" i="1"/>
  <c r="AT476" i="1"/>
  <c r="AX534" i="1"/>
  <c r="AX510" i="1"/>
  <c r="AT518" i="1"/>
  <c r="AW519" i="1"/>
  <c r="AW520" i="1"/>
  <c r="AW521" i="1"/>
  <c r="AW522" i="1"/>
  <c r="AW523" i="1"/>
  <c r="AW524" i="1"/>
  <c r="AW525" i="1"/>
  <c r="AW526" i="1"/>
  <c r="AW527" i="1"/>
  <c r="AW528" i="1"/>
  <c r="AW529" i="1"/>
  <c r="AW530" i="1"/>
  <c r="AW531" i="1"/>
  <c r="AW532" i="1"/>
  <c r="AW533" i="1"/>
  <c r="AV535" i="1"/>
  <c r="AV536" i="1"/>
  <c r="AV537" i="1"/>
  <c r="AV538" i="1"/>
  <c r="AT477" i="1"/>
  <c r="AT478" i="1"/>
  <c r="AT479" i="1"/>
  <c r="AT480" i="1"/>
  <c r="AT481" i="1"/>
  <c r="AT482" i="1"/>
  <c r="AT483" i="1"/>
  <c r="AU518" i="1"/>
  <c r="AX519" i="1"/>
  <c r="AX520" i="1"/>
  <c r="AX521" i="1"/>
  <c r="AX522" i="1"/>
  <c r="AX523" i="1"/>
  <c r="AX524" i="1"/>
  <c r="AX525" i="1"/>
  <c r="AX526" i="1"/>
  <c r="AX527" i="1"/>
  <c r="AX528" i="1"/>
  <c r="AX529" i="1"/>
  <c r="AX530" i="1"/>
  <c r="AX531" i="1"/>
  <c r="AX532" i="1"/>
  <c r="AX533" i="1"/>
  <c r="AW535" i="1"/>
  <c r="AW536" i="1"/>
  <c r="AW537" i="1"/>
  <c r="AW538" i="1"/>
  <c r="AU477" i="1"/>
  <c r="AU478" i="1"/>
  <c r="AU479" i="1"/>
  <c r="AU480" i="1"/>
  <c r="AU481" i="1"/>
  <c r="AU482" i="1"/>
  <c r="AU483" i="1"/>
  <c r="AT485" i="1"/>
  <c r="AT486" i="1"/>
  <c r="AT487" i="1"/>
  <c r="AT488" i="1"/>
  <c r="AT489" i="1"/>
  <c r="AT490" i="1"/>
  <c r="AT491" i="1"/>
  <c r="AT492" i="1"/>
  <c r="AT493" i="1"/>
  <c r="AT494" i="1"/>
  <c r="AT495" i="1"/>
  <c r="AT496" i="1"/>
  <c r="AT497" i="1"/>
  <c r="AT498" i="1"/>
  <c r="AT499" i="1"/>
  <c r="AT500" i="1"/>
  <c r="AT501" i="1"/>
  <c r="AT502" i="1"/>
  <c r="AT503" i="1"/>
  <c r="AT504" i="1"/>
  <c r="AT505" i="1"/>
  <c r="AT506" i="1"/>
  <c r="AT507" i="1"/>
  <c r="AT508" i="1"/>
  <c r="AT509" i="1"/>
  <c r="AV518" i="1"/>
  <c r="AX535" i="1"/>
  <c r="AX536" i="1"/>
  <c r="AX537" i="1"/>
  <c r="AX538" i="1"/>
  <c r="AV477" i="1"/>
  <c r="AV478" i="1"/>
  <c r="AV479" i="1"/>
  <c r="AV480" i="1"/>
  <c r="AV481" i="1"/>
  <c r="AV482" i="1"/>
  <c r="AV483" i="1"/>
  <c r="AU485" i="1"/>
  <c r="AU486" i="1"/>
  <c r="AU487" i="1"/>
  <c r="AU488" i="1"/>
  <c r="AU489" i="1"/>
  <c r="AU490" i="1"/>
  <c r="AU491" i="1"/>
  <c r="AU492" i="1"/>
  <c r="AU493" i="1"/>
  <c r="AU494" i="1"/>
  <c r="AU495" i="1"/>
  <c r="AU496" i="1"/>
  <c r="AU497" i="1"/>
  <c r="AU498" i="1"/>
  <c r="AU499" i="1"/>
  <c r="AU500" i="1"/>
  <c r="AU501" i="1"/>
  <c r="AU502" i="1"/>
  <c r="AU503" i="1"/>
  <c r="AU504" i="1"/>
  <c r="AU505" i="1"/>
  <c r="AU506" i="1"/>
  <c r="AU507" i="1"/>
  <c r="AU508" i="1"/>
  <c r="AU509" i="1"/>
  <c r="AW477" i="1"/>
  <c r="AW478" i="1"/>
  <c r="AW479" i="1"/>
  <c r="AW480" i="1"/>
  <c r="AW481" i="1"/>
  <c r="AW482" i="1"/>
  <c r="AW483" i="1"/>
  <c r="AV485" i="1"/>
  <c r="AV486" i="1"/>
  <c r="AV487" i="1"/>
  <c r="AV488" i="1"/>
  <c r="AV489" i="1"/>
  <c r="AV490" i="1"/>
  <c r="AV491" i="1"/>
  <c r="AV492" i="1"/>
  <c r="AV493" i="1"/>
  <c r="AV494" i="1"/>
  <c r="AV495" i="1"/>
  <c r="AV496" i="1"/>
  <c r="AV497" i="1"/>
  <c r="AV498" i="1"/>
  <c r="AV499" i="1"/>
  <c r="AV500" i="1"/>
  <c r="AV501" i="1"/>
  <c r="AV502" i="1"/>
  <c r="AV503" i="1"/>
  <c r="AV504" i="1"/>
  <c r="AV505" i="1"/>
  <c r="AV506" i="1"/>
  <c r="AV507" i="1"/>
  <c r="AV508" i="1"/>
  <c r="AV509" i="1"/>
  <c r="AT511" i="1"/>
  <c r="AT512" i="1"/>
  <c r="AT513" i="1"/>
  <c r="AT514" i="1"/>
  <c r="AT515" i="1"/>
  <c r="AT516" i="1"/>
  <c r="AT517" i="1"/>
  <c r="AX518" i="1"/>
  <c r="AX484" i="1"/>
  <c r="AX477" i="1"/>
  <c r="AX478" i="1"/>
  <c r="AX479" i="1"/>
  <c r="AX480" i="1"/>
  <c r="AX481" i="1"/>
  <c r="AX482" i="1"/>
  <c r="AX483" i="1"/>
  <c r="AW485" i="1"/>
  <c r="AW486" i="1"/>
  <c r="AW487" i="1"/>
  <c r="AW488" i="1"/>
  <c r="AW489" i="1"/>
  <c r="AW490" i="1"/>
  <c r="AW491" i="1"/>
  <c r="AW492" i="1"/>
  <c r="AW493" i="1"/>
  <c r="AW494" i="1"/>
  <c r="AW495" i="1"/>
  <c r="AW496" i="1"/>
  <c r="AW497" i="1"/>
  <c r="AW498" i="1"/>
  <c r="AW499" i="1"/>
  <c r="AW500" i="1"/>
  <c r="AW501" i="1"/>
  <c r="AW502" i="1"/>
  <c r="AW503" i="1"/>
  <c r="AW504" i="1"/>
  <c r="AW505" i="1"/>
  <c r="AW506" i="1"/>
  <c r="AW507" i="1"/>
  <c r="AW508" i="1"/>
  <c r="AW509" i="1"/>
  <c r="AU511" i="1"/>
  <c r="AU512" i="1"/>
  <c r="AU513" i="1"/>
  <c r="AU514" i="1"/>
  <c r="AU515" i="1"/>
  <c r="AU516" i="1"/>
  <c r="AU517" i="1"/>
  <c r="AX476" i="1"/>
  <c r="AX485" i="1"/>
  <c r="AX486" i="1"/>
  <c r="AX487" i="1"/>
  <c r="AX488" i="1"/>
  <c r="AX489" i="1"/>
  <c r="AX490" i="1"/>
  <c r="AX491" i="1"/>
  <c r="AX492" i="1"/>
  <c r="AX493" i="1"/>
  <c r="AX494" i="1"/>
  <c r="AX495" i="1"/>
  <c r="AX496" i="1"/>
  <c r="AX497" i="1"/>
  <c r="AX498" i="1"/>
  <c r="AX499" i="1"/>
  <c r="AX500" i="1"/>
  <c r="AX501" i="1"/>
  <c r="AX502" i="1"/>
  <c r="AX503" i="1"/>
  <c r="AX504" i="1"/>
  <c r="AX505" i="1"/>
  <c r="AX506" i="1"/>
  <c r="AX507" i="1"/>
  <c r="AX508" i="1"/>
  <c r="AX509" i="1"/>
  <c r="AV511" i="1"/>
  <c r="AV512" i="1"/>
  <c r="AV513" i="1"/>
  <c r="AV514" i="1"/>
  <c r="AV515" i="1"/>
  <c r="AV516" i="1"/>
  <c r="AV517" i="1"/>
  <c r="AW476" i="1"/>
  <c r="AU484" i="1"/>
  <c r="AW484" i="1"/>
  <c r="AT510" i="1"/>
  <c r="AS518" i="1"/>
  <c r="AV484" i="1"/>
  <c r="AQ510" i="1"/>
  <c r="AW534" i="1"/>
  <c r="AS535" i="1"/>
  <c r="AS536" i="1"/>
  <c r="AS537" i="1"/>
  <c r="AS538" i="1"/>
  <c r="AR477" i="1"/>
  <c r="AR478" i="1"/>
  <c r="AR479" i="1"/>
  <c r="AR480" i="1"/>
  <c r="AR481" i="1"/>
  <c r="AR482" i="1"/>
  <c r="AR483" i="1"/>
  <c r="AS477" i="1"/>
  <c r="AS478" i="1"/>
  <c r="AS479" i="1"/>
  <c r="AS480" i="1"/>
  <c r="AS481" i="1"/>
  <c r="AS482" i="1"/>
  <c r="AS483" i="1"/>
  <c r="AR485" i="1"/>
  <c r="AR486" i="1"/>
  <c r="AR487" i="1"/>
  <c r="AR488" i="1"/>
  <c r="AR489" i="1"/>
  <c r="AR490" i="1"/>
  <c r="AR491" i="1"/>
  <c r="AR492" i="1"/>
  <c r="AR493" i="1"/>
  <c r="AR494" i="1"/>
  <c r="AR495" i="1"/>
  <c r="AR496" i="1"/>
  <c r="AR497" i="1"/>
  <c r="AR498" i="1"/>
  <c r="AR499" i="1"/>
  <c r="AR500" i="1"/>
  <c r="AR501" i="1"/>
  <c r="AR502" i="1"/>
  <c r="AR503" i="1"/>
  <c r="AR504" i="1"/>
  <c r="AR505" i="1"/>
  <c r="AR506" i="1"/>
  <c r="AR507" i="1"/>
  <c r="AR508" i="1"/>
  <c r="AR509" i="1"/>
  <c r="AS476" i="1"/>
  <c r="AS485" i="1"/>
  <c r="AS486" i="1"/>
  <c r="AS487" i="1"/>
  <c r="AS488" i="1"/>
  <c r="AS489" i="1"/>
  <c r="AS490" i="1"/>
  <c r="AS491" i="1"/>
  <c r="AS492" i="1"/>
  <c r="AS493" i="1"/>
  <c r="AS494" i="1"/>
  <c r="AS495" i="1"/>
  <c r="AS496" i="1"/>
  <c r="AS497" i="1"/>
  <c r="AS498" i="1"/>
  <c r="AS499" i="1"/>
  <c r="AS500" i="1"/>
  <c r="AS501" i="1"/>
  <c r="AS502" i="1"/>
  <c r="AS503" i="1"/>
  <c r="AS504" i="1"/>
  <c r="AS505" i="1"/>
  <c r="AS506" i="1"/>
  <c r="AS507" i="1"/>
  <c r="AS508" i="1"/>
  <c r="AS509" i="1"/>
  <c r="AR476" i="1"/>
  <c r="AR511" i="1"/>
  <c r="AR512" i="1"/>
  <c r="AR513" i="1"/>
  <c r="AR514" i="1"/>
  <c r="AR515" i="1"/>
  <c r="AR516" i="1"/>
  <c r="AR517" i="1"/>
  <c r="AS511" i="1"/>
  <c r="AS512" i="1"/>
  <c r="AS513" i="1"/>
  <c r="AS514" i="1"/>
  <c r="AS515" i="1"/>
  <c r="AS516" i="1"/>
  <c r="AS517" i="1"/>
  <c r="AR519" i="1"/>
  <c r="AR520" i="1"/>
  <c r="AR521" i="1"/>
  <c r="AR522" i="1"/>
  <c r="AR523" i="1"/>
  <c r="AR524" i="1"/>
  <c r="AR525" i="1"/>
  <c r="AR526" i="1"/>
  <c r="AR527" i="1"/>
  <c r="AR528" i="1"/>
  <c r="AR529" i="1"/>
  <c r="AR530" i="1"/>
  <c r="AR531" i="1"/>
  <c r="AR532" i="1"/>
  <c r="AR533" i="1"/>
  <c r="AS519" i="1"/>
  <c r="AS520" i="1"/>
  <c r="AS521" i="1"/>
  <c r="AS522" i="1"/>
  <c r="AS523" i="1"/>
  <c r="AS524" i="1"/>
  <c r="AS525" i="1"/>
  <c r="AS526" i="1"/>
  <c r="AS527" i="1"/>
  <c r="AS528" i="1"/>
  <c r="AS529" i="1"/>
  <c r="AS530" i="1"/>
  <c r="AS531" i="1"/>
  <c r="AS532" i="1"/>
  <c r="AS533" i="1"/>
  <c r="AR535" i="1"/>
  <c r="AR536" i="1"/>
  <c r="AR537" i="1"/>
  <c r="AR538" i="1"/>
  <c r="AV510" i="1"/>
  <c r="AT484" i="1"/>
  <c r="AR518" i="1"/>
  <c r="AP518" i="1"/>
  <c r="AP477" i="1"/>
  <c r="AP478" i="1"/>
  <c r="AP479" i="1"/>
  <c r="AP480" i="1"/>
  <c r="AP481" i="1"/>
  <c r="AP482" i="1"/>
  <c r="AP483" i="1"/>
  <c r="AP484" i="1"/>
  <c r="AQ477" i="1"/>
  <c r="AQ478" i="1"/>
  <c r="AQ479" i="1"/>
  <c r="AQ480" i="1"/>
  <c r="AQ481" i="1"/>
  <c r="AQ482" i="1"/>
  <c r="AQ483" i="1"/>
  <c r="AP485" i="1"/>
  <c r="AP486" i="1"/>
  <c r="AP487" i="1"/>
  <c r="AP488" i="1"/>
  <c r="AP489" i="1"/>
  <c r="AP490" i="1"/>
  <c r="AP491" i="1"/>
  <c r="AP492" i="1"/>
  <c r="AP493" i="1"/>
  <c r="AP494" i="1"/>
  <c r="AP495" i="1"/>
  <c r="AP496" i="1"/>
  <c r="AP497" i="1"/>
  <c r="AP498" i="1"/>
  <c r="AP499" i="1"/>
  <c r="AP500" i="1"/>
  <c r="AP501" i="1"/>
  <c r="AP502" i="1"/>
  <c r="AP503" i="1"/>
  <c r="AP504" i="1"/>
  <c r="AP505" i="1"/>
  <c r="AP506" i="1"/>
  <c r="AP507" i="1"/>
  <c r="AP508" i="1"/>
  <c r="AP509" i="1"/>
  <c r="AQ485" i="1"/>
  <c r="AQ486" i="1"/>
  <c r="AQ487" i="1"/>
  <c r="AQ488" i="1"/>
  <c r="AQ489" i="1"/>
  <c r="AQ490" i="1"/>
  <c r="AQ491" i="1"/>
  <c r="AQ492" i="1"/>
  <c r="AQ493" i="1"/>
  <c r="AQ494" i="1"/>
  <c r="AQ495" i="1"/>
  <c r="AQ496" i="1"/>
  <c r="AQ497" i="1"/>
  <c r="AQ498" i="1"/>
  <c r="AQ499" i="1"/>
  <c r="AQ500" i="1"/>
  <c r="AQ501" i="1"/>
  <c r="AQ502" i="1"/>
  <c r="AQ503" i="1"/>
  <c r="AQ504" i="1"/>
  <c r="AQ505" i="1"/>
  <c r="AQ506" i="1"/>
  <c r="AQ507" i="1"/>
  <c r="AQ508" i="1"/>
  <c r="AQ509" i="1"/>
  <c r="AP511" i="1"/>
  <c r="AP512" i="1"/>
  <c r="AP513" i="1"/>
  <c r="AP514" i="1"/>
  <c r="AP515" i="1"/>
  <c r="AP516" i="1"/>
  <c r="AP517" i="1"/>
  <c r="AQ511" i="1"/>
  <c r="AQ512" i="1"/>
  <c r="AQ513" i="1"/>
  <c r="AQ514" i="1"/>
  <c r="AQ515" i="1"/>
  <c r="AQ516" i="1"/>
  <c r="AQ517" i="1"/>
  <c r="AQ476" i="1"/>
  <c r="AP519" i="1"/>
  <c r="AP520" i="1"/>
  <c r="AP521" i="1"/>
  <c r="AP522" i="1"/>
  <c r="AP523" i="1"/>
  <c r="AP524" i="1"/>
  <c r="AP525" i="1"/>
  <c r="AP526" i="1"/>
  <c r="AP527" i="1"/>
  <c r="AP528" i="1"/>
  <c r="AP529" i="1"/>
  <c r="AP530" i="1"/>
  <c r="AP531" i="1"/>
  <c r="AP532" i="1"/>
  <c r="AP533" i="1"/>
  <c r="AP534" i="1"/>
  <c r="AP476" i="1"/>
  <c r="AQ519" i="1"/>
  <c r="AQ520" i="1"/>
  <c r="AQ521" i="1"/>
  <c r="AQ522" i="1"/>
  <c r="AQ523" i="1"/>
  <c r="AQ524" i="1"/>
  <c r="AQ525" i="1"/>
  <c r="AQ526" i="1"/>
  <c r="AQ527" i="1"/>
  <c r="AQ528" i="1"/>
  <c r="AQ529" i="1"/>
  <c r="AQ530" i="1"/>
  <c r="AQ531" i="1"/>
  <c r="AQ532" i="1"/>
  <c r="AQ533" i="1"/>
  <c r="AP535" i="1"/>
  <c r="AP536" i="1"/>
  <c r="AP537" i="1"/>
  <c r="AP538" i="1"/>
  <c r="AQ535" i="1"/>
  <c r="AQ536" i="1"/>
  <c r="AQ537" i="1"/>
  <c r="AQ538" i="1"/>
  <c r="AR534" i="1"/>
  <c r="AW518" i="1"/>
  <c r="AS484" i="1"/>
  <c r="AT534" i="1"/>
  <c r="AU534" i="1"/>
  <c r="AQ518" i="1"/>
  <c r="AX9" i="1"/>
  <c r="AW9" i="1"/>
  <c r="AV9" i="1"/>
  <c r="AT10" i="1"/>
  <c r="AT11" i="1"/>
  <c r="AT12" i="1"/>
  <c r="AT13" i="1"/>
  <c r="AU9"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6" i="1"/>
  <c r="AT67" i="1"/>
  <c r="AT68" i="1"/>
  <c r="AT69" i="1"/>
  <c r="AT70" i="1"/>
  <c r="AT71" i="1"/>
  <c r="AT72" i="1"/>
  <c r="AT73" i="1"/>
  <c r="AT74" i="1"/>
  <c r="AT75" i="1"/>
  <c r="AT76" i="1"/>
  <c r="AT77" i="1"/>
  <c r="AT78" i="1"/>
  <c r="AT79" i="1"/>
  <c r="AT80" i="1"/>
  <c r="AT81" i="1"/>
  <c r="AU10" i="1"/>
  <c r="AU11" i="1"/>
  <c r="AU12" i="1"/>
  <c r="AU13" i="1"/>
  <c r="AT9"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6" i="1"/>
  <c r="AU67" i="1"/>
  <c r="AU68" i="1"/>
  <c r="AU69" i="1"/>
  <c r="AU70" i="1"/>
  <c r="AU71" i="1"/>
  <c r="AU72" i="1"/>
  <c r="AU73" i="1"/>
  <c r="AU74" i="1"/>
  <c r="AU75" i="1"/>
  <c r="AU76" i="1"/>
  <c r="AU77" i="1"/>
  <c r="AU78" i="1"/>
  <c r="AU79" i="1"/>
  <c r="AU80" i="1"/>
  <c r="AU81" i="1"/>
  <c r="AV10" i="1"/>
  <c r="AV11" i="1"/>
  <c r="AV12" i="1"/>
  <c r="AV13"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6" i="1"/>
  <c r="AV67" i="1"/>
  <c r="AV68" i="1"/>
  <c r="AV69" i="1"/>
  <c r="AV70" i="1"/>
  <c r="AV71" i="1"/>
  <c r="AV72" i="1"/>
  <c r="AV73" i="1"/>
  <c r="AV74" i="1"/>
  <c r="AV75" i="1"/>
  <c r="AV76" i="1"/>
  <c r="AV77" i="1"/>
  <c r="AV78" i="1"/>
  <c r="AV79" i="1"/>
  <c r="AV80" i="1"/>
  <c r="AV81" i="1"/>
  <c r="AW10" i="1"/>
  <c r="AW11" i="1"/>
  <c r="AW12" i="1"/>
  <c r="AW13"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6" i="1"/>
  <c r="AW67" i="1"/>
  <c r="AW68" i="1"/>
  <c r="AW69" i="1"/>
  <c r="AW70" i="1"/>
  <c r="AW71" i="1"/>
  <c r="AW72" i="1"/>
  <c r="AW73" i="1"/>
  <c r="AW74" i="1"/>
  <c r="AW75" i="1"/>
  <c r="AW76" i="1"/>
  <c r="AW77" i="1"/>
  <c r="AW78" i="1"/>
  <c r="AW79" i="1"/>
  <c r="AW80" i="1"/>
  <c r="AW81" i="1"/>
  <c r="AX10" i="1"/>
  <c r="AX11" i="1"/>
  <c r="AX12" i="1"/>
  <c r="AX13"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6" i="1"/>
  <c r="AX67" i="1"/>
  <c r="AX68" i="1"/>
  <c r="AX69" i="1"/>
  <c r="AX70" i="1"/>
  <c r="AX71" i="1"/>
  <c r="AX72" i="1"/>
  <c r="AX73" i="1"/>
  <c r="AX74" i="1"/>
  <c r="AX75" i="1"/>
  <c r="AX76" i="1"/>
  <c r="AX77" i="1"/>
  <c r="AX78" i="1"/>
  <c r="AX79" i="1"/>
  <c r="AX80" i="1"/>
  <c r="AX81" i="1"/>
  <c r="AV82" i="1"/>
  <c r="AV83" i="1"/>
  <c r="AV84" i="1"/>
  <c r="AV85" i="1"/>
  <c r="AV86" i="1"/>
  <c r="AV87" i="1"/>
  <c r="AV88" i="1"/>
  <c r="AV89" i="1"/>
  <c r="AV90" i="1"/>
  <c r="AV91" i="1"/>
  <c r="AV92" i="1"/>
  <c r="AV93" i="1"/>
  <c r="AV94" i="1"/>
  <c r="AV95" i="1"/>
  <c r="AV96" i="1"/>
  <c r="AV97" i="1"/>
  <c r="AV98" i="1"/>
  <c r="AV99" i="1"/>
  <c r="AV100" i="1"/>
  <c r="AV101" i="1"/>
  <c r="AV102"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W82" i="1"/>
  <c r="AW83" i="1"/>
  <c r="AW84" i="1"/>
  <c r="AW85" i="1"/>
  <c r="AW86" i="1"/>
  <c r="AW87" i="1"/>
  <c r="AW88" i="1"/>
  <c r="AW89" i="1"/>
  <c r="AW90" i="1"/>
  <c r="AW91" i="1"/>
  <c r="AW92" i="1"/>
  <c r="AW93" i="1"/>
  <c r="AW94" i="1"/>
  <c r="AW95" i="1"/>
  <c r="AW96" i="1"/>
  <c r="AW97" i="1"/>
  <c r="AW98" i="1"/>
  <c r="AW99" i="1"/>
  <c r="AW100" i="1"/>
  <c r="AW101" i="1"/>
  <c r="AW102" i="1"/>
  <c r="AW104" i="1"/>
  <c r="AW105" i="1"/>
  <c r="AW106" i="1"/>
  <c r="AW107" i="1"/>
  <c r="AW108" i="1"/>
  <c r="AW109" i="1"/>
  <c r="AW110" i="1"/>
  <c r="AW111" i="1"/>
  <c r="AW112" i="1"/>
  <c r="AW113" i="1"/>
  <c r="AW114" i="1"/>
  <c r="AW115" i="1"/>
  <c r="AW116" i="1"/>
  <c r="AW117" i="1"/>
  <c r="AW118" i="1"/>
  <c r="AW119" i="1"/>
  <c r="AW120" i="1"/>
  <c r="AW121" i="1"/>
  <c r="AW122" i="1"/>
  <c r="AW123" i="1"/>
  <c r="AW124" i="1"/>
  <c r="AW125" i="1"/>
  <c r="AW126" i="1"/>
  <c r="AW127" i="1"/>
  <c r="AW128" i="1"/>
  <c r="AW129" i="1"/>
  <c r="AW130" i="1"/>
  <c r="AW131" i="1"/>
  <c r="AW132" i="1"/>
  <c r="AW133" i="1"/>
  <c r="AW134" i="1"/>
  <c r="AW135" i="1"/>
  <c r="AW136" i="1"/>
  <c r="AW137" i="1"/>
  <c r="AW138" i="1"/>
  <c r="AW139" i="1"/>
  <c r="AW140" i="1"/>
  <c r="AW141" i="1"/>
  <c r="AW142" i="1"/>
  <c r="AW143" i="1"/>
  <c r="AW144" i="1"/>
  <c r="AW145" i="1"/>
  <c r="AW146" i="1"/>
  <c r="AW147" i="1"/>
  <c r="AW150" i="1"/>
  <c r="AW151" i="1"/>
  <c r="AW152" i="1"/>
  <c r="AW153" i="1"/>
  <c r="AW154" i="1"/>
  <c r="AW155" i="1"/>
  <c r="AW156" i="1"/>
  <c r="AW157" i="1"/>
  <c r="AW158" i="1"/>
  <c r="AW159" i="1"/>
  <c r="AW160" i="1"/>
  <c r="AW162" i="1"/>
  <c r="AW163" i="1"/>
  <c r="AW164" i="1"/>
  <c r="AW165" i="1"/>
  <c r="AW166" i="1"/>
  <c r="AW167" i="1"/>
  <c r="AW168" i="1"/>
  <c r="AW169" i="1"/>
  <c r="AW170" i="1"/>
  <c r="AW171" i="1"/>
  <c r="AW172" i="1"/>
  <c r="AW173" i="1"/>
  <c r="AW175" i="1"/>
  <c r="AW176" i="1"/>
  <c r="AX82" i="1"/>
  <c r="AX83" i="1"/>
  <c r="AX84" i="1"/>
  <c r="AX85" i="1"/>
  <c r="AX86" i="1"/>
  <c r="AX87" i="1"/>
  <c r="AX88" i="1"/>
  <c r="AX89" i="1"/>
  <c r="AX90" i="1"/>
  <c r="AX91" i="1"/>
  <c r="AX92" i="1"/>
  <c r="AX93" i="1"/>
  <c r="AX94" i="1"/>
  <c r="AX95" i="1"/>
  <c r="AX96" i="1"/>
  <c r="AX97" i="1"/>
  <c r="AX98" i="1"/>
  <c r="AX99" i="1"/>
  <c r="AX100" i="1"/>
  <c r="AX101" i="1"/>
  <c r="AX102" i="1"/>
  <c r="AX104" i="1"/>
  <c r="AX105" i="1"/>
  <c r="AX106" i="1"/>
  <c r="AX107" i="1"/>
  <c r="AX108" i="1"/>
  <c r="AX109" i="1"/>
  <c r="AX110" i="1"/>
  <c r="AX111" i="1"/>
  <c r="AX112" i="1"/>
  <c r="AX113" i="1"/>
  <c r="AX114" i="1"/>
  <c r="AX115" i="1"/>
  <c r="AX116" i="1"/>
  <c r="AX117" i="1"/>
  <c r="AX118" i="1"/>
  <c r="AX119" i="1"/>
  <c r="AX120" i="1"/>
  <c r="AX121" i="1"/>
  <c r="AX122" i="1"/>
  <c r="AX123" i="1"/>
  <c r="AX124" i="1"/>
  <c r="AX125" i="1"/>
  <c r="AX126" i="1"/>
  <c r="AX127" i="1"/>
  <c r="AX128" i="1"/>
  <c r="AX129" i="1"/>
  <c r="AX130" i="1"/>
  <c r="AX131" i="1"/>
  <c r="AX132" i="1"/>
  <c r="AX133" i="1"/>
  <c r="AX134" i="1"/>
  <c r="AX135" i="1"/>
  <c r="AX136" i="1"/>
  <c r="AX137" i="1"/>
  <c r="AX138" i="1"/>
  <c r="AX139" i="1"/>
  <c r="AX140" i="1"/>
  <c r="AX141" i="1"/>
  <c r="AX142" i="1"/>
  <c r="AX143" i="1"/>
  <c r="AX144" i="1"/>
  <c r="AX145" i="1"/>
  <c r="AX146" i="1"/>
  <c r="AX147" i="1"/>
  <c r="AX150" i="1"/>
  <c r="AX151" i="1"/>
  <c r="AX152" i="1"/>
  <c r="AX153" i="1"/>
  <c r="AX154" i="1"/>
  <c r="AX155" i="1"/>
  <c r="AX156" i="1"/>
  <c r="AX157" i="1"/>
  <c r="AX158" i="1"/>
  <c r="AX159" i="1"/>
  <c r="AX160" i="1"/>
  <c r="AX162" i="1"/>
  <c r="AX163" i="1"/>
  <c r="AX164" i="1"/>
  <c r="AT82" i="1"/>
  <c r="AT83" i="1"/>
  <c r="AT84" i="1"/>
  <c r="AT85" i="1"/>
  <c r="AT86" i="1"/>
  <c r="AT87" i="1"/>
  <c r="AT88" i="1"/>
  <c r="AT89" i="1"/>
  <c r="AT90" i="1"/>
  <c r="AT91" i="1"/>
  <c r="AT92" i="1"/>
  <c r="AT93" i="1"/>
  <c r="AT94" i="1"/>
  <c r="AT95" i="1"/>
  <c r="AT96" i="1"/>
  <c r="AT97" i="1"/>
  <c r="AT98" i="1"/>
  <c r="AT99" i="1"/>
  <c r="AT100" i="1"/>
  <c r="AT101" i="1"/>
  <c r="AT102"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AT128" i="1"/>
  <c r="AT129" i="1"/>
  <c r="AT130" i="1"/>
  <c r="AT131" i="1"/>
  <c r="AT132" i="1"/>
  <c r="AT133" i="1"/>
  <c r="AT134" i="1"/>
  <c r="AT135" i="1"/>
  <c r="AT136" i="1"/>
  <c r="AT137" i="1"/>
  <c r="AT138" i="1"/>
  <c r="AT139" i="1"/>
  <c r="AT140" i="1"/>
  <c r="AT141" i="1"/>
  <c r="AT142" i="1"/>
  <c r="AT143" i="1"/>
  <c r="AT144" i="1"/>
  <c r="AT145" i="1"/>
  <c r="AU82" i="1"/>
  <c r="AU83" i="1"/>
  <c r="AU84" i="1"/>
  <c r="AU85" i="1"/>
  <c r="AU86" i="1"/>
  <c r="AU87" i="1"/>
  <c r="AU88" i="1"/>
  <c r="AU89" i="1"/>
  <c r="AU90" i="1"/>
  <c r="AU91" i="1"/>
  <c r="AU92" i="1"/>
  <c r="AU93" i="1"/>
  <c r="AU94" i="1"/>
  <c r="AU95" i="1"/>
  <c r="AU96" i="1"/>
  <c r="AU97" i="1"/>
  <c r="AU98" i="1"/>
  <c r="AU99" i="1"/>
  <c r="AU100" i="1"/>
  <c r="AU101" i="1"/>
  <c r="AU102"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128" i="1"/>
  <c r="AU129" i="1"/>
  <c r="AU130" i="1"/>
  <c r="AU131" i="1"/>
  <c r="AU132" i="1"/>
  <c r="AU133" i="1"/>
  <c r="AU134" i="1"/>
  <c r="AU135" i="1"/>
  <c r="AU136" i="1"/>
  <c r="AU137" i="1"/>
  <c r="AU138" i="1"/>
  <c r="AU139" i="1"/>
  <c r="AU140" i="1"/>
  <c r="AU141" i="1"/>
  <c r="AU142" i="1"/>
  <c r="AU143" i="1"/>
  <c r="AU144" i="1"/>
  <c r="AU145" i="1"/>
  <c r="AU146" i="1"/>
  <c r="AU147" i="1"/>
  <c r="AU150" i="1"/>
  <c r="AU151" i="1"/>
  <c r="AU152" i="1"/>
  <c r="AU153" i="1"/>
  <c r="AU154" i="1"/>
  <c r="AU155" i="1"/>
  <c r="AU156" i="1"/>
  <c r="AU157" i="1"/>
  <c r="AU158" i="1"/>
  <c r="AU159" i="1"/>
  <c r="AU160" i="1"/>
  <c r="AU162" i="1"/>
  <c r="AU163" i="1"/>
  <c r="AU164" i="1"/>
  <c r="AU165" i="1"/>
  <c r="AU166" i="1"/>
  <c r="AU167" i="1"/>
  <c r="AU168" i="1"/>
  <c r="AU169" i="1"/>
  <c r="AT154" i="1"/>
  <c r="AV162" i="1"/>
  <c r="AT165" i="1"/>
  <c r="AX166" i="1"/>
  <c r="AT170" i="1"/>
  <c r="AV172" i="1"/>
  <c r="AV154" i="1"/>
  <c r="AT157" i="1"/>
  <c r="AV165" i="1"/>
  <c r="AU170" i="1"/>
  <c r="AV171" i="1"/>
  <c r="AX172" i="1"/>
  <c r="AV157" i="1"/>
  <c r="AT160" i="1"/>
  <c r="AX165" i="1"/>
  <c r="AT169" i="1"/>
  <c r="AV170" i="1"/>
  <c r="AX171" i="1"/>
  <c r="AT147" i="1"/>
  <c r="AT151" i="1"/>
  <c r="AT153" i="1"/>
  <c r="AV160" i="1"/>
  <c r="AT164" i="1"/>
  <c r="AV169" i="1"/>
  <c r="AX170" i="1"/>
  <c r="AV147" i="1"/>
  <c r="AV151" i="1"/>
  <c r="AV153" i="1"/>
  <c r="AT156" i="1"/>
  <c r="AV164" i="1"/>
  <c r="AT168" i="1"/>
  <c r="AX169" i="1"/>
  <c r="AT177" i="1"/>
  <c r="AT178" i="1"/>
  <c r="AT179" i="1"/>
  <c r="AT180" i="1"/>
  <c r="AT181" i="1"/>
  <c r="AT182" i="1"/>
  <c r="AT183" i="1"/>
  <c r="AT184" i="1"/>
  <c r="AT185" i="1"/>
  <c r="AT186" i="1"/>
  <c r="AT187" i="1"/>
  <c r="AT188" i="1"/>
  <c r="AT189" i="1"/>
  <c r="AT190" i="1"/>
  <c r="AT191" i="1"/>
  <c r="AT192" i="1"/>
  <c r="AT193" i="1"/>
  <c r="AT194" i="1"/>
  <c r="AT195" i="1"/>
  <c r="AT196" i="1"/>
  <c r="AT197" i="1"/>
  <c r="AT198" i="1"/>
  <c r="AT200" i="1"/>
  <c r="AT201" i="1"/>
  <c r="AT202" i="1"/>
  <c r="AT203" i="1"/>
  <c r="AT204" i="1"/>
  <c r="AT205" i="1"/>
  <c r="AT206" i="1"/>
  <c r="AT207" i="1"/>
  <c r="AT208" i="1"/>
  <c r="AT209" i="1"/>
  <c r="AT210" i="1"/>
  <c r="AT211" i="1"/>
  <c r="AT212" i="1"/>
  <c r="AT213" i="1"/>
  <c r="AT214" i="1"/>
  <c r="AT215" i="1"/>
  <c r="AT216" i="1"/>
  <c r="AT217" i="1"/>
  <c r="AT218" i="1"/>
  <c r="AT219" i="1"/>
  <c r="AT220" i="1"/>
  <c r="AT221" i="1"/>
  <c r="AT222" i="1"/>
  <c r="AT223" i="1"/>
  <c r="AT225" i="1"/>
  <c r="AT226" i="1"/>
  <c r="AT227" i="1"/>
  <c r="AT228" i="1"/>
  <c r="AT229" i="1"/>
  <c r="AT230" i="1"/>
  <c r="AT231" i="1"/>
  <c r="AT232" i="1"/>
  <c r="AT233" i="1"/>
  <c r="AT234" i="1"/>
  <c r="AT235" i="1"/>
  <c r="AT236" i="1"/>
  <c r="AT237" i="1"/>
  <c r="AT238" i="1"/>
  <c r="AT239" i="1"/>
  <c r="AT240" i="1"/>
  <c r="AT241" i="1"/>
  <c r="AT242" i="1"/>
  <c r="AT243" i="1"/>
  <c r="AT244" i="1"/>
  <c r="AT245" i="1"/>
  <c r="AT246" i="1"/>
  <c r="AT247" i="1"/>
  <c r="AT248" i="1"/>
  <c r="AT250" i="1"/>
  <c r="AT251" i="1"/>
  <c r="AT252" i="1"/>
  <c r="AT253" i="1"/>
  <c r="AT254" i="1"/>
  <c r="AT255" i="1"/>
  <c r="AT256" i="1"/>
  <c r="AT257" i="1"/>
  <c r="AT258" i="1"/>
  <c r="AT259" i="1"/>
  <c r="AT260" i="1"/>
  <c r="AT261" i="1"/>
  <c r="AT262" i="1"/>
  <c r="AT263" i="1"/>
  <c r="AT264" i="1"/>
  <c r="AT265" i="1"/>
  <c r="AT266" i="1"/>
  <c r="AT267" i="1"/>
  <c r="AT268" i="1"/>
  <c r="AT270" i="1"/>
  <c r="AT271" i="1"/>
  <c r="AT272" i="1"/>
  <c r="AT273" i="1"/>
  <c r="AT274" i="1"/>
  <c r="AT275" i="1"/>
  <c r="AT276" i="1"/>
  <c r="AT277" i="1"/>
  <c r="AT279" i="1"/>
  <c r="AT280" i="1"/>
  <c r="AT281" i="1"/>
  <c r="AT282" i="1"/>
  <c r="AT283" i="1"/>
  <c r="AT284" i="1"/>
  <c r="AT285" i="1"/>
  <c r="AT286" i="1"/>
  <c r="AT287" i="1"/>
  <c r="AT288" i="1"/>
  <c r="AT289" i="1"/>
  <c r="AT292" i="1"/>
  <c r="AT293" i="1"/>
  <c r="AT294" i="1"/>
  <c r="AT295" i="1"/>
  <c r="AT296" i="1"/>
  <c r="AT297" i="1"/>
  <c r="AT298" i="1"/>
  <c r="AT299" i="1"/>
  <c r="AT300" i="1"/>
  <c r="AT301" i="1"/>
  <c r="AT302" i="1"/>
  <c r="AT303" i="1"/>
  <c r="AT304" i="1"/>
  <c r="AT305" i="1"/>
  <c r="AT306" i="1"/>
  <c r="AT307" i="1"/>
  <c r="AT308" i="1"/>
  <c r="AT309" i="1"/>
  <c r="AT310" i="1"/>
  <c r="AT312" i="1"/>
  <c r="AT313" i="1"/>
  <c r="AT314" i="1"/>
  <c r="AT315" i="1"/>
  <c r="AT316" i="1"/>
  <c r="AT317" i="1"/>
  <c r="AT318" i="1"/>
  <c r="AT319" i="1"/>
  <c r="AT320" i="1"/>
  <c r="AT321" i="1"/>
  <c r="AT322" i="1"/>
  <c r="AT323" i="1"/>
  <c r="AT324" i="1"/>
  <c r="AT325" i="1"/>
  <c r="AT326" i="1"/>
  <c r="AT327" i="1"/>
  <c r="AV156" i="1"/>
  <c r="AT159" i="1"/>
  <c r="AV168" i="1"/>
  <c r="AT176" i="1"/>
  <c r="AU177" i="1"/>
  <c r="AU178" i="1"/>
  <c r="AU179" i="1"/>
  <c r="AU180" i="1"/>
  <c r="AU181" i="1"/>
  <c r="AU182" i="1"/>
  <c r="AU183" i="1"/>
  <c r="AU184" i="1"/>
  <c r="AU185" i="1"/>
  <c r="AU186" i="1"/>
  <c r="AU187" i="1"/>
  <c r="AU188" i="1"/>
  <c r="AU189" i="1"/>
  <c r="AU190" i="1"/>
  <c r="AU191" i="1"/>
  <c r="AU192" i="1"/>
  <c r="AU193" i="1"/>
  <c r="AU194" i="1"/>
  <c r="AU195" i="1"/>
  <c r="AU196" i="1"/>
  <c r="AU197" i="1"/>
  <c r="AU198" i="1"/>
  <c r="AU200" i="1"/>
  <c r="AU201" i="1"/>
  <c r="AU202" i="1"/>
  <c r="AU203" i="1"/>
  <c r="AU204" i="1"/>
  <c r="AU205" i="1"/>
  <c r="AU206" i="1"/>
  <c r="AU207" i="1"/>
  <c r="AU208" i="1"/>
  <c r="AU209" i="1"/>
  <c r="AU210" i="1"/>
  <c r="AU211" i="1"/>
  <c r="AU212" i="1"/>
  <c r="AU213" i="1"/>
  <c r="AU214" i="1"/>
  <c r="AU215" i="1"/>
  <c r="AU216" i="1"/>
  <c r="AU217" i="1"/>
  <c r="AU218" i="1"/>
  <c r="AU219" i="1"/>
  <c r="AU220" i="1"/>
  <c r="AU221" i="1"/>
  <c r="AU222" i="1"/>
  <c r="AU223" i="1"/>
  <c r="AU225" i="1"/>
  <c r="AU226" i="1"/>
  <c r="AU227" i="1"/>
  <c r="AU228" i="1"/>
  <c r="AU229" i="1"/>
  <c r="AU230" i="1"/>
  <c r="AU231" i="1"/>
  <c r="AU232" i="1"/>
  <c r="AU233" i="1"/>
  <c r="AU234" i="1"/>
  <c r="AU235" i="1"/>
  <c r="AU236" i="1"/>
  <c r="AU237" i="1"/>
  <c r="AU238" i="1"/>
  <c r="AU239" i="1"/>
  <c r="AU240" i="1"/>
  <c r="AU241" i="1"/>
  <c r="AU242" i="1"/>
  <c r="AU243" i="1"/>
  <c r="AU244" i="1"/>
  <c r="AU245" i="1"/>
  <c r="AU246" i="1"/>
  <c r="AU247" i="1"/>
  <c r="AU248" i="1"/>
  <c r="AU250" i="1"/>
  <c r="AU251" i="1"/>
  <c r="AU252" i="1"/>
  <c r="AU253" i="1"/>
  <c r="AU254" i="1"/>
  <c r="AU255" i="1"/>
  <c r="AU256" i="1"/>
  <c r="AU257" i="1"/>
  <c r="AU258" i="1"/>
  <c r="AU259" i="1"/>
  <c r="AU260" i="1"/>
  <c r="AU261" i="1"/>
  <c r="AU262" i="1"/>
  <c r="AU263" i="1"/>
  <c r="AU264" i="1"/>
  <c r="AU265" i="1"/>
  <c r="AU266" i="1"/>
  <c r="AU267" i="1"/>
  <c r="AU268" i="1"/>
  <c r="AU270" i="1"/>
  <c r="AU271" i="1"/>
  <c r="AU272" i="1"/>
  <c r="AU273" i="1"/>
  <c r="AU274" i="1"/>
  <c r="AU275" i="1"/>
  <c r="AU276" i="1"/>
  <c r="AU277" i="1"/>
  <c r="AU279" i="1"/>
  <c r="AU280" i="1"/>
  <c r="AU281" i="1"/>
  <c r="AU282" i="1"/>
  <c r="AU283" i="1"/>
  <c r="AU284" i="1"/>
  <c r="AU285" i="1"/>
  <c r="AU286" i="1"/>
  <c r="AU287" i="1"/>
  <c r="AU288" i="1"/>
  <c r="AU289" i="1"/>
  <c r="AU292" i="1"/>
  <c r="AU293" i="1"/>
  <c r="AU294" i="1"/>
  <c r="AU295" i="1"/>
  <c r="AU296" i="1"/>
  <c r="AU297" i="1"/>
  <c r="AU298" i="1"/>
  <c r="AU299" i="1"/>
  <c r="AU300" i="1"/>
  <c r="AU301" i="1"/>
  <c r="AU302" i="1"/>
  <c r="AU303" i="1"/>
  <c r="AU304" i="1"/>
  <c r="AU305" i="1"/>
  <c r="AU306" i="1"/>
  <c r="AU307" i="1"/>
  <c r="AU308" i="1"/>
  <c r="AU309" i="1"/>
  <c r="AU310" i="1"/>
  <c r="AU312" i="1"/>
  <c r="AU313" i="1"/>
  <c r="AU314" i="1"/>
  <c r="AU315" i="1"/>
  <c r="AU316" i="1"/>
  <c r="AU317" i="1"/>
  <c r="AU318" i="1"/>
  <c r="AU319" i="1"/>
  <c r="AU320" i="1"/>
  <c r="AU321" i="1"/>
  <c r="AU322" i="1"/>
  <c r="AU323" i="1"/>
  <c r="AU324" i="1"/>
  <c r="AU325" i="1"/>
  <c r="AU326" i="1"/>
  <c r="AU327" i="1"/>
  <c r="AU328" i="1"/>
  <c r="AU330" i="1"/>
  <c r="AU331" i="1"/>
  <c r="AU332" i="1"/>
  <c r="AU333" i="1"/>
  <c r="AU334" i="1"/>
  <c r="AU335" i="1"/>
  <c r="AU336" i="1"/>
  <c r="AU337" i="1"/>
  <c r="AU338" i="1"/>
  <c r="AU339" i="1"/>
  <c r="AU340" i="1"/>
  <c r="AT155" i="1"/>
  <c r="AV163" i="1"/>
  <c r="AV167" i="1"/>
  <c r="AT173" i="1"/>
  <c r="AU175" i="1"/>
  <c r="AV176" i="1"/>
  <c r="AW177" i="1"/>
  <c r="AW178" i="1"/>
  <c r="AW179" i="1"/>
  <c r="AW180" i="1"/>
  <c r="AW181" i="1"/>
  <c r="AW182" i="1"/>
  <c r="AW183" i="1"/>
  <c r="AW184" i="1"/>
  <c r="AW185" i="1"/>
  <c r="AW186" i="1"/>
  <c r="AW187" i="1"/>
  <c r="AW188" i="1"/>
  <c r="AW189" i="1"/>
  <c r="AW190" i="1"/>
  <c r="AW191" i="1"/>
  <c r="AW192" i="1"/>
  <c r="AW193" i="1"/>
  <c r="AW194" i="1"/>
  <c r="AW195" i="1"/>
  <c r="AW196" i="1"/>
  <c r="AW197" i="1"/>
  <c r="AW198" i="1"/>
  <c r="AW200" i="1"/>
  <c r="AW201" i="1"/>
  <c r="AW202" i="1"/>
  <c r="AW203" i="1"/>
  <c r="AW204" i="1"/>
  <c r="AW205" i="1"/>
  <c r="AW206" i="1"/>
  <c r="AW207" i="1"/>
  <c r="AW208" i="1"/>
  <c r="AW209" i="1"/>
  <c r="AW210" i="1"/>
  <c r="AW211" i="1"/>
  <c r="AW212" i="1"/>
  <c r="AW213" i="1"/>
  <c r="AW214" i="1"/>
  <c r="AW215" i="1"/>
  <c r="AW216" i="1"/>
  <c r="AW217" i="1"/>
  <c r="AW218" i="1"/>
  <c r="AW219" i="1"/>
  <c r="AW220" i="1"/>
  <c r="AW221" i="1"/>
  <c r="AW222" i="1"/>
  <c r="AW223" i="1"/>
  <c r="AW225" i="1"/>
  <c r="AW226" i="1"/>
  <c r="AW227" i="1"/>
  <c r="AW228" i="1"/>
  <c r="AW229" i="1"/>
  <c r="AW230" i="1"/>
  <c r="AW231" i="1"/>
  <c r="AW232" i="1"/>
  <c r="AW233" i="1"/>
  <c r="AW234" i="1"/>
  <c r="AW235" i="1"/>
  <c r="AW236" i="1"/>
  <c r="AW237" i="1"/>
  <c r="AW238" i="1"/>
  <c r="AW239" i="1"/>
  <c r="AW240" i="1"/>
  <c r="AW241" i="1"/>
  <c r="AW242" i="1"/>
  <c r="AW243" i="1"/>
  <c r="AW244" i="1"/>
  <c r="AW245" i="1"/>
  <c r="AW246" i="1"/>
  <c r="AW247" i="1"/>
  <c r="AW248" i="1"/>
  <c r="AW250" i="1"/>
  <c r="AW251" i="1"/>
  <c r="AW252" i="1"/>
  <c r="AW253" i="1"/>
  <c r="AW254" i="1"/>
  <c r="AW255" i="1"/>
  <c r="AW256" i="1"/>
  <c r="AW257" i="1"/>
  <c r="AW258" i="1"/>
  <c r="AW259" i="1"/>
  <c r="AW260" i="1"/>
  <c r="AW261" i="1"/>
  <c r="AW262" i="1"/>
  <c r="AW263" i="1"/>
  <c r="AW264" i="1"/>
  <c r="AW265" i="1"/>
  <c r="AW266" i="1"/>
  <c r="AW267" i="1"/>
  <c r="AW268" i="1"/>
  <c r="AW270" i="1"/>
  <c r="AW271" i="1"/>
  <c r="AW272" i="1"/>
  <c r="AW273" i="1"/>
  <c r="AW274" i="1"/>
  <c r="AW275" i="1"/>
  <c r="AW276" i="1"/>
  <c r="AW277" i="1"/>
  <c r="AW279" i="1"/>
  <c r="AW280" i="1"/>
  <c r="AW281" i="1"/>
  <c r="AW282" i="1"/>
  <c r="AW283" i="1"/>
  <c r="AW284" i="1"/>
  <c r="AW285" i="1"/>
  <c r="AW286" i="1"/>
  <c r="AW287" i="1"/>
  <c r="AW288" i="1"/>
  <c r="AW289" i="1"/>
  <c r="AW292" i="1"/>
  <c r="AW293" i="1"/>
  <c r="AW294" i="1"/>
  <c r="AW295" i="1"/>
  <c r="AW296" i="1"/>
  <c r="AW297" i="1"/>
  <c r="AW298" i="1"/>
  <c r="AW299" i="1"/>
  <c r="AW300" i="1"/>
  <c r="AW301" i="1"/>
  <c r="AW302" i="1"/>
  <c r="AW303" i="1"/>
  <c r="AW304" i="1"/>
  <c r="AW305" i="1"/>
  <c r="AW306" i="1"/>
  <c r="AW307" i="1"/>
  <c r="AW308" i="1"/>
  <c r="AW309" i="1"/>
  <c r="AW310" i="1"/>
  <c r="AW312" i="1"/>
  <c r="AW313" i="1"/>
  <c r="AW314" i="1"/>
  <c r="AW315" i="1"/>
  <c r="AW316" i="1"/>
  <c r="AW317" i="1"/>
  <c r="AW318" i="1"/>
  <c r="AW319" i="1"/>
  <c r="AW320" i="1"/>
  <c r="AW321" i="1"/>
  <c r="AW322" i="1"/>
  <c r="AW323" i="1"/>
  <c r="AW324" i="1"/>
  <c r="AW325" i="1"/>
  <c r="AW326" i="1"/>
  <c r="AW327" i="1"/>
  <c r="AW328" i="1"/>
  <c r="AW330" i="1"/>
  <c r="AW331" i="1"/>
  <c r="AT150" i="1"/>
  <c r="AT152" i="1"/>
  <c r="AV155" i="1"/>
  <c r="AT158" i="1"/>
  <c r="AT166" i="1"/>
  <c r="AX167" i="1"/>
  <c r="AT172" i="1"/>
  <c r="AU173" i="1"/>
  <c r="AV175" i="1"/>
  <c r="AX176" i="1"/>
  <c r="AX177" i="1"/>
  <c r="AX178" i="1"/>
  <c r="AX179" i="1"/>
  <c r="AX180" i="1"/>
  <c r="AX181" i="1"/>
  <c r="AX182" i="1"/>
  <c r="AX183" i="1"/>
  <c r="AX184" i="1"/>
  <c r="AX185" i="1"/>
  <c r="AX186" i="1"/>
  <c r="AX187" i="1"/>
  <c r="AX188" i="1"/>
  <c r="AX189" i="1"/>
  <c r="AX190" i="1"/>
  <c r="AX191" i="1"/>
  <c r="AX192" i="1"/>
  <c r="AX193" i="1"/>
  <c r="AX194" i="1"/>
  <c r="AX195" i="1"/>
  <c r="AX196" i="1"/>
  <c r="AX197" i="1"/>
  <c r="AX198" i="1"/>
  <c r="AX200" i="1"/>
  <c r="AX201" i="1"/>
  <c r="AX202" i="1"/>
  <c r="AX203" i="1"/>
  <c r="AX204" i="1"/>
  <c r="AX205" i="1"/>
  <c r="AX206" i="1"/>
  <c r="AX207" i="1"/>
  <c r="AX208" i="1"/>
  <c r="AX209" i="1"/>
  <c r="AX210" i="1"/>
  <c r="AX211" i="1"/>
  <c r="AX212" i="1"/>
  <c r="AX213" i="1"/>
  <c r="AX214" i="1"/>
  <c r="AX215" i="1"/>
  <c r="AX216" i="1"/>
  <c r="AX217" i="1"/>
  <c r="AX218" i="1"/>
  <c r="AX219" i="1"/>
  <c r="AX220" i="1"/>
  <c r="AX221" i="1"/>
  <c r="AX222" i="1"/>
  <c r="AX223" i="1"/>
  <c r="AX225" i="1"/>
  <c r="AX226" i="1"/>
  <c r="AX227" i="1"/>
  <c r="AX228" i="1"/>
  <c r="AX229" i="1"/>
  <c r="AX230" i="1"/>
  <c r="AX231" i="1"/>
  <c r="AX232" i="1"/>
  <c r="AX233" i="1"/>
  <c r="AX234" i="1"/>
  <c r="AX235" i="1"/>
  <c r="AX236" i="1"/>
  <c r="AX237" i="1"/>
  <c r="AX238" i="1"/>
  <c r="AX239" i="1"/>
  <c r="AX240" i="1"/>
  <c r="AX241" i="1"/>
  <c r="AX242" i="1"/>
  <c r="AX243" i="1"/>
  <c r="AX244" i="1"/>
  <c r="AX245" i="1"/>
  <c r="AX246" i="1"/>
  <c r="AX247" i="1"/>
  <c r="AX248" i="1"/>
  <c r="AX250" i="1"/>
  <c r="AX251" i="1"/>
  <c r="AX252" i="1"/>
  <c r="AX253" i="1"/>
  <c r="AX254" i="1"/>
  <c r="AX255" i="1"/>
  <c r="AX256" i="1"/>
  <c r="AX257" i="1"/>
  <c r="AX258" i="1"/>
  <c r="AX259" i="1"/>
  <c r="AX260" i="1"/>
  <c r="AX261" i="1"/>
  <c r="AX262" i="1"/>
  <c r="AX263" i="1"/>
  <c r="AX264" i="1"/>
  <c r="AX265" i="1"/>
  <c r="AX266" i="1"/>
  <c r="AX267" i="1"/>
  <c r="AX268" i="1"/>
  <c r="AX270" i="1"/>
  <c r="AX271" i="1"/>
  <c r="AX272" i="1"/>
  <c r="AX273" i="1"/>
  <c r="AX274" i="1"/>
  <c r="AX275" i="1"/>
  <c r="AX276" i="1"/>
  <c r="AX277" i="1"/>
  <c r="AX279" i="1"/>
  <c r="AX280" i="1"/>
  <c r="AX281" i="1"/>
  <c r="AX282" i="1"/>
  <c r="AX283" i="1"/>
  <c r="AX284" i="1"/>
  <c r="AX285" i="1"/>
  <c r="AX286" i="1"/>
  <c r="AX287" i="1"/>
  <c r="AX288" i="1"/>
  <c r="AX289" i="1"/>
  <c r="AX292" i="1"/>
  <c r="AX293" i="1"/>
  <c r="AX294" i="1"/>
  <c r="AX295" i="1"/>
  <c r="AX296" i="1"/>
  <c r="AX297" i="1"/>
  <c r="AX298" i="1"/>
  <c r="AX299" i="1"/>
  <c r="AX300" i="1"/>
  <c r="AX301" i="1"/>
  <c r="AX302" i="1"/>
  <c r="AX303" i="1"/>
  <c r="AX304" i="1"/>
  <c r="AX305" i="1"/>
  <c r="AX306" i="1"/>
  <c r="AX307" i="1"/>
  <c r="AX308" i="1"/>
  <c r="AX309" i="1"/>
  <c r="AT146" i="1"/>
  <c r="AV150" i="1"/>
  <c r="AV152" i="1"/>
  <c r="AV158" i="1"/>
  <c r="AT162" i="1"/>
  <c r="AV166" i="1"/>
  <c r="AT171" i="1"/>
  <c r="AU172" i="1"/>
  <c r="AV173" i="1"/>
  <c r="AX175" i="1"/>
  <c r="AU171" i="1"/>
  <c r="AX173" i="1"/>
  <c r="AT163" i="1"/>
  <c r="AT175" i="1"/>
  <c r="AV180" i="1"/>
  <c r="AV185" i="1"/>
  <c r="AV190" i="1"/>
  <c r="AV195" i="1"/>
  <c r="AV201" i="1"/>
  <c r="AV206" i="1"/>
  <c r="AV211" i="1"/>
  <c r="AV216" i="1"/>
  <c r="AV221" i="1"/>
  <c r="AV227" i="1"/>
  <c r="AV232" i="1"/>
  <c r="AV237" i="1"/>
  <c r="AV242" i="1"/>
  <c r="AV247" i="1"/>
  <c r="AV253" i="1"/>
  <c r="AV258" i="1"/>
  <c r="AV263" i="1"/>
  <c r="AV268" i="1"/>
  <c r="AV274" i="1"/>
  <c r="AV279" i="1"/>
  <c r="AV284" i="1"/>
  <c r="AV289" i="1"/>
  <c r="AV296" i="1"/>
  <c r="AV301" i="1"/>
  <c r="AV303" i="1"/>
  <c r="AV305" i="1"/>
  <c r="AV307" i="1"/>
  <c r="AV309" i="1"/>
  <c r="AX315" i="1"/>
  <c r="AX320" i="1"/>
  <c r="AX325" i="1"/>
  <c r="AW332" i="1"/>
  <c r="AT336" i="1"/>
  <c r="AW337" i="1"/>
  <c r="AT341" i="1"/>
  <c r="AU342" i="1"/>
  <c r="AV343" i="1"/>
  <c r="AW345" i="1"/>
  <c r="AX346" i="1"/>
  <c r="AV312" i="1"/>
  <c r="AV317" i="1"/>
  <c r="AV322" i="1"/>
  <c r="AV327" i="1"/>
  <c r="AT331" i="1"/>
  <c r="AX332" i="1"/>
  <c r="AV336" i="1"/>
  <c r="AX337" i="1"/>
  <c r="AU341" i="1"/>
  <c r="AV342" i="1"/>
  <c r="AW343" i="1"/>
  <c r="AX345" i="1"/>
  <c r="AT352" i="1"/>
  <c r="AT353" i="1"/>
  <c r="AT354" i="1"/>
  <c r="AT355" i="1"/>
  <c r="AT356" i="1"/>
  <c r="AT358" i="1"/>
  <c r="AT359" i="1"/>
  <c r="AT360" i="1"/>
  <c r="AT361" i="1"/>
  <c r="AT362" i="1"/>
  <c r="AT364" i="1"/>
  <c r="AT365" i="1"/>
  <c r="AT366" i="1"/>
  <c r="AT367" i="1"/>
  <c r="AT368" i="1"/>
  <c r="AT369" i="1"/>
  <c r="AT370" i="1"/>
  <c r="AT371" i="1"/>
  <c r="AT374" i="1"/>
  <c r="AT375" i="1"/>
  <c r="AT376" i="1"/>
  <c r="AT377" i="1"/>
  <c r="AT378" i="1"/>
  <c r="AT379" i="1"/>
  <c r="AT380" i="1"/>
  <c r="AT381" i="1"/>
  <c r="AT382" i="1"/>
  <c r="AT383" i="1"/>
  <c r="AT384" i="1"/>
  <c r="AT385" i="1"/>
  <c r="AT386" i="1"/>
  <c r="AT387" i="1"/>
  <c r="AT388" i="1"/>
  <c r="AT389" i="1"/>
  <c r="AT390" i="1"/>
  <c r="AT391" i="1"/>
  <c r="AT392" i="1"/>
  <c r="AT393" i="1"/>
  <c r="AT394" i="1"/>
  <c r="AT395" i="1"/>
  <c r="AT396" i="1"/>
  <c r="AT397" i="1"/>
  <c r="AT398" i="1"/>
  <c r="AT399" i="1"/>
  <c r="AT400" i="1"/>
  <c r="AT401" i="1"/>
  <c r="AT402" i="1"/>
  <c r="AT403" i="1"/>
  <c r="AT404" i="1"/>
  <c r="AT405" i="1"/>
  <c r="AT406" i="1"/>
  <c r="AT407" i="1"/>
  <c r="AT408" i="1"/>
  <c r="AT409" i="1"/>
  <c r="AT410" i="1"/>
  <c r="AT411" i="1"/>
  <c r="AT412" i="1"/>
  <c r="AT413" i="1"/>
  <c r="AT414" i="1"/>
  <c r="AT415" i="1"/>
  <c r="AU176" i="1"/>
  <c r="AV181" i="1"/>
  <c r="AV186" i="1"/>
  <c r="AV191" i="1"/>
  <c r="AV196" i="1"/>
  <c r="AV202" i="1"/>
  <c r="AV207" i="1"/>
  <c r="AV212" i="1"/>
  <c r="AV217" i="1"/>
  <c r="AV222" i="1"/>
  <c r="AV228" i="1"/>
  <c r="AV233" i="1"/>
  <c r="AV238" i="1"/>
  <c r="AV243" i="1"/>
  <c r="AV248" i="1"/>
  <c r="AV254" i="1"/>
  <c r="AV259" i="1"/>
  <c r="AV264" i="1"/>
  <c r="AV270" i="1"/>
  <c r="AV275" i="1"/>
  <c r="AV282" i="1"/>
  <c r="AV287" i="1"/>
  <c r="AV294" i="1"/>
  <c r="AV299" i="1"/>
  <c r="AX312" i="1"/>
  <c r="AX317" i="1"/>
  <c r="AX322" i="1"/>
  <c r="AX327" i="1"/>
  <c r="AV331" i="1"/>
  <c r="AT335" i="1"/>
  <c r="AW336" i="1"/>
  <c r="AT340" i="1"/>
  <c r="AV341" i="1"/>
  <c r="AW342" i="1"/>
  <c r="AX343" i="1"/>
  <c r="AT351" i="1"/>
  <c r="AU352" i="1"/>
  <c r="AU353" i="1"/>
  <c r="AU354" i="1"/>
  <c r="AU355" i="1"/>
  <c r="AU356" i="1"/>
  <c r="AU358" i="1"/>
  <c r="AU359" i="1"/>
  <c r="AU360" i="1"/>
  <c r="AU361" i="1"/>
  <c r="AU362" i="1"/>
  <c r="AU364" i="1"/>
  <c r="AU365" i="1"/>
  <c r="AU366" i="1"/>
  <c r="AU367" i="1"/>
  <c r="AU368" i="1"/>
  <c r="AU369" i="1"/>
  <c r="AU370" i="1"/>
  <c r="AU371" i="1"/>
  <c r="AU374" i="1"/>
  <c r="AU375" i="1"/>
  <c r="AU376" i="1"/>
  <c r="AU377" i="1"/>
  <c r="AU378" i="1"/>
  <c r="AU379" i="1"/>
  <c r="AU380" i="1"/>
  <c r="AU381" i="1"/>
  <c r="AU382" i="1"/>
  <c r="AU383" i="1"/>
  <c r="AU384" i="1"/>
  <c r="AU385" i="1"/>
  <c r="AU386" i="1"/>
  <c r="AU387" i="1"/>
  <c r="AU388" i="1"/>
  <c r="AU389" i="1"/>
  <c r="AU390" i="1"/>
  <c r="AU391" i="1"/>
  <c r="AU392" i="1"/>
  <c r="AU393" i="1"/>
  <c r="AU394" i="1"/>
  <c r="AU395" i="1"/>
  <c r="AU396" i="1"/>
  <c r="AU397" i="1"/>
  <c r="AU398" i="1"/>
  <c r="AU399" i="1"/>
  <c r="AU400" i="1"/>
  <c r="AU401" i="1"/>
  <c r="AU402" i="1"/>
  <c r="AU403" i="1"/>
  <c r="AU404" i="1"/>
  <c r="AU405" i="1"/>
  <c r="AU406" i="1"/>
  <c r="AU407" i="1"/>
  <c r="AU408" i="1"/>
  <c r="AU409" i="1"/>
  <c r="AU410" i="1"/>
  <c r="AU411" i="1"/>
  <c r="AU412" i="1"/>
  <c r="AU413" i="1"/>
  <c r="AU414" i="1"/>
  <c r="AU415" i="1"/>
  <c r="AU416" i="1"/>
  <c r="AU417" i="1"/>
  <c r="AU418" i="1"/>
  <c r="AU419" i="1"/>
  <c r="AU420" i="1"/>
  <c r="AU421" i="1"/>
  <c r="AU422" i="1"/>
  <c r="AU423" i="1"/>
  <c r="AU424" i="1"/>
  <c r="AU425" i="1"/>
  <c r="AU426" i="1"/>
  <c r="AU427" i="1"/>
  <c r="AU429" i="1"/>
  <c r="AU430" i="1"/>
  <c r="AU431" i="1"/>
  <c r="AV314" i="1"/>
  <c r="AV319" i="1"/>
  <c r="AV324" i="1"/>
  <c r="AX331" i="1"/>
  <c r="AV335" i="1"/>
  <c r="AX336" i="1"/>
  <c r="AV340" i="1"/>
  <c r="AW341" i="1"/>
  <c r="AX342" i="1"/>
  <c r="AT350" i="1"/>
  <c r="AU351" i="1"/>
  <c r="AV352" i="1"/>
  <c r="AV353" i="1"/>
  <c r="AV354" i="1"/>
  <c r="AV355" i="1"/>
  <c r="AV356" i="1"/>
  <c r="AV358" i="1"/>
  <c r="AV359" i="1"/>
  <c r="AV360" i="1"/>
  <c r="AV361" i="1"/>
  <c r="AV362" i="1"/>
  <c r="AV364" i="1"/>
  <c r="AV365" i="1"/>
  <c r="AV366" i="1"/>
  <c r="AV367" i="1"/>
  <c r="AV368" i="1"/>
  <c r="AV369" i="1"/>
  <c r="AV370" i="1"/>
  <c r="AV371" i="1"/>
  <c r="AV374" i="1"/>
  <c r="AV375" i="1"/>
  <c r="AV376" i="1"/>
  <c r="AV377" i="1"/>
  <c r="AV378" i="1"/>
  <c r="AV379" i="1"/>
  <c r="AV380" i="1"/>
  <c r="AV381" i="1"/>
  <c r="AV382" i="1"/>
  <c r="AV383" i="1"/>
  <c r="AV384" i="1"/>
  <c r="AV385" i="1"/>
  <c r="AV386" i="1"/>
  <c r="AV387" i="1"/>
  <c r="AV388" i="1"/>
  <c r="AV389" i="1"/>
  <c r="AV390" i="1"/>
  <c r="AV391" i="1"/>
  <c r="AV392" i="1"/>
  <c r="AV393" i="1"/>
  <c r="AV394" i="1"/>
  <c r="AV395" i="1"/>
  <c r="AV396" i="1"/>
  <c r="AV397" i="1"/>
  <c r="AV398" i="1"/>
  <c r="AV399" i="1"/>
  <c r="AV400" i="1"/>
  <c r="AV401" i="1"/>
  <c r="AV402" i="1"/>
  <c r="AV403" i="1"/>
  <c r="AV404" i="1"/>
  <c r="AV405" i="1"/>
  <c r="AV406" i="1"/>
  <c r="AV407" i="1"/>
  <c r="AV408" i="1"/>
  <c r="AV409" i="1"/>
  <c r="AV410" i="1"/>
  <c r="AV411" i="1"/>
  <c r="AV412" i="1"/>
  <c r="AV413" i="1"/>
  <c r="AV414" i="1"/>
  <c r="AV415" i="1"/>
  <c r="AV416" i="1"/>
  <c r="AV417" i="1"/>
  <c r="AV418" i="1"/>
  <c r="AV419" i="1"/>
  <c r="AV420" i="1"/>
  <c r="AV421" i="1"/>
  <c r="AV422" i="1"/>
  <c r="AV423" i="1"/>
  <c r="AV424" i="1"/>
  <c r="AV425" i="1"/>
  <c r="AV426" i="1"/>
  <c r="AV427" i="1"/>
  <c r="AV429" i="1"/>
  <c r="AV430" i="1"/>
  <c r="AV431" i="1"/>
  <c r="AV432" i="1"/>
  <c r="AV433" i="1"/>
  <c r="AV434" i="1"/>
  <c r="AV435" i="1"/>
  <c r="AV436" i="1"/>
  <c r="AV437" i="1"/>
  <c r="AV438" i="1"/>
  <c r="AV439" i="1"/>
  <c r="AV440" i="1"/>
  <c r="AV441" i="1"/>
  <c r="AV442" i="1"/>
  <c r="AV443" i="1"/>
  <c r="AV444" i="1"/>
  <c r="AV446" i="1"/>
  <c r="AV447" i="1"/>
  <c r="AV448" i="1"/>
  <c r="AV449" i="1"/>
  <c r="AV450" i="1"/>
  <c r="AV451" i="1"/>
  <c r="AV452" i="1"/>
  <c r="AV453" i="1"/>
  <c r="AV454" i="1"/>
  <c r="AV455" i="1"/>
  <c r="AV456" i="1"/>
  <c r="AV457" i="1"/>
  <c r="AV458" i="1"/>
  <c r="AV459" i="1"/>
  <c r="AV460" i="1"/>
  <c r="AV462" i="1"/>
  <c r="AV463" i="1"/>
  <c r="AV464" i="1"/>
  <c r="AV465" i="1"/>
  <c r="AV466" i="1"/>
  <c r="AV467" i="1"/>
  <c r="AV468" i="1"/>
  <c r="AV469" i="1"/>
  <c r="AV177" i="1"/>
  <c r="AV182" i="1"/>
  <c r="AV187" i="1"/>
  <c r="AV192" i="1"/>
  <c r="AV197" i="1"/>
  <c r="AV203" i="1"/>
  <c r="AV208" i="1"/>
  <c r="AV213" i="1"/>
  <c r="AV218" i="1"/>
  <c r="AV223" i="1"/>
  <c r="AV229" i="1"/>
  <c r="AV234" i="1"/>
  <c r="AV239" i="1"/>
  <c r="AV244" i="1"/>
  <c r="AV250" i="1"/>
  <c r="AV255" i="1"/>
  <c r="AV260" i="1"/>
  <c r="AV265" i="1"/>
  <c r="AV271" i="1"/>
  <c r="AV276" i="1"/>
  <c r="AV280" i="1"/>
  <c r="AV285" i="1"/>
  <c r="AV292" i="1"/>
  <c r="AV297" i="1"/>
  <c r="AX314" i="1"/>
  <c r="AX319" i="1"/>
  <c r="AX324" i="1"/>
  <c r="AT330" i="1"/>
  <c r="AT334" i="1"/>
  <c r="AW335" i="1"/>
  <c r="AT339" i="1"/>
  <c r="AW340" i="1"/>
  <c r="AX341" i="1"/>
  <c r="AT348" i="1"/>
  <c r="AU350" i="1"/>
  <c r="AV351" i="1"/>
  <c r="AW352" i="1"/>
  <c r="AW353" i="1"/>
  <c r="AW354" i="1"/>
  <c r="AW355" i="1"/>
  <c r="AW356" i="1"/>
  <c r="AW358" i="1"/>
  <c r="AW359" i="1"/>
  <c r="AW360" i="1"/>
  <c r="AW361" i="1"/>
  <c r="AW362" i="1"/>
  <c r="AW364" i="1"/>
  <c r="AW365" i="1"/>
  <c r="AW366" i="1"/>
  <c r="AW367" i="1"/>
  <c r="AW368" i="1"/>
  <c r="AW369" i="1"/>
  <c r="AW370" i="1"/>
  <c r="AW371" i="1"/>
  <c r="AW374" i="1"/>
  <c r="AW375" i="1"/>
  <c r="AW376" i="1"/>
  <c r="AW377" i="1"/>
  <c r="AW378" i="1"/>
  <c r="AW379" i="1"/>
  <c r="AW380" i="1"/>
  <c r="AW381" i="1"/>
  <c r="AW382" i="1"/>
  <c r="AW383" i="1"/>
  <c r="AW384" i="1"/>
  <c r="AW385" i="1"/>
  <c r="AW386" i="1"/>
  <c r="AW387" i="1"/>
  <c r="AW388" i="1"/>
  <c r="AW389" i="1"/>
  <c r="AW390" i="1"/>
  <c r="AW391" i="1"/>
  <c r="AW392" i="1"/>
  <c r="AW393" i="1"/>
  <c r="AW394" i="1"/>
  <c r="AW395" i="1"/>
  <c r="AW396" i="1"/>
  <c r="AW397" i="1"/>
  <c r="AW398" i="1"/>
  <c r="AW399" i="1"/>
  <c r="AW400" i="1"/>
  <c r="AW401" i="1"/>
  <c r="AW402" i="1"/>
  <c r="AW403" i="1"/>
  <c r="AW404" i="1"/>
  <c r="AW405" i="1"/>
  <c r="AW406" i="1"/>
  <c r="AW407" i="1"/>
  <c r="AW408" i="1"/>
  <c r="AW409" i="1"/>
  <c r="AW410" i="1"/>
  <c r="AW411" i="1"/>
  <c r="AW412" i="1"/>
  <c r="AW413" i="1"/>
  <c r="AW414" i="1"/>
  <c r="AW415" i="1"/>
  <c r="AW416" i="1"/>
  <c r="AW417" i="1"/>
  <c r="AW418" i="1"/>
  <c r="AW419" i="1"/>
  <c r="AW420" i="1"/>
  <c r="AW421" i="1"/>
  <c r="AW422" i="1"/>
  <c r="AW423" i="1"/>
  <c r="AW424" i="1"/>
  <c r="AW425" i="1"/>
  <c r="AW426" i="1"/>
  <c r="AW427" i="1"/>
  <c r="AW429" i="1"/>
  <c r="AW430" i="1"/>
  <c r="AW431" i="1"/>
  <c r="AW432" i="1"/>
  <c r="AW433" i="1"/>
  <c r="AW434" i="1"/>
  <c r="AW435" i="1"/>
  <c r="AW436" i="1"/>
  <c r="AW437" i="1"/>
  <c r="AW438" i="1"/>
  <c r="AW439" i="1"/>
  <c r="AW440" i="1"/>
  <c r="AW441" i="1"/>
  <c r="AW442" i="1"/>
  <c r="AW443" i="1"/>
  <c r="AW444" i="1"/>
  <c r="AW446" i="1"/>
  <c r="AW447" i="1"/>
  <c r="AW448" i="1"/>
  <c r="AW449" i="1"/>
  <c r="AW450" i="1"/>
  <c r="AW451" i="1"/>
  <c r="AW452" i="1"/>
  <c r="AW453" i="1"/>
  <c r="AW454" i="1"/>
  <c r="AW455" i="1"/>
  <c r="AW456" i="1"/>
  <c r="AW457" i="1"/>
  <c r="AW458" i="1"/>
  <c r="AW459" i="1"/>
  <c r="AW460" i="1"/>
  <c r="AW462" i="1"/>
  <c r="AW463" i="1"/>
  <c r="AW464" i="1"/>
  <c r="AW465" i="1"/>
  <c r="AW466" i="1"/>
  <c r="AW467" i="1"/>
  <c r="AW468" i="1"/>
  <c r="AW469" i="1"/>
  <c r="AW471" i="1"/>
  <c r="AW472" i="1"/>
  <c r="AW473" i="1"/>
  <c r="AW474" i="1"/>
  <c r="AV159" i="1"/>
  <c r="AV302" i="1"/>
  <c r="AV304" i="1"/>
  <c r="AV306" i="1"/>
  <c r="AV308" i="1"/>
  <c r="AV310" i="1"/>
  <c r="AV316" i="1"/>
  <c r="AV321" i="1"/>
  <c r="AV326" i="1"/>
  <c r="AV330" i="1"/>
  <c r="AV334" i="1"/>
  <c r="AX335" i="1"/>
  <c r="AV339" i="1"/>
  <c r="AX340" i="1"/>
  <c r="AT347" i="1"/>
  <c r="AU348" i="1"/>
  <c r="AV350" i="1"/>
  <c r="AW351" i="1"/>
  <c r="AX352" i="1"/>
  <c r="AX353" i="1"/>
  <c r="AX354" i="1"/>
  <c r="AX355" i="1"/>
  <c r="AX356" i="1"/>
  <c r="AX358" i="1"/>
  <c r="AX359" i="1"/>
  <c r="AX360" i="1"/>
  <c r="AX361" i="1"/>
  <c r="AX362" i="1"/>
  <c r="AX364" i="1"/>
  <c r="AX365" i="1"/>
  <c r="AX366" i="1"/>
  <c r="AX367" i="1"/>
  <c r="AX368" i="1"/>
  <c r="AX369" i="1"/>
  <c r="AX370" i="1"/>
  <c r="AX371" i="1"/>
  <c r="AX374" i="1"/>
  <c r="AX375" i="1"/>
  <c r="AX376" i="1"/>
  <c r="AX377" i="1"/>
  <c r="AX378" i="1"/>
  <c r="AX379" i="1"/>
  <c r="AX380" i="1"/>
  <c r="AX381" i="1"/>
  <c r="AX382" i="1"/>
  <c r="AX383" i="1"/>
  <c r="AX384" i="1"/>
  <c r="AX385" i="1"/>
  <c r="AX386" i="1"/>
  <c r="AX387" i="1"/>
  <c r="AX388" i="1"/>
  <c r="AX389" i="1"/>
  <c r="AX390" i="1"/>
  <c r="AX391" i="1"/>
  <c r="AX392" i="1"/>
  <c r="AX393" i="1"/>
  <c r="AX394" i="1"/>
  <c r="AX395" i="1"/>
  <c r="AX396" i="1"/>
  <c r="AX397" i="1"/>
  <c r="AX398" i="1"/>
  <c r="AX399" i="1"/>
  <c r="AX400" i="1"/>
  <c r="AX401" i="1"/>
  <c r="AX402" i="1"/>
  <c r="AX403" i="1"/>
  <c r="AX404" i="1"/>
  <c r="AX405" i="1"/>
  <c r="AX406" i="1"/>
  <c r="AX407" i="1"/>
  <c r="AX408" i="1"/>
  <c r="AX409" i="1"/>
  <c r="AX410" i="1"/>
  <c r="AX411" i="1"/>
  <c r="AX412" i="1"/>
  <c r="AX413" i="1"/>
  <c r="AX414" i="1"/>
  <c r="AX415" i="1"/>
  <c r="AX416" i="1"/>
  <c r="AX417" i="1"/>
  <c r="AX418" i="1"/>
  <c r="AX419" i="1"/>
  <c r="AX420" i="1"/>
  <c r="AX421" i="1"/>
  <c r="AX422" i="1"/>
  <c r="AX423" i="1"/>
  <c r="AX424" i="1"/>
  <c r="AX425" i="1"/>
  <c r="AX426" i="1"/>
  <c r="AX427" i="1"/>
  <c r="AX429" i="1"/>
  <c r="AX430" i="1"/>
  <c r="AX431" i="1"/>
  <c r="AX432" i="1"/>
  <c r="AX433" i="1"/>
  <c r="AX434" i="1"/>
  <c r="AX435" i="1"/>
  <c r="AX436" i="1"/>
  <c r="AX437" i="1"/>
  <c r="AX438" i="1"/>
  <c r="AX439" i="1"/>
  <c r="AX440" i="1"/>
  <c r="AX441" i="1"/>
  <c r="AX442" i="1"/>
  <c r="AX443" i="1"/>
  <c r="AX444" i="1"/>
  <c r="AX446" i="1"/>
  <c r="AX447" i="1"/>
  <c r="AX448" i="1"/>
  <c r="AX449" i="1"/>
  <c r="AX450" i="1"/>
  <c r="AX451" i="1"/>
  <c r="AX452" i="1"/>
  <c r="AX453" i="1"/>
  <c r="AX454" i="1"/>
  <c r="AX455" i="1"/>
  <c r="AX456" i="1"/>
  <c r="AX457" i="1"/>
  <c r="AX458" i="1"/>
  <c r="AX459" i="1"/>
  <c r="AX460" i="1"/>
  <c r="AX462" i="1"/>
  <c r="AX463" i="1"/>
  <c r="AX464" i="1"/>
  <c r="AX465" i="1"/>
  <c r="AX466" i="1"/>
  <c r="AX467" i="1"/>
  <c r="AX468" i="1"/>
  <c r="AX469" i="1"/>
  <c r="AX471" i="1"/>
  <c r="AX472" i="1"/>
  <c r="AX473" i="1"/>
  <c r="AX474" i="1"/>
  <c r="AV178" i="1"/>
  <c r="AV183" i="1"/>
  <c r="AV188" i="1"/>
  <c r="AV193" i="1"/>
  <c r="AV198" i="1"/>
  <c r="AV209" i="1"/>
  <c r="AV214" i="1"/>
  <c r="AV219" i="1"/>
  <c r="AV225" i="1"/>
  <c r="AV230" i="1"/>
  <c r="AV235" i="1"/>
  <c r="AV240" i="1"/>
  <c r="AT167" i="1"/>
  <c r="AV313" i="1"/>
  <c r="AV318" i="1"/>
  <c r="AV323" i="1"/>
  <c r="AT328" i="1"/>
  <c r="AV333" i="1"/>
  <c r="AX334" i="1"/>
  <c r="AV338" i="1"/>
  <c r="AX339" i="1"/>
  <c r="AT345" i="1"/>
  <c r="AU346" i="1"/>
  <c r="AV347" i="1"/>
  <c r="AW348" i="1"/>
  <c r="AX350" i="1"/>
  <c r="AX7" i="1"/>
  <c r="AW7" i="1"/>
  <c r="AV179" i="1"/>
  <c r="AV184" i="1"/>
  <c r="AV189" i="1"/>
  <c r="AV194" i="1"/>
  <c r="AV200" i="1"/>
  <c r="AV205" i="1"/>
  <c r="AV210" i="1"/>
  <c r="AV215" i="1"/>
  <c r="AV220" i="1"/>
  <c r="AV226" i="1"/>
  <c r="AV231" i="1"/>
  <c r="AV236" i="1"/>
  <c r="AV241" i="1"/>
  <c r="AV246" i="1"/>
  <c r="AV252" i="1"/>
  <c r="AV257" i="1"/>
  <c r="AV262" i="1"/>
  <c r="AV267" i="1"/>
  <c r="AV273" i="1"/>
  <c r="AV281" i="1"/>
  <c r="AV286" i="1"/>
  <c r="AV293" i="1"/>
  <c r="AV298" i="1"/>
  <c r="AX313" i="1"/>
  <c r="AX318" i="1"/>
  <c r="AX323" i="1"/>
  <c r="AV328" i="1"/>
  <c r="AT332" i="1"/>
  <c r="AW333" i="1"/>
  <c r="AT337" i="1"/>
  <c r="AW338" i="1"/>
  <c r="AT343" i="1"/>
  <c r="AU345" i="1"/>
  <c r="AV346" i="1"/>
  <c r="AW347" i="1"/>
  <c r="AX348" i="1"/>
  <c r="AX168" i="1"/>
  <c r="AV315" i="1"/>
  <c r="AV320" i="1"/>
  <c r="AV325" i="1"/>
  <c r="AX328" i="1"/>
  <c r="AV332" i="1"/>
  <c r="AX333" i="1"/>
  <c r="AV337" i="1"/>
  <c r="AX338" i="1"/>
  <c r="AT342" i="1"/>
  <c r="AU343" i="1"/>
  <c r="AV345" i="1"/>
  <c r="AW346" i="1"/>
  <c r="AX347" i="1"/>
  <c r="AV295" i="1"/>
  <c r="AV261" i="1"/>
  <c r="AT418" i="1"/>
  <c r="AT429" i="1"/>
  <c r="AU432" i="1"/>
  <c r="AU437" i="1"/>
  <c r="AU442" i="1"/>
  <c r="AU448" i="1"/>
  <c r="AU453" i="1"/>
  <c r="AU458" i="1"/>
  <c r="AU464" i="1"/>
  <c r="AT469" i="1"/>
  <c r="AT456" i="1"/>
  <c r="AT467" i="1"/>
  <c r="AT472" i="1"/>
  <c r="AT452" i="1"/>
  <c r="AT432" i="1"/>
  <c r="AV204" i="1"/>
  <c r="AX326" i="1"/>
  <c r="AT333" i="1"/>
  <c r="AW339" i="1"/>
  <c r="AT346" i="1"/>
  <c r="AT425" i="1"/>
  <c r="AT435" i="1"/>
  <c r="AT440" i="1"/>
  <c r="AT446" i="1"/>
  <c r="AT451" i="1"/>
  <c r="AT462" i="1"/>
  <c r="AU469" i="1"/>
  <c r="AT457" i="1"/>
  <c r="AV474" i="1"/>
  <c r="AT464" i="1"/>
  <c r="AV245" i="1"/>
  <c r="AV272" i="1"/>
  <c r="AV288" i="1"/>
  <c r="AT422" i="1"/>
  <c r="AU435" i="1"/>
  <c r="AU440" i="1"/>
  <c r="AU446" i="1"/>
  <c r="AU451" i="1"/>
  <c r="AU456" i="1"/>
  <c r="AU462" i="1"/>
  <c r="AU467" i="1"/>
  <c r="AU472" i="1"/>
  <c r="AT436" i="1"/>
  <c r="AT468" i="1"/>
  <c r="AT437" i="1"/>
  <c r="AX321" i="1"/>
  <c r="AW334" i="1"/>
  <c r="AU347" i="1"/>
  <c r="AT419" i="1"/>
  <c r="AT430" i="1"/>
  <c r="AT433" i="1"/>
  <c r="AT438" i="1"/>
  <c r="AT443" i="1"/>
  <c r="AT449" i="1"/>
  <c r="AT454" i="1"/>
  <c r="AT459" i="1"/>
  <c r="AT465" i="1"/>
  <c r="AV472" i="1"/>
  <c r="AT474" i="1"/>
  <c r="AX316" i="1"/>
  <c r="AV348" i="1"/>
  <c r="AT423" i="1"/>
  <c r="AT441" i="1"/>
  <c r="AT463" i="1"/>
  <c r="AU7" i="1"/>
  <c r="AT448" i="1"/>
  <c r="AV256" i="1"/>
  <c r="AT416" i="1"/>
  <c r="AT426" i="1"/>
  <c r="AU433" i="1"/>
  <c r="AU438" i="1"/>
  <c r="AU443" i="1"/>
  <c r="AU449" i="1"/>
  <c r="AU454" i="1"/>
  <c r="AU459" i="1"/>
  <c r="AU465" i="1"/>
  <c r="AU474" i="1"/>
  <c r="AV7" i="1"/>
  <c r="AV283" i="1"/>
  <c r="AT447" i="1"/>
  <c r="AT471" i="1"/>
  <c r="AT453" i="1"/>
  <c r="AV266" i="1"/>
  <c r="AV300" i="1"/>
  <c r="AX330" i="1"/>
  <c r="AT420" i="1"/>
  <c r="AT431" i="1"/>
  <c r="AU436" i="1"/>
  <c r="AU441" i="1"/>
  <c r="AU447" i="1"/>
  <c r="AU452" i="1"/>
  <c r="AU457" i="1"/>
  <c r="AU463" i="1"/>
  <c r="AU468" i="1"/>
  <c r="AU471" i="1"/>
  <c r="AT7" i="1"/>
  <c r="AT473" i="1"/>
  <c r="AU444" i="1"/>
  <c r="AU450" i="1"/>
  <c r="AU455" i="1"/>
  <c r="AT338" i="1"/>
  <c r="AX351" i="1"/>
  <c r="AT458" i="1"/>
  <c r="AX310" i="1"/>
  <c r="AW350" i="1"/>
  <c r="AT417" i="1"/>
  <c r="AT427" i="1"/>
  <c r="AT434" i="1"/>
  <c r="AT439" i="1"/>
  <c r="AT444" i="1"/>
  <c r="AT450" i="1"/>
  <c r="AT455" i="1"/>
  <c r="AT460" i="1"/>
  <c r="AT466" i="1"/>
  <c r="AV471" i="1"/>
  <c r="AU466" i="1"/>
  <c r="AU473" i="1"/>
  <c r="AT421" i="1"/>
  <c r="AT442" i="1"/>
  <c r="AV473" i="1"/>
  <c r="AV251" i="1"/>
  <c r="AV277" i="1"/>
  <c r="AT424" i="1"/>
  <c r="AU434" i="1"/>
  <c r="AU439" i="1"/>
  <c r="AU460" i="1"/>
  <c r="AP10" i="1"/>
  <c r="AP11" i="1"/>
  <c r="AP12" i="1"/>
  <c r="AP13"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6" i="1"/>
  <c r="AP67" i="1"/>
  <c r="AP68" i="1"/>
  <c r="AP69" i="1"/>
  <c r="AP70" i="1"/>
  <c r="AP71" i="1"/>
  <c r="AP72" i="1"/>
  <c r="AP73" i="1"/>
  <c r="AP74" i="1"/>
  <c r="AP75" i="1"/>
  <c r="AP76" i="1"/>
  <c r="AP77" i="1"/>
  <c r="AP78" i="1"/>
  <c r="AP79" i="1"/>
  <c r="AP80" i="1"/>
  <c r="AP81" i="1"/>
  <c r="AP82" i="1"/>
  <c r="AQ10" i="1"/>
  <c r="AQ11" i="1"/>
  <c r="AQ12" i="1"/>
  <c r="AQ13"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6" i="1"/>
  <c r="AQ67" i="1"/>
  <c r="AQ68" i="1"/>
  <c r="AQ69" i="1"/>
  <c r="AQ70" i="1"/>
  <c r="AQ71" i="1"/>
  <c r="AQ72" i="1"/>
  <c r="AQ73" i="1"/>
  <c r="AQ74" i="1"/>
  <c r="AQ75" i="1"/>
  <c r="AQ76" i="1"/>
  <c r="AQ77" i="1"/>
  <c r="AQ78" i="1"/>
  <c r="AQ79" i="1"/>
  <c r="AQ80" i="1"/>
  <c r="AQ81" i="1"/>
  <c r="AQ9" i="1"/>
  <c r="AP9" i="1"/>
  <c r="AP7" i="1"/>
  <c r="AP83" i="1"/>
  <c r="AP84" i="1"/>
  <c r="AP85" i="1"/>
  <c r="AP86" i="1"/>
  <c r="AP87" i="1"/>
  <c r="AP88" i="1"/>
  <c r="AP89" i="1"/>
  <c r="AP90" i="1"/>
  <c r="AP91" i="1"/>
  <c r="AP92" i="1"/>
  <c r="AP93" i="1"/>
  <c r="AP94" i="1"/>
  <c r="AP95" i="1"/>
  <c r="AP96" i="1"/>
  <c r="AP97" i="1"/>
  <c r="AP98" i="1"/>
  <c r="AP99" i="1"/>
  <c r="AP100" i="1"/>
  <c r="AP101" i="1"/>
  <c r="AP102"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50" i="1"/>
  <c r="AP151" i="1"/>
  <c r="AP152" i="1"/>
  <c r="AP153" i="1"/>
  <c r="AQ82" i="1"/>
  <c r="AQ83" i="1"/>
  <c r="AQ84" i="1"/>
  <c r="AQ85" i="1"/>
  <c r="AQ86" i="1"/>
  <c r="AQ87" i="1"/>
  <c r="AQ88" i="1"/>
  <c r="AQ89" i="1"/>
  <c r="AQ90" i="1"/>
  <c r="AQ91" i="1"/>
  <c r="AQ92" i="1"/>
  <c r="AQ93" i="1"/>
  <c r="AQ94" i="1"/>
  <c r="AQ95" i="1"/>
  <c r="AQ96" i="1"/>
  <c r="AQ97" i="1"/>
  <c r="AQ98" i="1"/>
  <c r="AQ99" i="1"/>
  <c r="AQ100" i="1"/>
  <c r="AQ101" i="1"/>
  <c r="AQ102" i="1"/>
  <c r="AQ104" i="1"/>
  <c r="AQ105" i="1"/>
  <c r="AQ106" i="1"/>
  <c r="AQ107" i="1"/>
  <c r="AQ108" i="1"/>
  <c r="AQ109" i="1"/>
  <c r="AQ110" i="1"/>
  <c r="AQ111" i="1"/>
  <c r="AQ112" i="1"/>
  <c r="AQ113" i="1"/>
  <c r="AQ114" i="1"/>
  <c r="AQ115" i="1"/>
  <c r="AQ116" i="1"/>
  <c r="AQ117" i="1"/>
  <c r="AQ118" i="1"/>
  <c r="AQ119" i="1"/>
  <c r="AQ120" i="1"/>
  <c r="AQ121" i="1"/>
  <c r="AQ122" i="1"/>
  <c r="AQ123" i="1"/>
  <c r="AQ124" i="1"/>
  <c r="AQ125" i="1"/>
  <c r="AQ126" i="1"/>
  <c r="AQ127" i="1"/>
  <c r="AQ128" i="1"/>
  <c r="AQ129" i="1"/>
  <c r="AQ130" i="1"/>
  <c r="AQ131" i="1"/>
  <c r="AQ132" i="1"/>
  <c r="AQ133" i="1"/>
  <c r="AQ134" i="1"/>
  <c r="AQ135" i="1"/>
  <c r="AQ136" i="1"/>
  <c r="AQ137" i="1"/>
  <c r="AQ138" i="1"/>
  <c r="AQ139" i="1"/>
  <c r="AQ140" i="1"/>
  <c r="AQ141" i="1"/>
  <c r="AQ142" i="1"/>
  <c r="AQ143" i="1"/>
  <c r="AQ144" i="1"/>
  <c r="AQ145" i="1"/>
  <c r="AQ146" i="1"/>
  <c r="AQ147" i="1"/>
  <c r="AQ150" i="1"/>
  <c r="AQ151" i="1"/>
  <c r="AQ152" i="1"/>
  <c r="AQ153" i="1"/>
  <c r="AP156" i="1"/>
  <c r="AQ164" i="1"/>
  <c r="AP168" i="1"/>
  <c r="AP177" i="1"/>
  <c r="AP179" i="1"/>
  <c r="AP181" i="1"/>
  <c r="AP183" i="1"/>
  <c r="AP185" i="1"/>
  <c r="AP187" i="1"/>
  <c r="AP189" i="1"/>
  <c r="AP191" i="1"/>
  <c r="AP193" i="1"/>
  <c r="AP195" i="1"/>
  <c r="AP197" i="1"/>
  <c r="AP200" i="1"/>
  <c r="AP202" i="1"/>
  <c r="AP204" i="1"/>
  <c r="AP206" i="1"/>
  <c r="AP208" i="1"/>
  <c r="AP210" i="1"/>
  <c r="AP212" i="1"/>
  <c r="AP214" i="1"/>
  <c r="AP216" i="1"/>
  <c r="AP218" i="1"/>
  <c r="AP220" i="1"/>
  <c r="AP222" i="1"/>
  <c r="AP225" i="1"/>
  <c r="AP227" i="1"/>
  <c r="AP229" i="1"/>
  <c r="AP230" i="1"/>
  <c r="AP232" i="1"/>
  <c r="AP234" i="1"/>
  <c r="AP236" i="1"/>
  <c r="AP238" i="1"/>
  <c r="AP240" i="1"/>
  <c r="AP242" i="1"/>
  <c r="AP244" i="1"/>
  <c r="AP246" i="1"/>
  <c r="AP248" i="1"/>
  <c r="AP251" i="1"/>
  <c r="AP253" i="1"/>
  <c r="AP255" i="1"/>
  <c r="AP257" i="1"/>
  <c r="AP259" i="1"/>
  <c r="AP261" i="1"/>
  <c r="AP263" i="1"/>
  <c r="AP265" i="1"/>
  <c r="AP267" i="1"/>
  <c r="AP270" i="1"/>
  <c r="AP272" i="1"/>
  <c r="AP274" i="1"/>
  <c r="AP276" i="1"/>
  <c r="AP279" i="1"/>
  <c r="AP281" i="1"/>
  <c r="AP283" i="1"/>
  <c r="AP285" i="1"/>
  <c r="AP287" i="1"/>
  <c r="AP289" i="1"/>
  <c r="AP293" i="1"/>
  <c r="AP295" i="1"/>
  <c r="AP297" i="1"/>
  <c r="AP299" i="1"/>
  <c r="AP301" i="1"/>
  <c r="AP303" i="1"/>
  <c r="AP305" i="1"/>
  <c r="AP307" i="1"/>
  <c r="AP309" i="1"/>
  <c r="AP312" i="1"/>
  <c r="AP314" i="1"/>
  <c r="AP316" i="1"/>
  <c r="AP318" i="1"/>
  <c r="AP320" i="1"/>
  <c r="AP322" i="1"/>
  <c r="AP324" i="1"/>
  <c r="AP326" i="1"/>
  <c r="AP328" i="1"/>
  <c r="AP331" i="1"/>
  <c r="AP333" i="1"/>
  <c r="AP335" i="1"/>
  <c r="AP337" i="1"/>
  <c r="AP339" i="1"/>
  <c r="AP341" i="1"/>
  <c r="AP345" i="1"/>
  <c r="AP347" i="1"/>
  <c r="AP350" i="1"/>
  <c r="AP351" i="1"/>
  <c r="AQ156" i="1"/>
  <c r="AP159" i="1"/>
  <c r="AQ168" i="1"/>
  <c r="AP176" i="1"/>
  <c r="AQ177" i="1"/>
  <c r="AQ178" i="1"/>
  <c r="AQ179" i="1"/>
  <c r="AQ180" i="1"/>
  <c r="AQ181" i="1"/>
  <c r="AQ182" i="1"/>
  <c r="AQ183" i="1"/>
  <c r="AQ184" i="1"/>
  <c r="AQ185" i="1"/>
  <c r="AQ186" i="1"/>
  <c r="AQ187" i="1"/>
  <c r="AQ188" i="1"/>
  <c r="AQ189" i="1"/>
  <c r="AQ190" i="1"/>
  <c r="AQ191" i="1"/>
  <c r="AQ192" i="1"/>
  <c r="AQ193" i="1"/>
  <c r="AQ194" i="1"/>
  <c r="AQ195" i="1"/>
  <c r="AQ196" i="1"/>
  <c r="AQ197" i="1"/>
  <c r="AQ198" i="1"/>
  <c r="AQ200" i="1"/>
  <c r="AQ201" i="1"/>
  <c r="AQ202" i="1"/>
  <c r="AQ203" i="1"/>
  <c r="AQ204" i="1"/>
  <c r="AQ205" i="1"/>
  <c r="AQ206" i="1"/>
  <c r="AQ207" i="1"/>
  <c r="AQ208" i="1"/>
  <c r="AQ209" i="1"/>
  <c r="AQ210" i="1"/>
  <c r="AQ211" i="1"/>
  <c r="AQ212" i="1"/>
  <c r="AQ213" i="1"/>
  <c r="AQ214" i="1"/>
  <c r="AQ215" i="1"/>
  <c r="AQ216" i="1"/>
  <c r="AQ217" i="1"/>
  <c r="AQ218" i="1"/>
  <c r="AQ219" i="1"/>
  <c r="AQ220" i="1"/>
  <c r="AQ221" i="1"/>
  <c r="AQ222" i="1"/>
  <c r="AQ223" i="1"/>
  <c r="AQ225" i="1"/>
  <c r="AQ226" i="1"/>
  <c r="AQ227" i="1"/>
  <c r="AQ228" i="1"/>
  <c r="AQ229" i="1"/>
  <c r="AQ230" i="1"/>
  <c r="AQ231" i="1"/>
  <c r="AQ232" i="1"/>
  <c r="AQ233" i="1"/>
  <c r="AQ234" i="1"/>
  <c r="AQ235" i="1"/>
  <c r="AQ236" i="1"/>
  <c r="AQ237" i="1"/>
  <c r="AQ238" i="1"/>
  <c r="AQ239" i="1"/>
  <c r="AQ240" i="1"/>
  <c r="AQ241" i="1"/>
  <c r="AQ242" i="1"/>
  <c r="AQ243" i="1"/>
  <c r="AQ244" i="1"/>
  <c r="AQ245" i="1"/>
  <c r="AQ246" i="1"/>
  <c r="AQ247" i="1"/>
  <c r="AQ248" i="1"/>
  <c r="AQ250" i="1"/>
  <c r="AQ251" i="1"/>
  <c r="AQ252" i="1"/>
  <c r="AQ253" i="1"/>
  <c r="AQ254" i="1"/>
  <c r="AQ255" i="1"/>
  <c r="AQ256" i="1"/>
  <c r="AQ257" i="1"/>
  <c r="AQ258" i="1"/>
  <c r="AQ259" i="1"/>
  <c r="AQ260" i="1"/>
  <c r="AQ261" i="1"/>
  <c r="AQ262" i="1"/>
  <c r="AQ263" i="1"/>
  <c r="AQ264" i="1"/>
  <c r="AQ265" i="1"/>
  <c r="AQ266" i="1"/>
  <c r="AQ267" i="1"/>
  <c r="AQ268" i="1"/>
  <c r="AQ270" i="1"/>
  <c r="AQ271" i="1"/>
  <c r="AQ272" i="1"/>
  <c r="AQ273" i="1"/>
  <c r="AQ274" i="1"/>
  <c r="AQ275" i="1"/>
  <c r="AQ276" i="1"/>
  <c r="AQ277" i="1"/>
  <c r="AQ279" i="1"/>
  <c r="AQ280" i="1"/>
  <c r="AQ281" i="1"/>
  <c r="AQ282" i="1"/>
  <c r="AQ283" i="1"/>
  <c r="AQ284" i="1"/>
  <c r="AQ285" i="1"/>
  <c r="AQ286" i="1"/>
  <c r="AQ287" i="1"/>
  <c r="AQ288" i="1"/>
  <c r="AQ289" i="1"/>
  <c r="AQ292" i="1"/>
  <c r="AQ293" i="1"/>
  <c r="AQ294" i="1"/>
  <c r="AQ295" i="1"/>
  <c r="AQ296" i="1"/>
  <c r="AQ297" i="1"/>
  <c r="AQ298" i="1"/>
  <c r="AQ299" i="1"/>
  <c r="AQ300" i="1"/>
  <c r="AQ301" i="1"/>
  <c r="AQ159" i="1"/>
  <c r="AP163" i="1"/>
  <c r="AP167" i="1"/>
  <c r="AP175" i="1"/>
  <c r="AQ176" i="1"/>
  <c r="AP155" i="1"/>
  <c r="AQ163" i="1"/>
  <c r="AQ167" i="1"/>
  <c r="AP173" i="1"/>
  <c r="AQ175" i="1"/>
  <c r="AQ155" i="1"/>
  <c r="AP158" i="1"/>
  <c r="AP166" i="1"/>
  <c r="AP172" i="1"/>
  <c r="AQ173" i="1"/>
  <c r="AQ158" i="1"/>
  <c r="AP162" i="1"/>
  <c r="AQ166" i="1"/>
  <c r="AP171" i="1"/>
  <c r="AQ172" i="1"/>
  <c r="AQ154" i="1"/>
  <c r="AP157" i="1"/>
  <c r="AQ165" i="1"/>
  <c r="AQ170" i="1"/>
  <c r="AQ157" i="1"/>
  <c r="AP160" i="1"/>
  <c r="AP169" i="1"/>
  <c r="AQ160" i="1"/>
  <c r="AP164" i="1"/>
  <c r="AQ169" i="1"/>
  <c r="AP178" i="1"/>
  <c r="AP180" i="1"/>
  <c r="AP182" i="1"/>
  <c r="AP184" i="1"/>
  <c r="AP186" i="1"/>
  <c r="AP188" i="1"/>
  <c r="AP190" i="1"/>
  <c r="AP192" i="1"/>
  <c r="AP194" i="1"/>
  <c r="AP196" i="1"/>
  <c r="AP198" i="1"/>
  <c r="AP201" i="1"/>
  <c r="AP203" i="1"/>
  <c r="AP205" i="1"/>
  <c r="AP207" i="1"/>
  <c r="AP209" i="1"/>
  <c r="AP211" i="1"/>
  <c r="AP213" i="1"/>
  <c r="AP215" i="1"/>
  <c r="AP217" i="1"/>
  <c r="AP219" i="1"/>
  <c r="AP221" i="1"/>
  <c r="AP223" i="1"/>
  <c r="AP226" i="1"/>
  <c r="AP228" i="1"/>
  <c r="AP231" i="1"/>
  <c r="AP233" i="1"/>
  <c r="AP235" i="1"/>
  <c r="AP237" i="1"/>
  <c r="AP239" i="1"/>
  <c r="AP241" i="1"/>
  <c r="AP243" i="1"/>
  <c r="AP245" i="1"/>
  <c r="AP247" i="1"/>
  <c r="AP250" i="1"/>
  <c r="AP252" i="1"/>
  <c r="AP254" i="1"/>
  <c r="AP256" i="1"/>
  <c r="AP258" i="1"/>
  <c r="AP260" i="1"/>
  <c r="AP262" i="1"/>
  <c r="AP264" i="1"/>
  <c r="AP266" i="1"/>
  <c r="AP268" i="1"/>
  <c r="AP271" i="1"/>
  <c r="AP273" i="1"/>
  <c r="AP275" i="1"/>
  <c r="AP277" i="1"/>
  <c r="AP280" i="1"/>
  <c r="AP282" i="1"/>
  <c r="AP284" i="1"/>
  <c r="AP286" i="1"/>
  <c r="AP288" i="1"/>
  <c r="AP292" i="1"/>
  <c r="AP294" i="1"/>
  <c r="AP296" i="1"/>
  <c r="AP298" i="1"/>
  <c r="AP300" i="1"/>
  <c r="AP302" i="1"/>
  <c r="AP304" i="1"/>
  <c r="AP306" i="1"/>
  <c r="AP308" i="1"/>
  <c r="AP310" i="1"/>
  <c r="AP313" i="1"/>
  <c r="AP315" i="1"/>
  <c r="AP317" i="1"/>
  <c r="AP319" i="1"/>
  <c r="AP321" i="1"/>
  <c r="AP323" i="1"/>
  <c r="AP325" i="1"/>
  <c r="AP327" i="1"/>
  <c r="AP330" i="1"/>
  <c r="AP332" i="1"/>
  <c r="AP334" i="1"/>
  <c r="AP336" i="1"/>
  <c r="AP338" i="1"/>
  <c r="AP340" i="1"/>
  <c r="AP342" i="1"/>
  <c r="AP343" i="1"/>
  <c r="AP346" i="1"/>
  <c r="AP348" i="1"/>
  <c r="AP352" i="1"/>
  <c r="AQ314" i="1"/>
  <c r="AQ319" i="1"/>
  <c r="AQ324" i="1"/>
  <c r="AQ350" i="1"/>
  <c r="AQ330" i="1"/>
  <c r="AQ334" i="1"/>
  <c r="AQ339" i="1"/>
  <c r="AQ348" i="1"/>
  <c r="AP170" i="1"/>
  <c r="AQ302" i="1"/>
  <c r="AQ304" i="1"/>
  <c r="AQ306" i="1"/>
  <c r="AQ308" i="1"/>
  <c r="AQ310" i="1"/>
  <c r="AQ316" i="1"/>
  <c r="AQ321" i="1"/>
  <c r="AQ326" i="1"/>
  <c r="AQ347" i="1"/>
  <c r="AP165" i="1"/>
  <c r="AQ333" i="1"/>
  <c r="AQ338" i="1"/>
  <c r="AQ346" i="1"/>
  <c r="AQ171" i="1"/>
  <c r="AQ313" i="1"/>
  <c r="AQ318" i="1"/>
  <c r="AQ323" i="1"/>
  <c r="AQ328" i="1"/>
  <c r="AQ345" i="1"/>
  <c r="AQ7" i="1"/>
  <c r="AQ332" i="1"/>
  <c r="AQ337" i="1"/>
  <c r="AQ343" i="1"/>
  <c r="AP154" i="1"/>
  <c r="AQ303" i="1"/>
  <c r="AQ305" i="1"/>
  <c r="AQ307" i="1"/>
  <c r="AQ309" i="1"/>
  <c r="AQ336" i="1"/>
  <c r="AQ341" i="1"/>
  <c r="AP353" i="1"/>
  <c r="AP354" i="1"/>
  <c r="AP355" i="1"/>
  <c r="AP356" i="1"/>
  <c r="AP358" i="1"/>
  <c r="AP359" i="1"/>
  <c r="AP360" i="1"/>
  <c r="AP361" i="1"/>
  <c r="AP362" i="1"/>
  <c r="AP364" i="1"/>
  <c r="AP365" i="1"/>
  <c r="AP366" i="1"/>
  <c r="AP367" i="1"/>
  <c r="AP368" i="1"/>
  <c r="AP369" i="1"/>
  <c r="AP370" i="1"/>
  <c r="AP371" i="1"/>
  <c r="AP374" i="1"/>
  <c r="AP375" i="1"/>
  <c r="AP376" i="1"/>
  <c r="AP377" i="1"/>
  <c r="AP378" i="1"/>
  <c r="AP379" i="1"/>
  <c r="AP380" i="1"/>
  <c r="AP381" i="1"/>
  <c r="AP382" i="1"/>
  <c r="AP383" i="1"/>
  <c r="AP384" i="1"/>
  <c r="AP385" i="1"/>
  <c r="AP386" i="1"/>
  <c r="AP387" i="1"/>
  <c r="AP388" i="1"/>
  <c r="AP389" i="1"/>
  <c r="AP390" i="1"/>
  <c r="AP391" i="1"/>
  <c r="AP392" i="1"/>
  <c r="AP393" i="1"/>
  <c r="AP394" i="1"/>
  <c r="AP395" i="1"/>
  <c r="AP396" i="1"/>
  <c r="AP397" i="1"/>
  <c r="AP398" i="1"/>
  <c r="AP399" i="1"/>
  <c r="AP400" i="1"/>
  <c r="AP401" i="1"/>
  <c r="AP402" i="1"/>
  <c r="AP403" i="1"/>
  <c r="AP404" i="1"/>
  <c r="AP405" i="1"/>
  <c r="AP406" i="1"/>
  <c r="AP407" i="1"/>
  <c r="AP408" i="1"/>
  <c r="AP409" i="1"/>
  <c r="AP410" i="1"/>
  <c r="AP411" i="1"/>
  <c r="AP412" i="1"/>
  <c r="AP413" i="1"/>
  <c r="AP414" i="1"/>
  <c r="AP415" i="1"/>
  <c r="AP416" i="1"/>
  <c r="AP417" i="1"/>
  <c r="AP418" i="1"/>
  <c r="AP419" i="1"/>
  <c r="AP420" i="1"/>
  <c r="AP421" i="1"/>
  <c r="AP422" i="1"/>
  <c r="AP423" i="1"/>
  <c r="AP424" i="1"/>
  <c r="AP425" i="1"/>
  <c r="AP426" i="1"/>
  <c r="AP427" i="1"/>
  <c r="AP429" i="1"/>
  <c r="AP430" i="1"/>
  <c r="AP431" i="1"/>
  <c r="AP432" i="1"/>
  <c r="AP433" i="1"/>
  <c r="AP434" i="1"/>
  <c r="AP435" i="1"/>
  <c r="AP436" i="1"/>
  <c r="AP437" i="1"/>
  <c r="AP438" i="1"/>
  <c r="AP439" i="1"/>
  <c r="AP440" i="1"/>
  <c r="AP441" i="1"/>
  <c r="AP442" i="1"/>
  <c r="AP443" i="1"/>
  <c r="AP444" i="1"/>
  <c r="AP446" i="1"/>
  <c r="AP447" i="1"/>
  <c r="AP448" i="1"/>
  <c r="AP449" i="1"/>
  <c r="AP450" i="1"/>
  <c r="AP451" i="1"/>
  <c r="AP452" i="1"/>
  <c r="AP453" i="1"/>
  <c r="AP454" i="1"/>
  <c r="AP455" i="1"/>
  <c r="AP456" i="1"/>
  <c r="AP457" i="1"/>
  <c r="AP458" i="1"/>
  <c r="AP459" i="1"/>
  <c r="AP460" i="1"/>
  <c r="AP462" i="1"/>
  <c r="AP463" i="1"/>
  <c r="AP464" i="1"/>
  <c r="AP465" i="1"/>
  <c r="AP466" i="1"/>
  <c r="AP467" i="1"/>
  <c r="AP468" i="1"/>
  <c r="AP469" i="1"/>
  <c r="AP471" i="1"/>
  <c r="AP472" i="1"/>
  <c r="AP473" i="1"/>
  <c r="AP474" i="1"/>
  <c r="AQ443" i="1"/>
  <c r="AQ447" i="1"/>
  <c r="AQ449" i="1"/>
  <c r="AQ450" i="1"/>
  <c r="AQ452" i="1"/>
  <c r="AQ454" i="1"/>
  <c r="AQ456" i="1"/>
  <c r="AQ458" i="1"/>
  <c r="AQ460" i="1"/>
  <c r="AQ463" i="1"/>
  <c r="AQ465" i="1"/>
  <c r="AQ467" i="1"/>
  <c r="AQ469" i="1"/>
  <c r="AQ472" i="1"/>
  <c r="AQ474" i="1"/>
  <c r="AQ162" i="1"/>
  <c r="AQ312" i="1"/>
  <c r="AQ317" i="1"/>
  <c r="AQ322" i="1"/>
  <c r="AQ327" i="1"/>
  <c r="AQ331" i="1"/>
  <c r="AQ352" i="1"/>
  <c r="AQ353" i="1"/>
  <c r="AQ354" i="1"/>
  <c r="AQ355" i="1"/>
  <c r="AQ356" i="1"/>
  <c r="AQ358" i="1"/>
  <c r="AQ359" i="1"/>
  <c r="AQ360" i="1"/>
  <c r="AQ361" i="1"/>
  <c r="AQ362" i="1"/>
  <c r="AQ364" i="1"/>
  <c r="AQ365" i="1"/>
  <c r="AQ366" i="1"/>
  <c r="AQ367" i="1"/>
  <c r="AQ368" i="1"/>
  <c r="AQ369" i="1"/>
  <c r="AQ370" i="1"/>
  <c r="AQ371" i="1"/>
  <c r="AQ374" i="1"/>
  <c r="AQ375" i="1"/>
  <c r="AQ376" i="1"/>
  <c r="AQ377" i="1"/>
  <c r="AQ378" i="1"/>
  <c r="AQ379" i="1"/>
  <c r="AQ380" i="1"/>
  <c r="AQ381" i="1"/>
  <c r="AQ382" i="1"/>
  <c r="AQ383" i="1"/>
  <c r="AQ384" i="1"/>
  <c r="AQ385" i="1"/>
  <c r="AQ386" i="1"/>
  <c r="AQ387" i="1"/>
  <c r="AQ388" i="1"/>
  <c r="AQ389" i="1"/>
  <c r="AQ390" i="1"/>
  <c r="AQ391" i="1"/>
  <c r="AQ392" i="1"/>
  <c r="AQ393" i="1"/>
  <c r="AQ394" i="1"/>
  <c r="AQ395" i="1"/>
  <c r="AQ396" i="1"/>
  <c r="AQ397" i="1"/>
  <c r="AQ398" i="1"/>
  <c r="AQ399" i="1"/>
  <c r="AQ400" i="1"/>
  <c r="AQ401" i="1"/>
  <c r="AQ402" i="1"/>
  <c r="AQ403" i="1"/>
  <c r="AQ404" i="1"/>
  <c r="AQ405" i="1"/>
  <c r="AQ406" i="1"/>
  <c r="AQ407" i="1"/>
  <c r="AQ408" i="1"/>
  <c r="AQ409" i="1"/>
  <c r="AQ410" i="1"/>
  <c r="AQ411" i="1"/>
  <c r="AQ412" i="1"/>
  <c r="AQ413" i="1"/>
  <c r="AQ414" i="1"/>
  <c r="AQ415" i="1"/>
  <c r="AQ416" i="1"/>
  <c r="AQ417" i="1"/>
  <c r="AQ418" i="1"/>
  <c r="AQ419" i="1"/>
  <c r="AQ420" i="1"/>
  <c r="AQ421" i="1"/>
  <c r="AQ422" i="1"/>
  <c r="AQ423" i="1"/>
  <c r="AQ424" i="1"/>
  <c r="AQ425" i="1"/>
  <c r="AQ426" i="1"/>
  <c r="AQ427" i="1"/>
  <c r="AQ429" i="1"/>
  <c r="AQ430" i="1"/>
  <c r="AQ431" i="1"/>
  <c r="AQ432" i="1"/>
  <c r="AQ433" i="1"/>
  <c r="AQ434" i="1"/>
  <c r="AQ435" i="1"/>
  <c r="AQ436" i="1"/>
  <c r="AQ437" i="1"/>
  <c r="AQ438" i="1"/>
  <c r="AQ439" i="1"/>
  <c r="AQ440" i="1"/>
  <c r="AQ441" i="1"/>
  <c r="AQ442" i="1"/>
  <c r="AQ444" i="1"/>
  <c r="AQ446" i="1"/>
  <c r="AQ448" i="1"/>
  <c r="AQ451" i="1"/>
  <c r="AQ453" i="1"/>
  <c r="AQ455" i="1"/>
  <c r="AQ457" i="1"/>
  <c r="AQ459" i="1"/>
  <c r="AQ462" i="1"/>
  <c r="AQ464" i="1"/>
  <c r="AQ466" i="1"/>
  <c r="AQ468" i="1"/>
  <c r="AQ471" i="1"/>
  <c r="AQ473" i="1"/>
  <c r="AQ335" i="1"/>
  <c r="AQ340" i="1"/>
  <c r="AQ351" i="1"/>
  <c r="AQ325" i="1"/>
  <c r="AQ320" i="1"/>
  <c r="AQ315" i="1"/>
  <c r="AQ342" i="1"/>
  <c r="AR10" i="1"/>
  <c r="AR11" i="1"/>
  <c r="AR12" i="1"/>
  <c r="AR13"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6" i="1"/>
  <c r="AR67" i="1"/>
  <c r="AR68" i="1"/>
  <c r="AR69" i="1"/>
  <c r="AR70" i="1"/>
  <c r="AR71" i="1"/>
  <c r="AR72" i="1"/>
  <c r="AR73" i="1"/>
  <c r="AR74" i="1"/>
  <c r="AR75" i="1"/>
  <c r="AR76" i="1"/>
  <c r="AR77" i="1"/>
  <c r="AR78" i="1"/>
  <c r="AR79" i="1"/>
  <c r="AR80" i="1"/>
  <c r="AR81" i="1"/>
  <c r="AS10" i="1"/>
  <c r="AS11" i="1"/>
  <c r="AS12" i="1"/>
  <c r="AS13"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6" i="1"/>
  <c r="AS67" i="1"/>
  <c r="AS68" i="1"/>
  <c r="AS69" i="1"/>
  <c r="AS70" i="1"/>
  <c r="AS71" i="1"/>
  <c r="AS72" i="1"/>
  <c r="AS73" i="1"/>
  <c r="AS74" i="1"/>
  <c r="AS75" i="1"/>
  <c r="AS76" i="1"/>
  <c r="AS77" i="1"/>
  <c r="AS78" i="1"/>
  <c r="AS79" i="1"/>
  <c r="AS80" i="1"/>
  <c r="AS81" i="1"/>
  <c r="AS9" i="1"/>
  <c r="AR9" i="1"/>
  <c r="AR82" i="1"/>
  <c r="AR83" i="1"/>
  <c r="AR84" i="1"/>
  <c r="AR85" i="1"/>
  <c r="AR86" i="1"/>
  <c r="AR87" i="1"/>
  <c r="AR88" i="1"/>
  <c r="AR89" i="1"/>
  <c r="AR90" i="1"/>
  <c r="AR91" i="1"/>
  <c r="AR92" i="1"/>
  <c r="AR93" i="1"/>
  <c r="AR94" i="1"/>
  <c r="AR95" i="1"/>
  <c r="AR96" i="1"/>
  <c r="AS82" i="1"/>
  <c r="AS83" i="1"/>
  <c r="AS84" i="1"/>
  <c r="AS85" i="1"/>
  <c r="AS86" i="1"/>
  <c r="AS87" i="1"/>
  <c r="AS88" i="1"/>
  <c r="AS89" i="1"/>
  <c r="AS90" i="1"/>
  <c r="AS91" i="1"/>
  <c r="AS92" i="1"/>
  <c r="AS93" i="1"/>
  <c r="AS94" i="1"/>
  <c r="AS95" i="1"/>
  <c r="AS96" i="1"/>
  <c r="AS97" i="1"/>
  <c r="AS98" i="1"/>
  <c r="AS99" i="1"/>
  <c r="AS100" i="1"/>
  <c r="AS101" i="1"/>
  <c r="AS102" i="1"/>
  <c r="AS104" i="1"/>
  <c r="AS105" i="1"/>
  <c r="AS106" i="1"/>
  <c r="AS107" i="1"/>
  <c r="AS108" i="1"/>
  <c r="AS109" i="1"/>
  <c r="AS110" i="1"/>
  <c r="AS111" i="1"/>
  <c r="AS112" i="1"/>
  <c r="AS113" i="1"/>
  <c r="AS114" i="1"/>
  <c r="AS115" i="1"/>
  <c r="AS116" i="1"/>
  <c r="AS117" i="1"/>
  <c r="AS118" i="1"/>
  <c r="AS119" i="1"/>
  <c r="AS120" i="1"/>
  <c r="AS121" i="1"/>
  <c r="AS122" i="1"/>
  <c r="AS123" i="1"/>
  <c r="AS124" i="1"/>
  <c r="AS125" i="1"/>
  <c r="AS126" i="1"/>
  <c r="AS127" i="1"/>
  <c r="AS128" i="1"/>
  <c r="AS129" i="1"/>
  <c r="AS130" i="1"/>
  <c r="AS131" i="1"/>
  <c r="AS132" i="1"/>
  <c r="AS133" i="1"/>
  <c r="AS134" i="1"/>
  <c r="AS135" i="1"/>
  <c r="AS136" i="1"/>
  <c r="AS137" i="1"/>
  <c r="AS138" i="1"/>
  <c r="AS139" i="1"/>
  <c r="AS140" i="1"/>
  <c r="AS141" i="1"/>
  <c r="AS142" i="1"/>
  <c r="AS143" i="1"/>
  <c r="AS144" i="1"/>
  <c r="AS145" i="1"/>
  <c r="AS146" i="1"/>
  <c r="AR97" i="1"/>
  <c r="AR102" i="1"/>
  <c r="AR107" i="1"/>
  <c r="AR112" i="1"/>
  <c r="AR117" i="1"/>
  <c r="AR122" i="1"/>
  <c r="AR127" i="1"/>
  <c r="AR132" i="1"/>
  <c r="AR137" i="1"/>
  <c r="AS157" i="1"/>
  <c r="AR160" i="1"/>
  <c r="AR169" i="1"/>
  <c r="AR147" i="1"/>
  <c r="AR151" i="1"/>
  <c r="AR153" i="1"/>
  <c r="AS160" i="1"/>
  <c r="AR164" i="1"/>
  <c r="AS169" i="1"/>
  <c r="AR98" i="1"/>
  <c r="AR108" i="1"/>
  <c r="AR113" i="1"/>
  <c r="AR118" i="1"/>
  <c r="AR123" i="1"/>
  <c r="AR128" i="1"/>
  <c r="AR133" i="1"/>
  <c r="AR138" i="1"/>
  <c r="AR143" i="1"/>
  <c r="AS147" i="1"/>
  <c r="AS151" i="1"/>
  <c r="AS153" i="1"/>
  <c r="AR156" i="1"/>
  <c r="AS164" i="1"/>
  <c r="AR168" i="1"/>
  <c r="AR177" i="1"/>
  <c r="AR178" i="1"/>
  <c r="AR179" i="1"/>
  <c r="AR180" i="1"/>
  <c r="AR181" i="1"/>
  <c r="AR182" i="1"/>
  <c r="AR183" i="1"/>
  <c r="AR184" i="1"/>
  <c r="AR185" i="1"/>
  <c r="AR186" i="1"/>
  <c r="AR187" i="1"/>
  <c r="AR188" i="1"/>
  <c r="AR189" i="1"/>
  <c r="AR190" i="1"/>
  <c r="AR191" i="1"/>
  <c r="AR192" i="1"/>
  <c r="AR193" i="1"/>
  <c r="AR194" i="1"/>
  <c r="AR195" i="1"/>
  <c r="AR196" i="1"/>
  <c r="AR197" i="1"/>
  <c r="AR198" i="1"/>
  <c r="AR200" i="1"/>
  <c r="AR201" i="1"/>
  <c r="AR202" i="1"/>
  <c r="AR203" i="1"/>
  <c r="AR204" i="1"/>
  <c r="AR205" i="1"/>
  <c r="AR206" i="1"/>
  <c r="AR207" i="1"/>
  <c r="AR208" i="1"/>
  <c r="AR209" i="1"/>
  <c r="AR210" i="1"/>
  <c r="AR211" i="1"/>
  <c r="AR212" i="1"/>
  <c r="AR213" i="1"/>
  <c r="AR214" i="1"/>
  <c r="AR215" i="1"/>
  <c r="AR216" i="1"/>
  <c r="AR217" i="1"/>
  <c r="AR218" i="1"/>
  <c r="AR219" i="1"/>
  <c r="AR220" i="1"/>
  <c r="AR221" i="1"/>
  <c r="AR222" i="1"/>
  <c r="AR223" i="1"/>
  <c r="AR225" i="1"/>
  <c r="AR226" i="1"/>
  <c r="AR227" i="1"/>
  <c r="AR228" i="1"/>
  <c r="AR229" i="1"/>
  <c r="AR230" i="1"/>
  <c r="AR231" i="1"/>
  <c r="AR232" i="1"/>
  <c r="AR233" i="1"/>
  <c r="AR234" i="1"/>
  <c r="AR235" i="1"/>
  <c r="AR236" i="1"/>
  <c r="AR237" i="1"/>
  <c r="AR238" i="1"/>
  <c r="AR239" i="1"/>
  <c r="AR240" i="1"/>
  <c r="AR241" i="1"/>
  <c r="AR242" i="1"/>
  <c r="AR243" i="1"/>
  <c r="AR244" i="1"/>
  <c r="AR245" i="1"/>
  <c r="AR246" i="1"/>
  <c r="AR247" i="1"/>
  <c r="AR248" i="1"/>
  <c r="AR250" i="1"/>
  <c r="AR251" i="1"/>
  <c r="AR252" i="1"/>
  <c r="AR253" i="1"/>
  <c r="AR254" i="1"/>
  <c r="AR255" i="1"/>
  <c r="AR256" i="1"/>
  <c r="AR257" i="1"/>
  <c r="AR258" i="1"/>
  <c r="AR259" i="1"/>
  <c r="AR260" i="1"/>
  <c r="AR261" i="1"/>
  <c r="AR262" i="1"/>
  <c r="AR263" i="1"/>
  <c r="AR264" i="1"/>
  <c r="AR265" i="1"/>
  <c r="AR266" i="1"/>
  <c r="AR267" i="1"/>
  <c r="AR268" i="1"/>
  <c r="AR270" i="1"/>
  <c r="AR271" i="1"/>
  <c r="AR272" i="1"/>
  <c r="AR273" i="1"/>
  <c r="AR274" i="1"/>
  <c r="AR275" i="1"/>
  <c r="AR276" i="1"/>
  <c r="AR277" i="1"/>
  <c r="AS156" i="1"/>
  <c r="AR159" i="1"/>
  <c r="AS168" i="1"/>
  <c r="AR176" i="1"/>
  <c r="AS177" i="1"/>
  <c r="AS178" i="1"/>
  <c r="AS179" i="1"/>
  <c r="AS180" i="1"/>
  <c r="AS181" i="1"/>
  <c r="AS182" i="1"/>
  <c r="AS183" i="1"/>
  <c r="AS184" i="1"/>
  <c r="AS185" i="1"/>
  <c r="AS186" i="1"/>
  <c r="AS187" i="1"/>
  <c r="AS188" i="1"/>
  <c r="AS189" i="1"/>
  <c r="AS190" i="1"/>
  <c r="AS191" i="1"/>
  <c r="AS192" i="1"/>
  <c r="AS193" i="1"/>
  <c r="AS194" i="1"/>
  <c r="AS195" i="1"/>
  <c r="AS196" i="1"/>
  <c r="AS197" i="1"/>
  <c r="AS198" i="1"/>
  <c r="AS200" i="1"/>
  <c r="AS201" i="1"/>
  <c r="AS202" i="1"/>
  <c r="AS203" i="1"/>
  <c r="AS204" i="1"/>
  <c r="AS205" i="1"/>
  <c r="AS206" i="1"/>
  <c r="AS207" i="1"/>
  <c r="AS208" i="1"/>
  <c r="AS209" i="1"/>
  <c r="AS210" i="1"/>
  <c r="AS211" i="1"/>
  <c r="AS212" i="1"/>
  <c r="AS213" i="1"/>
  <c r="AS214" i="1"/>
  <c r="AS215" i="1"/>
  <c r="AS216" i="1"/>
  <c r="AS217" i="1"/>
  <c r="AS218" i="1"/>
  <c r="AS219" i="1"/>
  <c r="AS220" i="1"/>
  <c r="AS221" i="1"/>
  <c r="AS222" i="1"/>
  <c r="AS223" i="1"/>
  <c r="AS225" i="1"/>
  <c r="AS226" i="1"/>
  <c r="AS227" i="1"/>
  <c r="AS228" i="1"/>
  <c r="AS229" i="1"/>
  <c r="AS230" i="1"/>
  <c r="AS231" i="1"/>
  <c r="AS232" i="1"/>
  <c r="AS233" i="1"/>
  <c r="AS234" i="1"/>
  <c r="AS235" i="1"/>
  <c r="AS236" i="1"/>
  <c r="AS237" i="1"/>
  <c r="AS238" i="1"/>
  <c r="AS239" i="1"/>
  <c r="AS240" i="1"/>
  <c r="AS241" i="1"/>
  <c r="AS242" i="1"/>
  <c r="AS243" i="1"/>
  <c r="AS244" i="1"/>
  <c r="AS245" i="1"/>
  <c r="AS246" i="1"/>
  <c r="AS247" i="1"/>
  <c r="AS248" i="1"/>
  <c r="AS250" i="1"/>
  <c r="AS251" i="1"/>
  <c r="AS252" i="1"/>
  <c r="AS253" i="1"/>
  <c r="AS254" i="1"/>
  <c r="AS255" i="1"/>
  <c r="AS256" i="1"/>
  <c r="AS257" i="1"/>
  <c r="AS258" i="1"/>
  <c r="AS259" i="1"/>
  <c r="AS260" i="1"/>
  <c r="AS261" i="1"/>
  <c r="AS262" i="1"/>
  <c r="AS263" i="1"/>
  <c r="AS264" i="1"/>
  <c r="AS265" i="1"/>
  <c r="AS266" i="1"/>
  <c r="AS267" i="1"/>
  <c r="AS268" i="1"/>
  <c r="AS270" i="1"/>
  <c r="AS271" i="1"/>
  <c r="AS272" i="1"/>
  <c r="AS273" i="1"/>
  <c r="AS274" i="1"/>
  <c r="AS275" i="1"/>
  <c r="AS276" i="1"/>
  <c r="AS277" i="1"/>
  <c r="AR99" i="1"/>
  <c r="AR104" i="1"/>
  <c r="AR109" i="1"/>
  <c r="AR114" i="1"/>
  <c r="AR119" i="1"/>
  <c r="AR124" i="1"/>
  <c r="AR129" i="1"/>
  <c r="AR134" i="1"/>
  <c r="AR139" i="1"/>
  <c r="AR144" i="1"/>
  <c r="AS159" i="1"/>
  <c r="AR163" i="1"/>
  <c r="AR167" i="1"/>
  <c r="AR175" i="1"/>
  <c r="AS176" i="1"/>
  <c r="AR155" i="1"/>
  <c r="AS163" i="1"/>
  <c r="AS167" i="1"/>
  <c r="AR173" i="1"/>
  <c r="AS175" i="1"/>
  <c r="AS150" i="1"/>
  <c r="AS152" i="1"/>
  <c r="AS158" i="1"/>
  <c r="AR162" i="1"/>
  <c r="AS166" i="1"/>
  <c r="AR171" i="1"/>
  <c r="AS172" i="1"/>
  <c r="AR101" i="1"/>
  <c r="AR106" i="1"/>
  <c r="AR111" i="1"/>
  <c r="AR116" i="1"/>
  <c r="AR121" i="1"/>
  <c r="AR126" i="1"/>
  <c r="AR131" i="1"/>
  <c r="AR136" i="1"/>
  <c r="AR141" i="1"/>
  <c r="AR146" i="1"/>
  <c r="AR154" i="1"/>
  <c r="AS162" i="1"/>
  <c r="AR165" i="1"/>
  <c r="AR170" i="1"/>
  <c r="AS171" i="1"/>
  <c r="AS154" i="1"/>
  <c r="AR157" i="1"/>
  <c r="AS165" i="1"/>
  <c r="AS170" i="1"/>
  <c r="AR142" i="1"/>
  <c r="AR282" i="1"/>
  <c r="AR287" i="1"/>
  <c r="AR294" i="1"/>
  <c r="AR299" i="1"/>
  <c r="AS312" i="1"/>
  <c r="AS317" i="1"/>
  <c r="AS322" i="1"/>
  <c r="AS327" i="1"/>
  <c r="AS331" i="1"/>
  <c r="AR335" i="1"/>
  <c r="AR340" i="1"/>
  <c r="AR351" i="1"/>
  <c r="AS352" i="1"/>
  <c r="AS353" i="1"/>
  <c r="AS354" i="1"/>
  <c r="AS355" i="1"/>
  <c r="AS356" i="1"/>
  <c r="AS358" i="1"/>
  <c r="AS359" i="1"/>
  <c r="AS360" i="1"/>
  <c r="AS361" i="1"/>
  <c r="AS362" i="1"/>
  <c r="AR115" i="1"/>
  <c r="AR140" i="1"/>
  <c r="AR150" i="1"/>
  <c r="AS282" i="1"/>
  <c r="AS287" i="1"/>
  <c r="AS294" i="1"/>
  <c r="AS299" i="1"/>
  <c r="AR314" i="1"/>
  <c r="AR319" i="1"/>
  <c r="AR324" i="1"/>
  <c r="AS335" i="1"/>
  <c r="AS340" i="1"/>
  <c r="AR350" i="1"/>
  <c r="AS351" i="1"/>
  <c r="AR280" i="1"/>
  <c r="AR285" i="1"/>
  <c r="AR292" i="1"/>
  <c r="AR297" i="1"/>
  <c r="AS314" i="1"/>
  <c r="AS319" i="1"/>
  <c r="AS324" i="1"/>
  <c r="AR330" i="1"/>
  <c r="AR334" i="1"/>
  <c r="AR339" i="1"/>
  <c r="AR348" i="1"/>
  <c r="AS350" i="1"/>
  <c r="AR100" i="1"/>
  <c r="AR125" i="1"/>
  <c r="AR158" i="1"/>
  <c r="AS280" i="1"/>
  <c r="AS285" i="1"/>
  <c r="AS292" i="1"/>
  <c r="AS297" i="1"/>
  <c r="AR302" i="1"/>
  <c r="AR304" i="1"/>
  <c r="AR306" i="1"/>
  <c r="AR308" i="1"/>
  <c r="AR310" i="1"/>
  <c r="AR316" i="1"/>
  <c r="AR321" i="1"/>
  <c r="AR326" i="1"/>
  <c r="AS330" i="1"/>
  <c r="AS334" i="1"/>
  <c r="AS339" i="1"/>
  <c r="AR347" i="1"/>
  <c r="AS348" i="1"/>
  <c r="AR152" i="1"/>
  <c r="AR283" i="1"/>
  <c r="AR288" i="1"/>
  <c r="AR295" i="1"/>
  <c r="AR300" i="1"/>
  <c r="AS302" i="1"/>
  <c r="AS304" i="1"/>
  <c r="AS306" i="1"/>
  <c r="AS308" i="1"/>
  <c r="AS310" i="1"/>
  <c r="AS316" i="1"/>
  <c r="AS321" i="1"/>
  <c r="AS326" i="1"/>
  <c r="AR333" i="1"/>
  <c r="AR338" i="1"/>
  <c r="AR346" i="1"/>
  <c r="AS347" i="1"/>
  <c r="AR110" i="1"/>
  <c r="AR135" i="1"/>
  <c r="AR166" i="1"/>
  <c r="AS283" i="1"/>
  <c r="AS288" i="1"/>
  <c r="AS295" i="1"/>
  <c r="AS300" i="1"/>
  <c r="AR313" i="1"/>
  <c r="AR318" i="1"/>
  <c r="AR323" i="1"/>
  <c r="AR328" i="1"/>
  <c r="AS333" i="1"/>
  <c r="AS338" i="1"/>
  <c r="AR345" i="1"/>
  <c r="AS346" i="1"/>
  <c r="AR172" i="1"/>
  <c r="AR120" i="1"/>
  <c r="AR145" i="1"/>
  <c r="AS281" i="1"/>
  <c r="AS286" i="1"/>
  <c r="AS293" i="1"/>
  <c r="AS298" i="1"/>
  <c r="AR315" i="1"/>
  <c r="AR320" i="1"/>
  <c r="AR325" i="1"/>
  <c r="AS332" i="1"/>
  <c r="AS337" i="1"/>
  <c r="AR342" i="1"/>
  <c r="AS343" i="1"/>
  <c r="AR457" i="1"/>
  <c r="AR460" i="1"/>
  <c r="AR464" i="1"/>
  <c r="AR467" i="1"/>
  <c r="AS173" i="1"/>
  <c r="AR279" i="1"/>
  <c r="AR284" i="1"/>
  <c r="AR289" i="1"/>
  <c r="AR296" i="1"/>
  <c r="AR301" i="1"/>
  <c r="AR303" i="1"/>
  <c r="AR305" i="1"/>
  <c r="AR307" i="1"/>
  <c r="AR309" i="1"/>
  <c r="AS315" i="1"/>
  <c r="AS320" i="1"/>
  <c r="AS325" i="1"/>
  <c r="AR336" i="1"/>
  <c r="AR341" i="1"/>
  <c r="AS342" i="1"/>
  <c r="AR458" i="1"/>
  <c r="AR462" i="1"/>
  <c r="AR465" i="1"/>
  <c r="AR468" i="1"/>
  <c r="AR105" i="1"/>
  <c r="AR130" i="1"/>
  <c r="AS155" i="1"/>
  <c r="AS279" i="1"/>
  <c r="AS284" i="1"/>
  <c r="AS289" i="1"/>
  <c r="AS296" i="1"/>
  <c r="AS301" i="1"/>
  <c r="AS303" i="1"/>
  <c r="AS305" i="1"/>
  <c r="AS307" i="1"/>
  <c r="AS309" i="1"/>
  <c r="AR312" i="1"/>
  <c r="AR317" i="1"/>
  <c r="AR322" i="1"/>
  <c r="AR327" i="1"/>
  <c r="AR331" i="1"/>
  <c r="AS336" i="1"/>
  <c r="AS341" i="1"/>
  <c r="AR352" i="1"/>
  <c r="AR353" i="1"/>
  <c r="AR354" i="1"/>
  <c r="AR355" i="1"/>
  <c r="AR356" i="1"/>
  <c r="AR358" i="1"/>
  <c r="AR359" i="1"/>
  <c r="AR360" i="1"/>
  <c r="AR361" i="1"/>
  <c r="AR362" i="1"/>
  <c r="AR364" i="1"/>
  <c r="AR365" i="1"/>
  <c r="AR366" i="1"/>
  <c r="AR367" i="1"/>
  <c r="AR368" i="1"/>
  <c r="AR369" i="1"/>
  <c r="AR370" i="1"/>
  <c r="AR371" i="1"/>
  <c r="AR374" i="1"/>
  <c r="AR375" i="1"/>
  <c r="AR376" i="1"/>
  <c r="AR377" i="1"/>
  <c r="AR378" i="1"/>
  <c r="AR379" i="1"/>
  <c r="AR380" i="1"/>
  <c r="AR381" i="1"/>
  <c r="AR382" i="1"/>
  <c r="AR383" i="1"/>
  <c r="AR384" i="1"/>
  <c r="AR385" i="1"/>
  <c r="AR386" i="1"/>
  <c r="AR387" i="1"/>
  <c r="AR388" i="1"/>
  <c r="AR389" i="1"/>
  <c r="AR390" i="1"/>
  <c r="AR391" i="1"/>
  <c r="AR392" i="1"/>
  <c r="AR393" i="1"/>
  <c r="AR394" i="1"/>
  <c r="AR395" i="1"/>
  <c r="AR396" i="1"/>
  <c r="AR397" i="1"/>
  <c r="AR398" i="1"/>
  <c r="AR399" i="1"/>
  <c r="AR400" i="1"/>
  <c r="AR401" i="1"/>
  <c r="AR402" i="1"/>
  <c r="AR403" i="1"/>
  <c r="AR404" i="1"/>
  <c r="AR405" i="1"/>
  <c r="AR406" i="1"/>
  <c r="AR407" i="1"/>
  <c r="AR408" i="1"/>
  <c r="AR409" i="1"/>
  <c r="AR410" i="1"/>
  <c r="AR411" i="1"/>
  <c r="AR412" i="1"/>
  <c r="AR413" i="1"/>
  <c r="AR414" i="1"/>
  <c r="AR415" i="1"/>
  <c r="AR416" i="1"/>
  <c r="AR417" i="1"/>
  <c r="AR418" i="1"/>
  <c r="AR419" i="1"/>
  <c r="AR420" i="1"/>
  <c r="AR421" i="1"/>
  <c r="AR422" i="1"/>
  <c r="AR423" i="1"/>
  <c r="AR424" i="1"/>
  <c r="AR425" i="1"/>
  <c r="AR426" i="1"/>
  <c r="AR427" i="1"/>
  <c r="AR429" i="1"/>
  <c r="AR430" i="1"/>
  <c r="AR431" i="1"/>
  <c r="AR432" i="1"/>
  <c r="AR433" i="1"/>
  <c r="AR434" i="1"/>
  <c r="AR435" i="1"/>
  <c r="AR436" i="1"/>
  <c r="AR437" i="1"/>
  <c r="AR438" i="1"/>
  <c r="AR439" i="1"/>
  <c r="AR440" i="1"/>
  <c r="AR441" i="1"/>
  <c r="AR442" i="1"/>
  <c r="AR443" i="1"/>
  <c r="AR444" i="1"/>
  <c r="AR446" i="1"/>
  <c r="AR447" i="1"/>
  <c r="AR448" i="1"/>
  <c r="AR449" i="1"/>
  <c r="AR450" i="1"/>
  <c r="AR451" i="1"/>
  <c r="AR452" i="1"/>
  <c r="AR453" i="1"/>
  <c r="AR454" i="1"/>
  <c r="AR455" i="1"/>
  <c r="AR456" i="1"/>
  <c r="AR459" i="1"/>
  <c r="AR463" i="1"/>
  <c r="AR466" i="1"/>
  <c r="AR286" i="1"/>
  <c r="AS384" i="1"/>
  <c r="AS313" i="1"/>
  <c r="AS425" i="1"/>
  <c r="AS435" i="1"/>
  <c r="AS440" i="1"/>
  <c r="AS446" i="1"/>
  <c r="AS451" i="1"/>
  <c r="AS456" i="1"/>
  <c r="AS462" i="1"/>
  <c r="AS467" i="1"/>
  <c r="AS472" i="1"/>
  <c r="AS402" i="1"/>
  <c r="AR473" i="1"/>
  <c r="AR472" i="1"/>
  <c r="AS364" i="1"/>
  <c r="AS369" i="1"/>
  <c r="AS376" i="1"/>
  <c r="AS380" i="1"/>
  <c r="AS385" i="1"/>
  <c r="AS390" i="1"/>
  <c r="AS395" i="1"/>
  <c r="AS400" i="1"/>
  <c r="AS405" i="1"/>
  <c r="AS410" i="1"/>
  <c r="AS415" i="1"/>
  <c r="AS422" i="1"/>
  <c r="AR474" i="1"/>
  <c r="AS387" i="1"/>
  <c r="AR281" i="1"/>
  <c r="AS419" i="1"/>
  <c r="AS430" i="1"/>
  <c r="AS433" i="1"/>
  <c r="AS438" i="1"/>
  <c r="AS443" i="1"/>
  <c r="AS449" i="1"/>
  <c r="AS454" i="1"/>
  <c r="AS459" i="1"/>
  <c r="AS465" i="1"/>
  <c r="AS474" i="1"/>
  <c r="AS378" i="1"/>
  <c r="AS412" i="1"/>
  <c r="AR298" i="1"/>
  <c r="AS365" i="1"/>
  <c r="AS370" i="1"/>
  <c r="AS377" i="1"/>
  <c r="AS381" i="1"/>
  <c r="AS386" i="1"/>
  <c r="AS391" i="1"/>
  <c r="AS396" i="1"/>
  <c r="AS401" i="1"/>
  <c r="AS406" i="1"/>
  <c r="AS411" i="1"/>
  <c r="AS416" i="1"/>
  <c r="AS426" i="1"/>
  <c r="AR471" i="1"/>
  <c r="AS371" i="1"/>
  <c r="AS392" i="1"/>
  <c r="AS407" i="1"/>
  <c r="AS469" i="1"/>
  <c r="AS328" i="1"/>
  <c r="AS423" i="1"/>
  <c r="AS436" i="1"/>
  <c r="AS441" i="1"/>
  <c r="AS447" i="1"/>
  <c r="AS452" i="1"/>
  <c r="AS457" i="1"/>
  <c r="AS463" i="1"/>
  <c r="AS468" i="1"/>
  <c r="AS471" i="1"/>
  <c r="AS366" i="1"/>
  <c r="AS382" i="1"/>
  <c r="AS397" i="1"/>
  <c r="AS420" i="1"/>
  <c r="AS431" i="1"/>
  <c r="AS418" i="1"/>
  <c r="AR293" i="1"/>
  <c r="AS323" i="1"/>
  <c r="AS417" i="1"/>
  <c r="AS427" i="1"/>
  <c r="AS434" i="1"/>
  <c r="AS439" i="1"/>
  <c r="AS444" i="1"/>
  <c r="AS450" i="1"/>
  <c r="AS455" i="1"/>
  <c r="AS460" i="1"/>
  <c r="AS466" i="1"/>
  <c r="AS473" i="1"/>
  <c r="AS437" i="1"/>
  <c r="AS464" i="1"/>
  <c r="AR469" i="1"/>
  <c r="AS375" i="1"/>
  <c r="AS394" i="1"/>
  <c r="AS404" i="1"/>
  <c r="AS414" i="1"/>
  <c r="AS429" i="1"/>
  <c r="AR337" i="1"/>
  <c r="AR343" i="1"/>
  <c r="AS367" i="1"/>
  <c r="AS374" i="1"/>
  <c r="AS383" i="1"/>
  <c r="AS388" i="1"/>
  <c r="AS393" i="1"/>
  <c r="AS398" i="1"/>
  <c r="AS403" i="1"/>
  <c r="AS408" i="1"/>
  <c r="AS413" i="1"/>
  <c r="AS424" i="1"/>
  <c r="AR7" i="1"/>
  <c r="AS442" i="1"/>
  <c r="AS453" i="1"/>
  <c r="AS458" i="1"/>
  <c r="AR332" i="1"/>
  <c r="AS345" i="1"/>
  <c r="AS368" i="1"/>
  <c r="AS389" i="1"/>
  <c r="AS399" i="1"/>
  <c r="AS409" i="1"/>
  <c r="AS318" i="1"/>
  <c r="AS421" i="1"/>
  <c r="AS432" i="1"/>
  <c r="AS448" i="1"/>
  <c r="AS7" i="1"/>
  <c r="AS3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tc={8A36C26A-BDCE-46FF-B47B-455B4A033D7E}</author>
  </authors>
  <commentList>
    <comment ref="B4" authorId="0" shapeId="0" xr:uid="{8A36C26A-BDCE-46FF-B47B-455B4A033D7E}">
      <text>
        <t>[Threaded comment]
Your version of Excel allows you to read this threaded comment; however, any edits to it will get removed if the file is opened in a newer version of Excel. Learn more: https://go.microsoft.com/fwlink/?linkid=870924
Comment:
    Not fully understanding this sentence… Can you rephrase?</t>
      </text>
    </comment>
  </commentList>
</comments>
</file>

<file path=xl/sharedStrings.xml><?xml version="1.0" encoding="utf-8"?>
<sst xmlns="http://schemas.openxmlformats.org/spreadsheetml/2006/main" count="1156" uniqueCount="883">
  <si>
    <t>Area-Based Assessment (ABA) on Community-Based Adaptation (CBA) to climate related hazards and climate variability among refugees and the host community in Nyumanzi Settlement</t>
  </si>
  <si>
    <t>UGA2406</t>
  </si>
  <si>
    <t>Qualitative analysis</t>
  </si>
  <si>
    <t>Item</t>
  </si>
  <si>
    <t>Further information</t>
  </si>
  <si>
    <t>Implementing partner</t>
  </si>
  <si>
    <t>IMPACT Initiatives (Uganda) as a member of the U-Learn consortium</t>
  </si>
  <si>
    <t>General Objective</t>
  </si>
  <si>
    <t>Specific Objectives</t>
  </si>
  <si>
    <t>Research Questions</t>
  </si>
  <si>
    <t>Donor</t>
  </si>
  <si>
    <t>This assessment is funded by UK Aid</t>
  </si>
  <si>
    <t>Methodology</t>
  </si>
  <si>
    <t>Scope</t>
  </si>
  <si>
    <t>Data collection timeline</t>
  </si>
  <si>
    <t>Data collection, both qualitative and quantitative, was conducted in October and November 2024</t>
  </si>
  <si>
    <t>In this workbook</t>
  </si>
  <si>
    <t>This workbook contains the qualitative analyses for this assessment: the Data Saturation and Analysis Grid (DSAG), the Seasonal Calendar, and the Problem Trees (more information below)</t>
  </si>
  <si>
    <t>Terms of reference</t>
  </si>
  <si>
    <t>The ToR for this assessment can be found here</t>
  </si>
  <si>
    <t>Data analysis plan</t>
  </si>
  <si>
    <t>The DAP for this assessment can be found here</t>
  </si>
  <si>
    <t>Contact</t>
  </si>
  <si>
    <t>Pauline Lietar, Associate Research Manager for Uganda, pauline.lietar@impact-initiatives.org
Melle van Hilten, Country Representative for Uganda, melle.van-hilten@impact-intiatives.org</t>
  </si>
  <si>
    <t>Sheets</t>
  </si>
  <si>
    <t>Details</t>
  </si>
  <si>
    <t>DSAG</t>
  </si>
  <si>
    <t>Seasonal calendar</t>
  </si>
  <si>
    <t>Meaning</t>
  </si>
  <si>
    <t>Data Saturation and Analysis Grid</t>
  </si>
  <si>
    <t>KII</t>
  </si>
  <si>
    <t>Key Informant Interview</t>
  </si>
  <si>
    <t>PWD's</t>
  </si>
  <si>
    <t>Persons with Disabilities</t>
  </si>
  <si>
    <t>No</t>
  </si>
  <si>
    <t>Yes</t>
  </si>
  <si>
    <t>CODE MATRIX OVERVIEW</t>
  </si>
  <si>
    <t>INTERVIEW RESPONSE MATRIX</t>
  </si>
  <si>
    <t>DISAGGREGATION MATRIX</t>
  </si>
  <si>
    <t>THEMATIC ANALYSIS NARRATIVES</t>
  </si>
  <si>
    <t>INTERVIEW QUOTES</t>
  </si>
  <si>
    <t>IDI name/document name</t>
  </si>
  <si>
    <t>UGA2406_ABACBA_KII_Education_Host Community_Female_1</t>
  </si>
  <si>
    <t>UGA2406_ABACBA_KII_Education_Host Community_Female_2</t>
  </si>
  <si>
    <t>UGA2406_ABACBA_KII_Education_Host Community_Male_1</t>
  </si>
  <si>
    <t>UGA2406_ABACBA_KII_Education_Refugees_Male_1</t>
  </si>
  <si>
    <t>UGA2406_ABACBA_KII_Farmers' association_Host Community_Female_1</t>
  </si>
  <si>
    <t>UGA2406_ABACBA_KII_Farmers' association_Host Community_Female_2</t>
  </si>
  <si>
    <t>UGA2406_ABACBA_KII_Farmers' association_Host Community_Male_1</t>
  </si>
  <si>
    <t>UGA2406_ABACBA_KII_Farmers' association_Host Community_Male_2</t>
  </si>
  <si>
    <t>UGA2406_ABACBA_KII_Farmers' association_Refugees_Female_1</t>
  </si>
  <si>
    <t>UGA2406_ABACBA_KII_Farmers' association_Refugees_Female_2</t>
  </si>
  <si>
    <t>UGA2406_ABACBA_KII_Farmers' association_Refugees_Male_1</t>
  </si>
  <si>
    <t>UGA2406_ABACBA_KII_Farmers' association_Refugees_Male_2</t>
  </si>
  <si>
    <t>UGA2406_ABACBA_KII_Healthcare_Host Community_Female_1</t>
  </si>
  <si>
    <t>UGA2406_ABACBA_KII_Healthcare_Host Community_Male_1</t>
  </si>
  <si>
    <t>UGA2406_ABACBA_KII_Healthcare_Host Community_Male_2</t>
  </si>
  <si>
    <t>UGA2406_ABACBA_KII_Healthcare_Refugees_Female_1</t>
  </si>
  <si>
    <t>UGA2406_ABACBA_KII_Healthcare_Refugees_Female_2</t>
  </si>
  <si>
    <t>UGA2406_ABACBA_KII_Healthcare_Refugees_Male_1</t>
  </si>
  <si>
    <t>UGA2406_ABACBA_KII_Market Vendors_Host Community_Female_1</t>
  </si>
  <si>
    <t>UGA2406_ABACBA_KII_Market Vendors_Host Community_Female_2</t>
  </si>
  <si>
    <t>UGA2406_ABACBA_KII_Market Vendors_Host Community_Male_1</t>
  </si>
  <si>
    <t>UGA2406_ABACBA_KII_Market Vendors_Host Community_Male_2</t>
  </si>
  <si>
    <t>UGA2406_ABACBA_KII_Market Vendors_Refugees_Female_1</t>
  </si>
  <si>
    <t>UGA2406_ABACBA_KII_Market Vendors_Refugees_Female_2</t>
  </si>
  <si>
    <t>UGA2406_ABACBA_KII_Market Vendors_Refugees_Male_1</t>
  </si>
  <si>
    <t>Sum: Disaggregated by population group</t>
  </si>
  <si>
    <t>Sum: Disaggregated by gender</t>
  </si>
  <si>
    <t>Sum: Disaggregated by sector/KII profile</t>
  </si>
  <si>
    <t>Sum: Total</t>
  </si>
  <si>
    <t>Coded Narrative Outputs</t>
  </si>
  <si>
    <t>Key Highlights</t>
  </si>
  <si>
    <t>Selected Participant Quotes</t>
  </si>
  <si>
    <t>Population group</t>
  </si>
  <si>
    <t>Gender of respondent</t>
  </si>
  <si>
    <t>Data collection method</t>
  </si>
  <si>
    <t>Sector</t>
  </si>
  <si>
    <t>Refugees</t>
  </si>
  <si>
    <t>Host community</t>
  </si>
  <si>
    <t>Female</t>
  </si>
  <si>
    <t>Male</t>
  </si>
  <si>
    <t>Education</t>
  </si>
  <si>
    <t>Agriculture</t>
  </si>
  <si>
    <t>Health</t>
  </si>
  <si>
    <t>Markets</t>
  </si>
  <si>
    <t>Total</t>
  </si>
  <si>
    <t>EXTREME WEATHER OBSERVATIONS</t>
  </si>
  <si>
    <t>Flooding/Heavy Rainfall</t>
  </si>
  <si>
    <t>When asked about the extreme weather events they had observed in Nyumanzi and/or Dzaipi/Arinyapi subcounties over the past five years, most Key Informants (KIs) mentioned flooding and extreme heat, with at least half also citing drought and some reporting strong winds. In this research product, the terms "floods" and "drought" are not used in a strictly scientific sense with precise, measurable metrics. Instead, they reflect the hazards as experienced and described by the respondents. For more detailed and measurable information on drought and floods, please refer to our GIS and remote sensing analyses for Nyumanzi.</t>
  </si>
  <si>
    <r>
      <rPr>
        <b/>
        <sz val="10"/>
        <rFont val="Tahoma"/>
        <family val="2"/>
      </rPr>
      <t>Primary Weather Events Reported:</t>
    </r>
    <r>
      <rPr>
        <sz val="10"/>
        <rFont val="Tahoma"/>
        <family val="2"/>
      </rPr>
      <t xml:space="preserve">
</t>
    </r>
    <r>
      <rPr>
        <b/>
        <sz val="11"/>
        <color rgb="FF00AEEF"/>
        <rFont val="Tahoma"/>
        <family val="2"/>
      </rPr>
      <t>&gt;</t>
    </r>
    <r>
      <rPr>
        <sz val="10"/>
        <rFont val="Tahoma"/>
        <family val="2"/>
      </rPr>
      <t xml:space="preserve"> Flooding and extreme heat were the most commonly observed extreme weather events.
</t>
    </r>
    <r>
      <rPr>
        <b/>
        <sz val="11"/>
        <color rgb="FF00AEEF"/>
        <rFont val="Tahoma"/>
        <family val="2"/>
      </rPr>
      <t>&gt;</t>
    </r>
    <r>
      <rPr>
        <sz val="10"/>
        <rFont val="Tahoma"/>
        <family val="2"/>
      </rPr>
      <t xml:space="preserve"> At least half of the Key Informants (KIs) also mentioned drought.
</t>
    </r>
    <r>
      <rPr>
        <b/>
        <sz val="11"/>
        <color rgb="FF00AEEF"/>
        <rFont val="Tahoma"/>
        <family val="2"/>
      </rPr>
      <t>&gt;</t>
    </r>
    <r>
      <rPr>
        <sz val="10"/>
        <rFont val="Tahoma"/>
        <family val="2"/>
      </rPr>
      <t xml:space="preserve"> Some KIs reported strong winds.
</t>
    </r>
  </si>
  <si>
    <t>Extreme Heat</t>
  </si>
  <si>
    <t>Drought/Prolonged Dry Spells/Water Scarcity</t>
  </si>
  <si>
    <t>Strong winds</t>
  </si>
  <si>
    <t>Unpredictable Weather Patterns</t>
  </si>
  <si>
    <t>AGRICULTURE</t>
  </si>
  <si>
    <t>Agriculture Impact: Heat, Drought &amp; Water Scarcity</t>
  </si>
  <si>
    <t>A</t>
  </si>
  <si>
    <t>Crop farming - Heat, Water Scarcity, Floods, and Heavy rainfall</t>
  </si>
  <si>
    <r>
      <rPr>
        <b/>
        <u/>
        <sz val="10"/>
        <color rgb="FF303E3E"/>
        <rFont val="Tahoma"/>
        <family val="2"/>
      </rPr>
      <t xml:space="preserve">Crop Farming
</t>
    </r>
    <r>
      <rPr>
        <sz val="10"/>
        <color rgb="FF303E3E"/>
        <rFont val="Tahoma"/>
        <family val="2"/>
      </rPr>
      <t xml:space="preserve">
</t>
    </r>
    <r>
      <rPr>
        <b/>
        <sz val="10"/>
        <color rgb="FF303E3E"/>
        <rFont val="Tahoma"/>
        <family val="2"/>
      </rPr>
      <t>Financial and Economic Impacts:</t>
    </r>
    <r>
      <rPr>
        <sz val="10"/>
        <color rgb="FF303E3E"/>
        <rFont val="Tahoma"/>
        <family val="2"/>
      </rPr>
      <t xml:space="preserve">
</t>
    </r>
    <r>
      <rPr>
        <b/>
        <sz val="11"/>
        <color rgb="FF00AEEF"/>
        <rFont val="Tahoma"/>
        <family val="2"/>
      </rPr>
      <t xml:space="preserve">&gt; </t>
    </r>
    <r>
      <rPr>
        <sz val="10"/>
        <color rgb="FF303E3E"/>
        <rFont val="Tahoma"/>
        <family val="2"/>
      </rPr>
      <t xml:space="preserve">Both droughts and floods negatively impact crop yields and farmers' incomes, with unfavorable weather conditions leading to increased pests, diseases, and delays in planting activities.
</t>
    </r>
    <r>
      <rPr>
        <b/>
        <sz val="11"/>
        <color rgb="FF00AEEF"/>
        <rFont val="Tahoma"/>
        <family val="2"/>
      </rPr>
      <t>&gt;</t>
    </r>
    <r>
      <rPr>
        <sz val="10"/>
        <color rgb="FF303E3E"/>
        <rFont val="Tahoma"/>
        <family val="2"/>
      </rPr>
      <t xml:space="preserve"> Droughts force farmers to purchase expensive drought-resistant seeds and incur higher transportation costs due to dry and challenging road conditions. Heat-related road damage, such as tire punctures from exposed stones, further increases costs and delays deliveries.
</t>
    </r>
    <r>
      <rPr>
        <b/>
        <sz val="11"/>
        <color rgb="FF00AEEF"/>
        <rFont val="Tahoma"/>
        <family val="2"/>
      </rPr>
      <t>&gt;</t>
    </r>
    <r>
      <rPr>
        <sz val="10"/>
        <color rgb="FF303E3E"/>
        <rFont val="Tahoma"/>
        <family val="2"/>
      </rPr>
      <t xml:space="preserve"> Flooding submerges fields, waterlogs soils, and complicates planting, weeding, and harvesting. Crops like groundnuts, cassava, beans, and maize are particularly affected, either rotting in the field or being washed away entirely.
</t>
    </r>
    <r>
      <rPr>
        <b/>
        <sz val="11"/>
        <color rgb="FF00AEEF"/>
        <rFont val="Tahoma"/>
        <family val="2"/>
      </rPr>
      <t xml:space="preserve">&gt; </t>
    </r>
    <r>
      <rPr>
        <sz val="10"/>
        <color rgb="FF303E3E"/>
        <rFont val="Tahoma"/>
        <family val="2"/>
      </rPr>
      <t xml:space="preserve">Long-term effects of flooding include soil erosion, nutrient depletion, and increased difficulty in farming, leading to food shortages, poor nutrition, and reduced labour productivity in communities.
</t>
    </r>
    <r>
      <rPr>
        <b/>
        <sz val="11"/>
        <color rgb="FF00AEEF"/>
        <rFont val="Tahoma"/>
        <family val="2"/>
      </rPr>
      <t xml:space="preserve">&gt; </t>
    </r>
    <r>
      <rPr>
        <sz val="10"/>
        <color rgb="FF303E3E"/>
        <rFont val="Tahoma"/>
        <family val="2"/>
      </rPr>
      <t xml:space="preserve">Farmers also face challenges maintaining trust with buyers due to inconsistent delivery of agreed quantities and quality of produce. Some farmers have diversified into non-agricultural livelihoods to compensate for income loss.
</t>
    </r>
    <r>
      <rPr>
        <b/>
        <sz val="10"/>
        <color rgb="FF303E3E"/>
        <rFont val="Tahoma"/>
        <family val="2"/>
      </rPr>
      <t>Storage Challenges:</t>
    </r>
    <r>
      <rPr>
        <sz val="10"/>
        <color rgb="FF303E3E"/>
        <rFont val="Tahoma"/>
        <family val="2"/>
      </rPr>
      <t xml:space="preserve">
</t>
    </r>
    <r>
      <rPr>
        <b/>
        <sz val="11"/>
        <color rgb="FF00AEEF"/>
        <rFont val="Tahoma"/>
        <family val="2"/>
      </rPr>
      <t xml:space="preserve">&gt; </t>
    </r>
    <r>
      <rPr>
        <sz val="10"/>
        <color rgb="FF303E3E"/>
        <rFont val="Tahoma"/>
        <family val="2"/>
      </rPr>
      <t xml:space="preserve">Extreme heat accelerates crop spoilage and pest infestations, with grains like sorghum and maize overheating in storage facilities, especially those with iron sheet roofs.
</t>
    </r>
    <r>
      <rPr>
        <b/>
        <sz val="11"/>
        <color rgb="FF00AEEF"/>
        <rFont val="Tahoma"/>
        <family val="2"/>
      </rPr>
      <t>&gt;</t>
    </r>
    <r>
      <rPr>
        <sz val="10"/>
        <color rgb="FF303E3E"/>
        <rFont val="Tahoma"/>
        <family val="2"/>
      </rPr>
      <t xml:space="preserve"> Flooding damages traditional granaries, even those built on raised platforms, destabilizing structures and exposing crops like maize, beans, and sorghum to water damage. Excessive moisture promotes crop rot and premature germination.
</t>
    </r>
    <r>
      <rPr>
        <b/>
        <sz val="11"/>
        <color rgb="FF00AEEF"/>
        <rFont val="Tahoma"/>
        <family val="2"/>
      </rPr>
      <t>&gt;</t>
    </r>
    <r>
      <rPr>
        <sz val="10"/>
        <color rgb="FF303E3E"/>
        <rFont val="Tahoma"/>
        <family val="2"/>
      </rPr>
      <t xml:space="preserve"> Indoor storage, often shared with family living spaces, creates additional challenges by accelerating spoilage and attracting pests like termites, weevils, and rats. These pests also carry diseases, posing health risks to farming communities.
</t>
    </r>
    <r>
      <rPr>
        <b/>
        <sz val="11"/>
        <color rgb="FF00AEEF"/>
        <rFont val="Tahoma"/>
        <family val="2"/>
      </rPr>
      <t>&gt;</t>
    </r>
    <r>
      <rPr>
        <sz val="10"/>
        <color rgb="FF303E3E"/>
        <rFont val="Tahoma"/>
        <family val="2"/>
      </rPr>
      <t xml:space="preserve"> Tarpaulins, commonly used for crop protection, degrade under intense heat or wet conditions, requiring frequent replacements and adding financial strain.
</t>
    </r>
    <r>
      <rPr>
        <b/>
        <sz val="10"/>
        <color rgb="FF303E3E"/>
        <rFont val="Tahoma"/>
        <family val="2"/>
      </rPr>
      <t xml:space="preserve">
Processing Challenges:</t>
    </r>
    <r>
      <rPr>
        <sz val="10"/>
        <color rgb="FF303E3E"/>
        <rFont val="Tahoma"/>
        <family val="2"/>
      </rPr>
      <t xml:space="preserve">
</t>
    </r>
    <r>
      <rPr>
        <b/>
        <sz val="11"/>
        <color rgb="FF00AEEF"/>
        <rFont val="Tahoma"/>
        <family val="2"/>
      </rPr>
      <t>&gt;</t>
    </r>
    <r>
      <rPr>
        <sz val="10"/>
        <color rgb="FF303E3E"/>
        <rFont val="Tahoma"/>
        <family val="2"/>
      </rPr>
      <t xml:space="preserve"> Dry conditions during droughts are favorable for drying crops like sesame and sorghum but hinder cassava processing due to insufficient water for fermentation and washing.
</t>
    </r>
    <r>
      <rPr>
        <b/>
        <sz val="11"/>
        <color rgb="FF00AEEF"/>
        <rFont val="Tahoma"/>
        <family val="2"/>
      </rPr>
      <t>&gt;</t>
    </r>
    <r>
      <rPr>
        <sz val="10"/>
        <color rgb="FF303E3E"/>
        <rFont val="Tahoma"/>
        <family val="2"/>
      </rPr>
      <t xml:space="preserve"> Flooding disrupts drying processes, leaving crops like maize, beans, and sorghum overly moist and prone to spoilage. Traditional drying methods, such as using tarpaulins or carpets, become ineffective under these conditions.
</t>
    </r>
    <r>
      <rPr>
        <b/>
        <sz val="11"/>
        <color rgb="FF00AEEF"/>
        <rFont val="Tahoma"/>
        <family val="2"/>
      </rPr>
      <t>&gt;</t>
    </r>
    <r>
      <rPr>
        <sz val="10"/>
        <color rgb="FF303E3E"/>
        <rFont val="Tahoma"/>
        <family val="2"/>
      </rPr>
      <t xml:space="preserve"> Lack of modern processing equipment forces reliance on manual methods, which are inadequate during heavy rains or droughts. Farmers also report losses due to livestock or poultry consuming drying crops.
</t>
    </r>
    <r>
      <rPr>
        <b/>
        <sz val="10"/>
        <color rgb="FF303E3E"/>
        <rFont val="Tahoma"/>
        <family val="2"/>
      </rPr>
      <t xml:space="preserve">
Health Impacts:</t>
    </r>
    <r>
      <rPr>
        <sz val="10"/>
        <color rgb="FF303E3E"/>
        <rFont val="Tahoma"/>
        <family val="2"/>
      </rPr>
      <t xml:space="preserve">
</t>
    </r>
    <r>
      <rPr>
        <b/>
        <sz val="11"/>
        <color rgb="FF00AEEF"/>
        <rFont val="Tahoma"/>
        <family val="2"/>
      </rPr>
      <t>&gt;</t>
    </r>
    <r>
      <rPr>
        <sz val="10"/>
        <color rgb="FF303E3E"/>
        <rFont val="Tahoma"/>
        <family val="2"/>
      </rPr>
      <t xml:space="preserve"> Prolonged dry spells cause stress and demoralization among farmers, with many reporting feelings of trauma and hopelessness when crops fail.
</t>
    </r>
    <r>
      <rPr>
        <b/>
        <sz val="11"/>
        <color rgb="FF00AEEF"/>
        <rFont val="Tahoma"/>
        <family val="2"/>
      </rPr>
      <t>&gt;</t>
    </r>
    <r>
      <rPr>
        <sz val="10"/>
        <color rgb="FF303E3E"/>
        <rFont val="Tahoma"/>
        <family val="2"/>
      </rPr>
      <t xml:space="preserve"> Extreme heat leads to physical health issues, including headaches, dehydration, skin irritations, eye problems, and fatigue, all of which reduce productivity.
</t>
    </r>
    <r>
      <rPr>
        <b/>
        <sz val="11"/>
        <color rgb="FF00AEEF"/>
        <rFont val="Tahoma"/>
        <family val="2"/>
      </rPr>
      <t>&gt;</t>
    </r>
    <r>
      <rPr>
        <sz val="10"/>
        <color rgb="FF303E3E"/>
        <rFont val="Tahoma"/>
        <family val="2"/>
      </rPr>
      <t xml:space="preserve"> Transporting crops during rainy seasons is physically exhausting, particularly for women who carry small quantities on their heads through muddy, impassable roads.
</t>
    </r>
    <r>
      <rPr>
        <b/>
        <sz val="10"/>
        <color rgb="FF303E3E"/>
        <rFont val="Tahoma"/>
        <family val="2"/>
      </rPr>
      <t xml:space="preserve">
Coping Strategies:</t>
    </r>
    <r>
      <rPr>
        <sz val="10"/>
        <color rgb="FF303E3E"/>
        <rFont val="Tahoma"/>
        <family val="2"/>
      </rPr>
      <t xml:space="preserve">
</t>
    </r>
    <r>
      <rPr>
        <b/>
        <sz val="11"/>
        <color rgb="FF00AEEF"/>
        <rFont val="Tahoma"/>
        <family val="2"/>
      </rPr>
      <t>&gt;</t>
    </r>
    <r>
      <rPr>
        <sz val="10"/>
        <color rgb="FF303E3E"/>
        <rFont val="Tahoma"/>
        <family val="2"/>
      </rPr>
      <t xml:space="preserve"> Farmers plant drought-resistant crops like sorghum, cassava, and yams in areas with more reliable rainfall, such as swampy or forested regions.
</t>
    </r>
    <r>
      <rPr>
        <b/>
        <sz val="11"/>
        <color rgb="FF00AEEF"/>
        <rFont val="Tahoma"/>
        <family val="2"/>
      </rPr>
      <t>&gt;</t>
    </r>
    <r>
      <rPr>
        <sz val="10"/>
        <color rgb="FF303E3E"/>
        <rFont val="Tahoma"/>
        <family val="2"/>
      </rPr>
      <t xml:space="preserve"> Granaries are built on stilts to avoid floodwater, and water channels are dug to divert excess rain.
</t>
    </r>
    <r>
      <rPr>
        <b/>
        <sz val="11"/>
        <color rgb="FF00AEEF"/>
        <rFont val="Tahoma"/>
        <family val="2"/>
      </rPr>
      <t>&gt;</t>
    </r>
    <r>
      <rPr>
        <sz val="10"/>
        <color rgb="FF303E3E"/>
        <rFont val="Tahoma"/>
        <family val="2"/>
      </rPr>
      <t xml:space="preserve"> Food is stored for speculative purposes, allowing farmers to sell it at higher prices during shortages.
</t>
    </r>
    <r>
      <rPr>
        <b/>
        <u/>
        <sz val="10"/>
        <color rgb="FF303E3E"/>
        <rFont val="Tahoma"/>
        <family val="2"/>
      </rPr>
      <t xml:space="preserve">
Fishing and Aquatic Resources</t>
    </r>
    <r>
      <rPr>
        <b/>
        <sz val="10"/>
        <color rgb="FF303E3E"/>
        <rFont val="Tahoma"/>
        <family val="2"/>
      </rPr>
      <t xml:space="preserve">
Heat and Water Scarcity:</t>
    </r>
    <r>
      <rPr>
        <sz val="10"/>
        <color rgb="FF303E3E"/>
        <rFont val="Tahoma"/>
        <family val="2"/>
      </rPr>
      <t xml:space="preserve">
</t>
    </r>
    <r>
      <rPr>
        <b/>
        <sz val="11"/>
        <color rgb="FF00AEEF"/>
        <rFont val="Tahoma"/>
        <family val="2"/>
      </rPr>
      <t>&gt;</t>
    </r>
    <r>
      <rPr>
        <sz val="10"/>
        <color rgb="FF303E3E"/>
        <rFont val="Tahoma"/>
        <family val="2"/>
      </rPr>
      <t xml:space="preserve"> High temperatures and reduced rainfall lead to fish deaths, lower species diversity, and disrupted reproduction cycles, reducing fish availability in markets.
</t>
    </r>
    <r>
      <rPr>
        <b/>
        <sz val="11"/>
        <color rgb="FF00AEEF"/>
        <rFont val="Tahoma"/>
        <family val="2"/>
      </rPr>
      <t xml:space="preserve">&gt; </t>
    </r>
    <r>
      <rPr>
        <sz val="10"/>
        <color rgb="FF303E3E"/>
        <rFont val="Tahoma"/>
        <family val="2"/>
      </rPr>
      <t xml:space="preserve">The resulting price increases discourage customers, further limiting fishermen’s income and their ability to repair boats or buy equipment.
</t>
    </r>
    <r>
      <rPr>
        <b/>
        <sz val="11"/>
        <color rgb="FF00AEEF"/>
        <rFont val="Tahoma"/>
        <family val="2"/>
      </rPr>
      <t xml:space="preserve">&gt; </t>
    </r>
    <r>
      <rPr>
        <sz val="10"/>
        <color rgb="FF303E3E"/>
        <rFont val="Tahoma"/>
        <family val="2"/>
      </rPr>
      <t xml:space="preserve">Pollution from community waste exacerbates habitat degradation, compounding the effects of extreme weather on fish populations.
</t>
    </r>
    <r>
      <rPr>
        <b/>
        <sz val="10"/>
        <color rgb="FF303E3E"/>
        <rFont val="Tahoma"/>
        <family val="2"/>
      </rPr>
      <t xml:space="preserve">
Flooding and Heavy Rain:</t>
    </r>
    <r>
      <rPr>
        <sz val="10"/>
        <color rgb="FF303E3E"/>
        <rFont val="Tahoma"/>
        <family val="2"/>
      </rPr>
      <t xml:space="preserve">
</t>
    </r>
    <r>
      <rPr>
        <b/>
        <sz val="11"/>
        <color rgb="FF00AEEF"/>
        <rFont val="Tahoma"/>
        <family val="2"/>
      </rPr>
      <t>&gt;</t>
    </r>
    <r>
      <rPr>
        <sz val="10"/>
        <color rgb="FF303E3E"/>
        <rFont val="Tahoma"/>
        <family val="2"/>
      </rPr>
      <t xml:space="preserve"> Floods contaminate water, causing fish mortality and increasing the risk of accidents and boat losses.
</t>
    </r>
    <r>
      <rPr>
        <b/>
        <sz val="11"/>
        <color rgb="FF00AEEF"/>
        <rFont val="Tahoma"/>
        <family val="2"/>
      </rPr>
      <t>&gt;</t>
    </r>
    <r>
      <rPr>
        <sz val="10"/>
        <color rgb="FF303E3E"/>
        <rFont val="Tahoma"/>
        <family val="2"/>
      </rPr>
      <t xml:space="preserve"> Poor sanitation during floods spreads diseases like cholera, affecting community health and fishermen’s productivity.
</t>
    </r>
    <r>
      <rPr>
        <b/>
        <sz val="11"/>
        <color rgb="FF00AEEF"/>
        <rFont val="Tahoma"/>
        <family val="2"/>
      </rPr>
      <t xml:space="preserve">&gt; </t>
    </r>
    <r>
      <rPr>
        <sz val="10"/>
        <color rgb="FF303E3E"/>
        <rFont val="Tahoma"/>
        <family val="2"/>
      </rPr>
      <t xml:space="preserve">On a positive note, flooding raises water levels, making fishing easier and increasing the variety of species caught, although market oversupply of low-demand fish like mudfish can lead to wastage.
</t>
    </r>
    <r>
      <rPr>
        <b/>
        <u/>
        <sz val="10"/>
        <color rgb="FF303E3E"/>
        <rFont val="Tahoma"/>
        <family val="2"/>
      </rPr>
      <t>Livestock and Animal Husbandry</t>
    </r>
    <r>
      <rPr>
        <sz val="10"/>
        <color rgb="FF303E3E"/>
        <rFont val="Tahoma"/>
        <family val="2"/>
      </rPr>
      <t xml:space="preserve">
</t>
    </r>
    <r>
      <rPr>
        <b/>
        <sz val="10"/>
        <color rgb="FF303E3E"/>
        <rFont val="Tahoma"/>
        <family val="2"/>
      </rPr>
      <t>Heat and Drought:</t>
    </r>
    <r>
      <rPr>
        <sz val="10"/>
        <color rgb="FF303E3E"/>
        <rFont val="Tahoma"/>
        <family val="2"/>
      </rPr>
      <t xml:space="preserve">
</t>
    </r>
    <r>
      <rPr>
        <b/>
        <sz val="11"/>
        <color rgb="FF00AEEF"/>
        <rFont val="Tahoma"/>
        <family val="2"/>
      </rPr>
      <t>&gt;</t>
    </r>
    <r>
      <rPr>
        <sz val="10"/>
        <color rgb="FF303E3E"/>
        <rFont val="Tahoma"/>
        <family val="2"/>
      </rPr>
      <t xml:space="preserve"> Grazing land and water scarcity force herders to travel long distances, increasing living costs and isolating them from their families.
</t>
    </r>
    <r>
      <rPr>
        <b/>
        <sz val="11"/>
        <color rgb="FF00AEEF"/>
        <rFont val="Tahoma"/>
        <family val="2"/>
      </rPr>
      <t>&gt;</t>
    </r>
    <r>
      <rPr>
        <sz val="10"/>
        <color rgb="FF303E3E"/>
        <rFont val="Tahoma"/>
        <family val="2"/>
      </rPr>
      <t xml:space="preserve"> Livestock health deteriorates under nutritional stress, with diseases such as foot-and-mouth, tick infections, and respiratory issues becoming more prevalent.
</t>
    </r>
    <r>
      <rPr>
        <b/>
        <sz val="11"/>
        <color rgb="FF00AEEF"/>
        <rFont val="Tahoma"/>
        <family val="2"/>
      </rPr>
      <t xml:space="preserve">&gt; </t>
    </r>
    <r>
      <rPr>
        <sz val="10"/>
        <color rgb="FF303E3E"/>
        <rFont val="Tahoma"/>
        <family val="2"/>
      </rPr>
      <t xml:space="preserve">Goats are reported to be more resilient, thriving during dry conditions compared to other livestock.
</t>
    </r>
    <r>
      <rPr>
        <b/>
        <sz val="10"/>
        <color rgb="FF303E3E"/>
        <rFont val="Tahoma"/>
        <family val="2"/>
      </rPr>
      <t>Flooding and Heavy Rain:</t>
    </r>
    <r>
      <rPr>
        <sz val="10"/>
        <color rgb="FF303E3E"/>
        <rFont val="Tahoma"/>
        <family val="2"/>
      </rPr>
      <t xml:space="preserve">
</t>
    </r>
    <r>
      <rPr>
        <b/>
        <sz val="11"/>
        <color rgb="FF00AEEF"/>
        <rFont val="Tahoma"/>
        <family val="2"/>
      </rPr>
      <t>&gt;</t>
    </r>
    <r>
      <rPr>
        <sz val="10"/>
        <color rgb="FF303E3E"/>
        <rFont val="Tahoma"/>
        <family val="2"/>
      </rPr>
      <t xml:space="preserve"> Grazing areas and shelters are flooded, confining livestock to cramped spaces and increasing the risk of diseases like respiratory infections and foot rot.
</t>
    </r>
    <r>
      <rPr>
        <b/>
        <sz val="11"/>
        <color rgb="FF00AEEF"/>
        <rFont val="Tahoma"/>
        <family val="2"/>
      </rPr>
      <t>&gt;</t>
    </r>
    <r>
      <rPr>
        <sz val="10"/>
        <color rgb="FF303E3E"/>
        <rFont val="Tahoma"/>
        <family val="2"/>
      </rPr>
      <t xml:space="preserve"> Reduced milk production from nutritional stress affects herders’ livelihoods, driving up market prices for milk.
</t>
    </r>
    <r>
      <rPr>
        <b/>
        <u/>
        <sz val="10"/>
        <color rgb="FF303E3E"/>
        <rFont val="Tahoma"/>
        <family val="2"/>
      </rPr>
      <t>Knowledge Management and Weather Information</t>
    </r>
    <r>
      <rPr>
        <sz val="10"/>
        <color rgb="FF303E3E"/>
        <rFont val="Tahoma"/>
        <family val="2"/>
      </rPr>
      <t xml:space="preserve">
</t>
    </r>
    <r>
      <rPr>
        <b/>
        <sz val="10"/>
        <color rgb="FF303E3E"/>
        <rFont val="Tahoma"/>
        <family val="2"/>
      </rPr>
      <t>Traditional Knowledge:</t>
    </r>
    <r>
      <rPr>
        <sz val="10"/>
        <color rgb="FF303E3E"/>
        <rFont val="Tahoma"/>
        <family val="2"/>
      </rPr>
      <t xml:space="preserve">
</t>
    </r>
    <r>
      <rPr>
        <b/>
        <sz val="11"/>
        <color rgb="FF00AEEF"/>
        <rFont val="Tahoma"/>
        <family val="2"/>
      </rPr>
      <t>&gt;</t>
    </r>
    <r>
      <rPr>
        <sz val="10"/>
        <color rgb="FF303E3E"/>
        <rFont val="Tahoma"/>
        <family val="2"/>
      </rPr>
      <t xml:space="preserve"> Farmers use seasonal indicators like cloud formation, tree leaf changes, and wind direction to predict weather. Advice from elders and traditional rainmakers remains influential.
</t>
    </r>
    <r>
      <rPr>
        <b/>
        <sz val="10"/>
        <color rgb="FF303E3E"/>
        <rFont val="Tahoma"/>
        <family val="2"/>
      </rPr>
      <t>Modern Weather Information:</t>
    </r>
    <r>
      <rPr>
        <sz val="10"/>
        <color rgb="FF303E3E"/>
        <rFont val="Tahoma"/>
        <family val="2"/>
      </rPr>
      <t xml:space="preserve">
</t>
    </r>
    <r>
      <rPr>
        <b/>
        <sz val="11"/>
        <color rgb="FF00AEEF"/>
        <rFont val="Tahoma"/>
        <family val="2"/>
      </rPr>
      <t>&gt;</t>
    </r>
    <r>
      <rPr>
        <sz val="10"/>
        <color rgb="FF303E3E"/>
        <rFont val="Tahoma"/>
        <family val="2"/>
      </rPr>
      <t xml:space="preserve"> Radios, community meetings, and agricultural officers provide critical weather updates. Farmers prefer localized forecasts tailored to specific seasons and hazards.
</t>
    </r>
    <r>
      <rPr>
        <b/>
        <sz val="10"/>
        <color rgb="FF303E3E"/>
        <rFont val="Tahoma"/>
        <family val="2"/>
      </rPr>
      <t>Training Needs:</t>
    </r>
    <r>
      <rPr>
        <sz val="10"/>
        <color rgb="FF303E3E"/>
        <rFont val="Tahoma"/>
        <family val="2"/>
      </rPr>
      <t xml:space="preserve">
</t>
    </r>
    <r>
      <rPr>
        <b/>
        <sz val="11"/>
        <color rgb="FF00AEEF"/>
        <rFont val="Tahoma"/>
        <family val="2"/>
      </rPr>
      <t>&gt;</t>
    </r>
    <r>
      <rPr>
        <sz val="10"/>
        <color rgb="FF303E3E"/>
        <rFont val="Tahoma"/>
        <family val="2"/>
      </rPr>
      <t xml:space="preserve"> Farmers request training on climate-resilient practices, weather forecasting tools, and mixed farming techniques. Financial literacy programs are also needed to improve access to loans and equipment.
</t>
    </r>
    <r>
      <rPr>
        <b/>
        <sz val="10"/>
        <color rgb="FF303E3E"/>
        <rFont val="Tahoma"/>
        <family val="2"/>
      </rPr>
      <t>Uses of Weather Information:</t>
    </r>
    <r>
      <rPr>
        <sz val="10"/>
        <color rgb="FF303E3E"/>
        <rFont val="Tahoma"/>
        <family val="2"/>
      </rPr>
      <t xml:space="preserve">
</t>
    </r>
    <r>
      <rPr>
        <b/>
        <sz val="11"/>
        <color rgb="FF00AEEF"/>
        <rFont val="Tahoma"/>
        <family val="2"/>
      </rPr>
      <t>&gt;</t>
    </r>
    <r>
      <rPr>
        <sz val="10"/>
        <color rgb="FF303E3E"/>
        <rFont val="Tahoma"/>
        <family val="2"/>
      </rPr>
      <t xml:space="preserve"> Forecasts guide planting schedules, resource allocation, and preventive measures for extreme weather, helping mitigate risks and improve productivity.</t>
    </r>
  </si>
  <si>
    <r>
      <t xml:space="preserve">Crop farming was assessed in terms of the impact of drought and heat on farmers' financial and economic well-being, harvest, storage, and processing, as well as their mental and physical health and coping or adaptation strategies. </t>
    </r>
    <r>
      <rPr>
        <b/>
        <sz val="10"/>
        <rFont val="Tahoma"/>
        <family val="2"/>
      </rPr>
      <t xml:space="preserve">
1. Crop farming - Financial and Economic Impacts
</t>
    </r>
    <r>
      <rPr>
        <sz val="10"/>
        <rFont val="Tahoma"/>
        <family val="2"/>
      </rPr>
      <t xml:space="preserve">Farmers reported substantial negative financial and economic impacts stemming from both drought and flooding, with unfavourable weather conditions leading to reduced crop yields, increased pests and diseases, and delays in planting activities. During droughts, respondents noted incurring additional expenses to purchase costly drought-resistant seeds and facing higher transportation costs due to dry and challenging road conditions. Excessive heat contributed to issues like tire punctures caused by exposed stones, delaying deliveries and affecting the pricing of goods. These challenges, coupled with inconsistent delivery of agreed quantities and quality of produce, led to a decline in trust from buyers and partners, further reducing farmers' incomes. Respondents indicated that some farmers have turned to non-agricultural livelihoods to diversify their income as a result.
Flooding, on the other hand, submerged cultivable land, leaving soils waterlogged and unstable, which complicated planting, weeding, and harvesting. Crops such as groundnuts, cassava, beans, and maize often rotted in the field or were washed away entirely, further reducing productivity and creating supply shortages in markets. Pests and diseases thrived under wet conditions, increasing the cost of treatments and causing additional crop damage. Long-term effects of flooding included soil erosion and nutrient loss, making farming increasingly difficult. Finally, floods render roads impassable which increases transportation costs due to necessary detours and damage to vehicles. Farmers believe that this issues have exacerbated food shortages, poor nutrition, and reduced labour productivity in affected communities.
</t>
    </r>
    <r>
      <rPr>
        <b/>
        <sz val="10"/>
        <rFont val="Tahoma"/>
        <family val="2"/>
      </rPr>
      <t>2. Crop farming - Storage</t>
    </r>
    <r>
      <rPr>
        <sz val="10"/>
        <rFont val="Tahoma"/>
        <family val="2"/>
      </rPr>
      <t xml:space="preserve">
Farmers reportedly face major challenges in storing and preserving crops, with both drought and floods contributing to storage-related issues. During periods of drought and extreme heat, excessive sunshine accelerates spoilage and diminishes the quality of stored crops, particularly legumes like sesame and beans, which they noted become highly susceptible to insect infestations such as weevils. Key informants highlighted that high temperatures overheat storage facilities, especially those with iron sheet roofs, creating humidity that deteriorates grains like sorghum and maize. They also conveyed that heat and drought reduce seed stocks essential for future planting, while the nutritional quality of stored crops is often compromised due to spoilage caused by humidity, pests, and excessive heat.
Interview participants reported that flooding and heavy rainfall exacerbate storage challenges by damaging physical structures and exposing crops to water. Traditional granaries made from local materials, such as grass and poles, though often built on raised platforms, are vulnerable to collapse during floods, leaving crops like maize, beans, and sorghum exposed to water damage. Farmers observed strong winds during the dry season which have removed roofs, while flooding destabilizes poles supporting granaries, requiring costly reinforcements such as adding sand for stability.
They also observed that excessive moisture promotes crop rot, premature germination, and reduced usability. Farmers also explained that storing their harvests indoors, often in the same rooms where families sleep due to lack of alternatives, presents additional challenges, as the high humidity present in the traditional household shelters accelerates spoilage and promotes pest infestations.
Tarpaulins used to protect crops, key informants noted, degrade under intense heat, and wet conditions further reduce their effectiveness, necessitating frequent replacements. These ongoing maintenance efforts place financial burdens on households, possibly exceeding the costs of investing in durable, weather-resistant storage systems.
Pests, including termites, weevils, and rats, were frequently mentioned by interview participants as persistent threats to stored crops regardless of weather conditions. It is possible that rats not only destroy grains and legumes but also carry diseases that threaten the health of farming communities. Indeed, storing crops in living spaces or group-designated homes, as described by key informants, increases the risk of pest exposure and related health issues.
Reduced crop quality, diminished seed stocks, pest infestations, and increased storage-related expenses, result in missed income opportunities and threaten long-term food security. 
</t>
    </r>
    <r>
      <rPr>
        <b/>
        <sz val="10"/>
        <rFont val="Tahoma"/>
        <family val="2"/>
      </rPr>
      <t>3. Crop farming - Processing</t>
    </r>
    <r>
      <rPr>
        <sz val="10"/>
        <rFont val="Tahoma"/>
        <family val="2"/>
      </rPr>
      <t xml:space="preserve">
Farmers reported that both drought and flooding create distinct challenges for food processing, affecting the drying, preservation, and overall productivity of crops. During periods of heat and drought, dry conditions are beneficial for drying crops like sesame and sorghum, which require sunshine for proper processing. However, cassava processing is hindered by the lack of sufficient water needed for fermentation and washing. Farmers highlighted that the absence of modern processing machines forces them to rely on traditional, labour-intensive methods, such as fermenting and drying cassava before grinding it into flour. Dried vegetation during drought also pushes goats to travel further in search of food, often eating crops left outside to dry, further reducing harvested yields.
In contrast, rainy seasons and flooding severely disrupt food processing by making it difficult to dry crops like maize, beans, groundnuts, cassava, and sorghum. Prolonged rainfall and waterlogged conditions leave little dry ground for sun-drying, while excessive moisture causes crops to spoil, re-germinate, or rot before storage. Traditional drying methods, such as using tarpaulins, carpets, or drying racks, are less effective during these periods. Key informants explained that the lack of consistent sunshine delays the drying process, leaving produce overly moist and harder to preserve. This further increases spoilage and diminishes the quality of stored food.
Additionally, the absence of modern drying equipment, such as electricity-powered machines, worsens these challenges, forcing farmers to depend on manual techniques that are inadequate during heavy rains. Post-harvest management is also affected, with poultry feeding on drying grains like maize and sorghum, contributing to further losses. In both dry and wet conditions, the lack of proper materials and equipment - such as tarpaulins, gumboots, and gloves - hinders food processing activities. Goats searching for food during the rainy season may eat crops left outside to dry, as reported by interview participants, adding to yield reductions.
</t>
    </r>
    <r>
      <rPr>
        <b/>
        <sz val="10"/>
        <rFont val="Tahoma"/>
        <family val="2"/>
      </rPr>
      <t>4. Crop farming - Mental and Physical Health Impact</t>
    </r>
    <r>
      <rPr>
        <sz val="10"/>
        <rFont val="Tahoma"/>
        <family val="2"/>
      </rPr>
      <t xml:space="preserve">
Farmers reported physical and mental health challenges due to heat and drought. Prolonged dry spells often cause stress and demoralisation, particularly when crops fail, leading to feelings of alleged trauma and hopelessness. Extreme heat directly impacts farmers' physical health, causing issues such as headaches, excessive sweating, fatigue, dehydration, skin itching, eye problems, and coughs from prolonged exposure.  Additionally, transporting crops becomes more difficult during dry seasons, with farmers facing discomfort, injuries from thorny terrain, and fatigue due to inadequate equipment and harsh conditions. Farmers also face productivity delays during extreme heat, as the journey to gardens becomes exhausting and often requires rest breaks before work can begin. The physical strain reduces farmers' productivity, leading to lower incomes and increased mental health challenges, potentially creating a vicious cycle where these challenges reinforce one another.
During the rainy season, roads often become muddy and nearly impassable during heavy rains, making it difficult to move crops to markets or homes. In these conditions, farmers, particularly women, frequently carry small quantities of produce on their heads, which is labour-intensive, physically exhausting, and time-consuming. Wet crops add to the difficulty, as their increased weight makes the task even more demanding.
</t>
    </r>
    <r>
      <rPr>
        <b/>
        <sz val="10"/>
        <rFont val="Tahoma"/>
        <family val="2"/>
      </rPr>
      <t>5. Crop farming - Coping, adaptation, response</t>
    </r>
    <r>
      <rPr>
        <sz val="10"/>
        <rFont val="Tahoma"/>
        <family val="2"/>
      </rPr>
      <t xml:space="preserve">
Farmers have adapted to heat and drought by altering their planting practices and diversifying crops. Refugees now plant sorghum between March and April, a crop better suited to drought conditions, with harvesting occurring in July or August. The host community has adopted similar practices, growing and selling drought-resistant crops like sorghum, cassava, groundnuts, sweet potatoes, and yams. Yams are often planted in swampy or forested areas, such as around Zoka Forest, which receive more consistent rainfall.
Some farmers are resorting to food storage for speculative purposes, meaning that they anticipate potential food shortages caused by drought or excessive heat and resort to storing surplus food to sell later at higher prices. A few have also taken steps to protect their livestock, such as growing pasture and digging wells to ensure animals have access to water during dry periods. To avoid the impacts of flooding, farmers dig channels to divert the water away from field and structures such as granaries, which they are also building on stilts to keep from being in contact with water. Slippery roads increase the risk of accidents and limit the transportation of crops to homes and markets. As a result, some farmers rely on alternative methods, such as three-wheeled motorcycles, but these are not always effective in severe conditions.</t>
    </r>
  </si>
  <si>
    <t>More restrictive fishing regulations</t>
  </si>
  <si>
    <t>Rats are another persistent issue, as they often destroy the produce stored in homes. Most farmers keep their harvests inside their living spaces, which are not designed to withstand extreme weather or protect the crops from pests.
Most farmers keep their harvests inside their living spaces, which are not designed to withstand extreme weather or protect the crops from pests.</t>
  </si>
  <si>
    <t>Decreased fish quantities</t>
  </si>
  <si>
    <t>Decreased fish varieties</t>
  </si>
  <si>
    <t>Extreme heat has been an issue, as it damages the tarpaulins used to protect the produce. Although we replace them, when necessary, it adds to our costs and challenges.</t>
  </si>
  <si>
    <t>Reduced income for fishermen</t>
  </si>
  <si>
    <t>Increased fish prices</t>
  </si>
  <si>
    <t>It also affects farmers' health, leading to conditions like headaches and fever, which further hinder farming efforts.</t>
  </si>
  <si>
    <t>Goats thrive during dry season</t>
  </si>
  <si>
    <t>In dry seasons, extreme heat makes transporting crops equally challenging. Farmers without proper equipment, like gumboots, face injuries from dry-season thorns that prick their feet while navigating rough terrain.</t>
  </si>
  <si>
    <t>Fewer animal products (meat, milk)</t>
  </si>
  <si>
    <t>Increased spending</t>
  </si>
  <si>
    <t>The use of fishing gear is also regulated, with restrictions on catching smaller fish, as the government prohibits the capture of undersized fish.</t>
  </si>
  <si>
    <t>Selection feeding of animals</t>
  </si>
  <si>
    <t>Water scarcity for animals</t>
  </si>
  <si>
    <t>Increased fish prices due to shortages result in customers shifting preferences, which impacts the market when there’s a surplus.</t>
  </si>
  <si>
    <t>More animal diseases</t>
  </si>
  <si>
    <t>Increased veterinary expenses</t>
  </si>
  <si>
    <t>Low income from poor-quality fish catches makes it difficult to purchase new fishing equipment or repair boats when needed.</t>
  </si>
  <si>
    <t>Cattle herders must travel long distances</t>
  </si>
  <si>
    <t>Reduced grazing land and pastures</t>
  </si>
  <si>
    <t>From the first rainfall, we start preparing our gardens and decide which crops to plant, such as maize in the first season. This practice is something we've observed since childhood, and we follow it instinctively. Currently, I make these planting decisions independently, trusting my own judgment without seeking advice</t>
  </si>
  <si>
    <t>Cattle and animals suffer/die</t>
  </si>
  <si>
    <t>We mostly relay on the way the wind is blowing tells us whether its going to rain or it will remain dry for sometimes. The formation of clouds also supports a lot in determining the weather of the week.</t>
  </si>
  <si>
    <t>Financial and Economic Impacts</t>
  </si>
  <si>
    <t>Reduced Crops Yields and Harvests</t>
  </si>
  <si>
    <t>The clouds will start forming with cold wind blowing moving the clouds around the sky which may result into first drilling of rainy that gives birth to wet season while</t>
  </si>
  <si>
    <t>Reduced Crop Yields</t>
  </si>
  <si>
    <t>More crop pests and diseases</t>
  </si>
  <si>
    <t>Dry season Starts when strong dry wind blows with lots of dust, strong sunshine almost the whole day shows sign of dry season,</t>
  </si>
  <si>
    <t>Delayed planting</t>
  </si>
  <si>
    <t>Decreased trust from partners/buyers</t>
  </si>
  <si>
    <t>Farmers rely on the previous year’s planting season to predict the timing of rains and the optimal planting season for the current year. The month in which the first rains fall usually determines the start of the planting season.</t>
  </si>
  <si>
    <t>Need to invest a lot in drought-resistant seeds</t>
  </si>
  <si>
    <t>Diversify income due to poor yields</t>
  </si>
  <si>
    <t>Most farmers recognize the dry season as typically lasting from December to March, marked by extended dry spells, intense heat, and wind. However, this year saw uncharacteristic drizzling beginning in early January, which has not been the case in the past five years</t>
  </si>
  <si>
    <t>Reduced income for farmers</t>
  </si>
  <si>
    <t>Transportation costs increase</t>
  </si>
  <si>
    <t xml:space="preserve">Most farmers rely on historical patterns and the experiences passed down from previous generations. They assume that specific crops are suited to certain weather conditions based on traditional knowledge. </t>
  </si>
  <si>
    <t>Increased produce prices</t>
  </si>
  <si>
    <t>Storage issues</t>
  </si>
  <si>
    <t>Nowadays, predicting weather changes has become difficult due to the loss of traditional rain markers in the community.</t>
  </si>
  <si>
    <t>Spoiled harvests mean fewer seeds for the next harvest</t>
  </si>
  <si>
    <t>Harvests get spoiled</t>
  </si>
  <si>
    <t>For instance, we observe cloud movement, and if there is consecutive sunshine for three days, it is often a sign that rain will follow, as clouds tend to form and bring rainfall.</t>
  </si>
  <si>
    <t>Inadequate storage/materials/techniques</t>
  </si>
  <si>
    <t>Mental and Physical Health Impact</t>
  </si>
  <si>
    <t>During the rainy season, we detect the onset of rain by observing cool breezes and the formation of clouds. We do not rely on weather forecasts for this information.</t>
  </si>
  <si>
    <t>Mental health decline</t>
  </si>
  <si>
    <t>Heat threatens health of farmers</t>
  </si>
  <si>
    <t>We do receive weather information, but it is rare and often general. For instance, radio stations sometimes announce that there will be heavy rains or dry conditions in a particular year, but this is broad information.</t>
  </si>
  <si>
    <t>Dry season thorns</t>
  </si>
  <si>
    <t>Processing</t>
  </si>
  <si>
    <t>The elderly in the community predict the likelihood of rain by observing the start of the first drought, which helps them estimate when the next rainy season will begin.</t>
  </si>
  <si>
    <t>Goats eat crops set out to dry</t>
  </si>
  <si>
    <t>Cassava can't be fermented and washed without sufficient rainfall</t>
  </si>
  <si>
    <t>Unfortunately, we lack dedicated channels or platforms where we can access specific weather-related information tailored to our locality.</t>
  </si>
  <si>
    <t>Heat is good for drying</t>
  </si>
  <si>
    <t>Lack of processing material</t>
  </si>
  <si>
    <t>The direction of the wind is another key factor. If the wind blows from left to right, it suggests there will be no rain. However, if it blows from right to left, it is a sign that rain is likely. These observations, passed down through generations, help us plan our farming activities despite the lack of formal weather updates.</t>
  </si>
  <si>
    <t>Coping/Adaptation/Response</t>
  </si>
  <si>
    <t>More planting in forestry/swamp areas to benefit from more rainfall</t>
  </si>
  <si>
    <t>In Nyumanzi and Dzaipi/Arinyapi subcounties, farmers primarily rely on traditional knowledge to predict the weather of the week. Due to language barriers when accessing formal weather updates, the radios mostly use the local language when giving these updates, so we depend on observing natural signs.</t>
  </si>
  <si>
    <t>More planting of drought resistant crops</t>
  </si>
  <si>
    <t>Planting different crops at different times to withstand drought</t>
  </si>
  <si>
    <t>If messages are in our preferred language, it makes the information easier to understand, but we can also ask others to interpret the messages for us when they are in another language.</t>
  </si>
  <si>
    <t>Growing pastures in anticipation of lack of pasture</t>
  </si>
  <si>
    <t>Opportunistic/speculative food storage</t>
  </si>
  <si>
    <t>Increased digging of wells for animals</t>
  </si>
  <si>
    <t>Agriculture Impact: Floods &amp; Heavy Rainfall</t>
  </si>
  <si>
    <t>Arable land reduced</t>
  </si>
  <si>
    <t>Planting is hampered</t>
  </si>
  <si>
    <t>B</t>
  </si>
  <si>
    <t>Fishing and aquatic resources - Heat, Water Scarcity, Floods, and Heavy rainfall</t>
  </si>
  <si>
    <t>Weeding is more difficult with waterlogged soil</t>
  </si>
  <si>
    <r>
      <rPr>
        <b/>
        <sz val="10"/>
        <rFont val="Tahoma"/>
        <family val="2"/>
      </rPr>
      <t>1. Heat and water scarcity</t>
    </r>
    <r>
      <rPr>
        <sz val="10"/>
        <rFont val="Tahoma"/>
        <family val="2"/>
      </rPr>
      <t xml:space="preserve">
According to most farmers who could speak of fishing, excessive heat and reduced rainfall have negatively impacted fish populations, leading to lower incomes for fishermen and higher fish prices in local markets. Fishing is reportedly undertaken primarily by the host community, who have faced the brunt of these challenges, while both refugees and the host community are impacted by reduced market availability and increased prices.
High temperatures and declining water levels in streams and lakes result in fish deaths, reduced species diversity, and limited reproduction, which further lowers the fish supply. Scarce fish populations also reduce the availability of smaller fish, which serve as feed for larger fish, disrupting growth and reproduction cycles. During droughts, fish become harder to find, with many hiding in the mud or dying, discouraging fishermen and exacerbating supply challenges.
These conditions drive up fish prices, causing customers to shift their preferences away from fish during shortages. This disrupts market dynamics and can sometimes result in a surplus of fish that is priced too high for most to afford. Low income from poor-quality fish catches also makes it difficult for fishermen to repair boats or purchase new equipment, further reducing the supply. Additionally, water pollution from community waste degrades fish habitats, compounding the challenges posed by extreme weather. 
</t>
    </r>
    <r>
      <rPr>
        <b/>
        <sz val="10"/>
        <rFont val="Tahoma"/>
        <family val="2"/>
      </rPr>
      <t>2. Floods and heavy rain</t>
    </r>
    <r>
      <rPr>
        <sz val="10"/>
        <rFont val="Tahoma"/>
        <family val="2"/>
      </rPr>
      <t xml:space="preserve">
Floods and heavy rains pose several challenges to fishing communities. According to some KI's, contaminated water leads to fish mortality, with species like perch dying off, while strong currents increase the risks of accidents, boat losses, and fatalities. Heavy rains and winds raise maintenance costs for fishing equipment, and poor sanitation practices near water bodies during floods spread diseases like cholera and diarrhoea, which affect both community health and fishermen’s productivity. Additionally, the increased catch of low-demand fish, such as mudfish, results in lower market prices and greater wastage due to oversupply.
On the positive side, some interview participants noted that flooding raises water levels, causing fish to surface and making fishing easier and faster. It also enables fish to move more freely, increasing the variety of species caught, which can diversify catches despite the market challenges.</t>
    </r>
  </si>
  <si>
    <t>Soil degradation</t>
  </si>
  <si>
    <t>Poor crop yields</t>
  </si>
  <si>
    <t>Creation of drainage channels</t>
  </si>
  <si>
    <t>Storage facilities are built on stilts</t>
  </si>
  <si>
    <t>Storage</t>
  </si>
  <si>
    <t>Seed re-germinate</t>
  </si>
  <si>
    <t>Seeds rot</t>
  </si>
  <si>
    <t>Harvested crops get spoiled</t>
  </si>
  <si>
    <t>Inadequate storage facilities, material, techniques</t>
  </si>
  <si>
    <t>Need to carry crops on our heads</t>
  </si>
  <si>
    <t>Transportation is expensive during rainy season</t>
  </si>
  <si>
    <t>C</t>
  </si>
  <si>
    <t>Livestock and animal husbandry - Heat, Water Scarcity, Floods, and Heavy rainfall</t>
  </si>
  <si>
    <r>
      <rPr>
        <b/>
        <sz val="10"/>
        <rFont val="Tahoma"/>
        <family val="2"/>
      </rPr>
      <t>1. Heat and water scarcity</t>
    </r>
    <r>
      <rPr>
        <sz val="10"/>
        <rFont val="Tahoma"/>
        <family val="2"/>
      </rPr>
      <t xml:space="preserve">
Extreme heat, drought, and water scarcity have posed severe challenges to cattle herding and livestock management in Nyumanzi and Dzaipi/Arinyapi subcounties.  Most farmers reported that prolonged dry conditions have led to the drying up of grazing lands and water sources, forcing herders to travel long distances in search of pasture and water. This often isolates farmers from their families for extended periods and increases the cost of living due to the need for temporary accommodation. The scarcity of grazing land and water has also led to tensions and conflicts between host and refugee communities as herders encroach on other people's land.
The stress on livestock from inadequate nutrition and extreme weather has caused a decline in milk production and a reduction in the quality of animal products, leading to lower market prices. Farmers reported that livestock health has worsened, with diseases such as diarrhoea, foot-and-mouth disease, and infections from ticks and tsetse flies becoming more prevalent. Chickens have also been affected, suffering from chest congestion, diarrhoea, coughing, and weakness. The increased veterinary costs to prevent and treat these conditions have added to the financial strain on farmers.
In some cases, farmers have adopted coping strategies such as zero-grazing practices, although this has led to the destruction of community farms and heightened the potential for conflicts. During the dry season, livestock are sometimes relocated to areas like Acholi land or Maburu settlement camps through agreements facilitated by local leaders and the OPM to avoid disputes.
Despite these challenges, one KI reported that goats appear to be more resilient to dry conditions, thriving and gaining weight during the dry season compared to other livestock.
</t>
    </r>
    <r>
      <rPr>
        <b/>
        <sz val="10"/>
        <rFont val="Tahoma"/>
        <family val="2"/>
      </rPr>
      <t>2. Floods and heavy rain</t>
    </r>
    <r>
      <rPr>
        <sz val="10"/>
        <rFont val="Tahoma"/>
        <family val="2"/>
      </rPr>
      <t xml:space="preserve">
Flooding presents multiple challenges for livestock management. The most commonly reported issue is the flooding of grazing areas and pastures, which forces animals to remain in confined spaces to avoid drowning, making feeding efforts more challenging. Relocation to safer areas is further hindered by flooded shelters and pathways. Alleged poor hygiene in these conditions is perceived to increase the risk of animal infections, such as respiratory illnesses and foot diseases, while livestock mortality from drowning and the spread of diseases like foot and mouth disease exacerbate the challenges.
Additionally, farmers worry that the reduced razing land and water availability leads to nutritional stress and declining milk production. This not only affects herders’ livelihoods but also drives up milk prices due to reduced supply. To cope, herders frequently move their livestock in search of better resources, disrupting traditional practices and often resulting in conflicts with other herders or farmers over access to limited grazing areas.</t>
    </r>
  </si>
  <si>
    <t>Increased animal diseases</t>
  </si>
  <si>
    <t>Herders need to travel to find pastures</t>
  </si>
  <si>
    <t>Shelter issues for animals</t>
  </si>
  <si>
    <t>Animals drown</t>
  </si>
  <si>
    <t>Reduced milk production</t>
  </si>
  <si>
    <t>Difficulties keeping animals safe</t>
  </si>
  <si>
    <t>Reduced fodder</t>
  </si>
  <si>
    <t>Better fishing</t>
  </si>
  <si>
    <t>Fish die due to water contamination with community waste</t>
  </si>
  <si>
    <t>Lower prices of some fish (mudfish, tilapia)</t>
  </si>
  <si>
    <t>Oversupply of fish and wastage</t>
  </si>
  <si>
    <t>Increased risks for fishermen (e.g. strong currents)</t>
  </si>
  <si>
    <t>Damage to fishing equipment</t>
  </si>
  <si>
    <t>Increased expenditure to replace fishing equipment</t>
  </si>
  <si>
    <t>Knowledge Management</t>
  </si>
  <si>
    <t>Simsim in June/July</t>
  </si>
  <si>
    <t>Groundnuts and Maize in April</t>
  </si>
  <si>
    <t>Crops are planted with the first rain</t>
  </si>
  <si>
    <t>New leaves on trees</t>
  </si>
  <si>
    <t>D</t>
  </si>
  <si>
    <t>Knowledge management</t>
  </si>
  <si>
    <t>Traditional knowledge</t>
  </si>
  <si>
    <r>
      <rPr>
        <b/>
        <sz val="10"/>
        <rFont val="Tahoma"/>
        <family val="2"/>
      </rPr>
      <t>1. Cultural calendars</t>
    </r>
    <r>
      <rPr>
        <sz val="10"/>
        <rFont val="Tahoma"/>
        <family val="2"/>
      </rPr>
      <t xml:space="preserve">
Farmers reported that their agricultural practices in Nyumanzi and Dzaipi/Arinyapi subcounties are guided by traditional seasonal routines. For example, land preparation reportedly begins in late January or February, with crops like maize and sorghum planted by late March. Sweet potatoes and rice are typically planted in August and September, aligning with the expected rainfall. Key informants emphasized that the first rains of the year mark the start of planting, while natural indicators like cloud formation, cool breezes, and shedding tree leaves are used to anticipate seasonal changes. This generational knowledge forms the foundation of their farming calendars.
</t>
    </r>
    <r>
      <rPr>
        <b/>
        <sz val="10"/>
        <rFont val="Tahoma"/>
        <family val="2"/>
      </rPr>
      <t>2. Tools for prediction</t>
    </r>
    <r>
      <rPr>
        <sz val="10"/>
        <rFont val="Tahoma"/>
        <family val="2"/>
      </rPr>
      <t xml:space="preserve">
Farmers reported relying on a combination of traditional knowledge, historical patterns, and natural indicators to predict weather changes. Observing the emergence of new leaves on trees is seen as a sign to begin preparing land for cultivation, while shedding leaves signals the onset of the dry season. Heat patterns also play a role, with excessive heat often indicating that rain is imminent.
Cloud movement and wind direction are key tools for prediction. Farmers explained that cool winds and black clouds signal the arrival of rain, while strong, dry winds with dust mark the beginning of the dry season. Rainfall patterns from previous years also guide decisions, helping farmers anticipate planting and harvesting times.
The key informants noted that advice from elders and traditional rainmakers remains influential in some communities, as their knowledge of seasonal rhythms and environmental cues is considered reliable. Additionally, refugee farmers observe the practices of the host community, such as planting schedules, to further inform their decisions. Despite these methods, interview participants expressed their concerns regarding the loss of traditional markers and the unpredictability of weather that have made these predictions less consistent over time.
</t>
    </r>
    <r>
      <rPr>
        <i/>
        <sz val="10"/>
        <rFont val="Tahoma"/>
        <family val="2"/>
      </rPr>
      <t xml:space="preserve">*Traditional rainmakers in Uganda are individuals, often elders, who are believed to possess spiritual or ritualistic abilities to influence weather patterns, particularly to bring rain during dry periods. 
</t>
    </r>
    <r>
      <rPr>
        <sz val="10"/>
        <rFont val="Tahoma"/>
        <family val="2"/>
      </rPr>
      <t xml:space="preserve">
</t>
    </r>
    <r>
      <rPr>
        <b/>
        <sz val="10"/>
        <rFont val="Tahoma"/>
        <family val="2"/>
      </rPr>
      <t xml:space="preserve">3. Weather information sources
</t>
    </r>
    <r>
      <rPr>
        <sz val="10"/>
        <rFont val="Tahoma"/>
        <family val="2"/>
      </rPr>
      <t xml:space="preserve">According to the interview participants, the primary sources of weather information include radio broadcasts, advisory services from the subcounty, and community meetings with agricultural officers. Radios are widely used due to accessibility, especially when updates are provided in local languages. Some farmers also rely on informal networks, such as neighbours with access to radios or the internet, as well as advice from the host community. However, key informants expressed concerns about the lack of dedicated and reliable weather services tailored to their local context.
</t>
    </r>
    <r>
      <rPr>
        <b/>
        <sz val="10"/>
        <rFont val="Tahoma"/>
        <family val="2"/>
      </rPr>
      <t>4. Preferred sources of information</t>
    </r>
    <r>
      <rPr>
        <sz val="10"/>
        <rFont val="Tahoma"/>
        <family val="2"/>
      </rPr>
      <t xml:space="preserve">
Farmers expressed a preference for receiving weather updates through trusted sources like community leaders, farmers' associations, and subcounty offices. They value community meetings, workshops, and seminars as effective platforms for sharing weather forecasts and farming advice. Additionally, radios and mobile phones are favoured for timely updates, provided the messages are available in local languages or accompanied by interpreters when necessary.
</t>
    </r>
    <r>
      <rPr>
        <b/>
        <sz val="10"/>
        <rFont val="Tahoma"/>
        <family val="2"/>
      </rPr>
      <t>5. Weather information needs</t>
    </r>
    <r>
      <rPr>
        <sz val="10"/>
        <rFont val="Tahoma"/>
        <family val="2"/>
      </rPr>
      <t xml:space="preserve">
Farmers emphasized the need for more precise and localized weather predictions to better prepare for planting, harvesting, and extreme weather events. They highlighted the importance of receiving timely and accurate forecasts tailored to specific locations and seasons, including predictions about rainfall patterns, droughts, and floods.
Interview participants expressed a strong desire for training in various areas to improve their resilience to climate variability. This includes training on weather forecasting tools to enhance their ability to predict future conditions, understanding local weather patterns for better planning, and learning about climate hazards to mitigate risks effectively. Farmers also noted the need for education on farming methods suited to changing climates, such as mixed farming techniques and strategies for managing extreme conditions like floods or droughts.
In addition to technical training, farmers reported that financial literacy programs would help them access loans and equipment, such as ox-ploughs, to support large-scale and commercial farming. They also requested expanded advisory services, including guidance from agricultural officers and subcounty offices, to provide ongoing support and improve farming practices.
</t>
    </r>
    <r>
      <rPr>
        <b/>
        <sz val="10"/>
        <rFont val="Tahoma"/>
        <family val="2"/>
      </rPr>
      <t>6. Use of weather information</t>
    </r>
    <r>
      <rPr>
        <sz val="10"/>
        <rFont val="Tahoma"/>
        <family val="2"/>
      </rPr>
      <t xml:space="preserve">
Farmers reported using weather updates to guide farming activities, such as deciding on planting times, preparing land, and managing resources like seeds and equipment. Forecasts also help with budgeting and selecting crops to align with market demands. Early warnings of dry or rainy seasons enable farmers to take preventive measures, such as harvesting before extreme heat damages crops or preparing for floods. The key informants mentioned that informed decisions based on weather information improve productivity and help mitigate risks associated with climate variability.</t>
    </r>
  </si>
  <si>
    <t>Shedding of leaves</t>
  </si>
  <si>
    <t>Heat patterns</t>
  </si>
  <si>
    <t>Observing the host community</t>
  </si>
  <si>
    <t>Elders</t>
  </si>
  <si>
    <t>Traditional rainmakers</t>
  </si>
  <si>
    <t>Historical patterns</t>
  </si>
  <si>
    <t>Rainfall</t>
  </si>
  <si>
    <t>Clouds</t>
  </si>
  <si>
    <t>Wind</t>
  </si>
  <si>
    <t>Trainings on weather patterns</t>
  </si>
  <si>
    <t>Online researchers</t>
  </si>
  <si>
    <t>Community meetings</t>
  </si>
  <si>
    <t>Advisory services</t>
  </si>
  <si>
    <t>Radio</t>
  </si>
  <si>
    <t>Local languages</t>
  </si>
  <si>
    <t>Mobile phones</t>
  </si>
  <si>
    <t>Farmer's associations</t>
  </si>
  <si>
    <t>Advisory services from subcounty</t>
  </si>
  <si>
    <t>More location and time-precise weather predictions</t>
  </si>
  <si>
    <t>Training on weather forecasting tools</t>
  </si>
  <si>
    <t>Training on understanding local weather patterns</t>
  </si>
  <si>
    <t>Training on climate hazards</t>
  </si>
  <si>
    <t>Financial literacy trainings</t>
  </si>
  <si>
    <t>Training on farming methods</t>
  </si>
  <si>
    <t>More advisory services</t>
  </si>
  <si>
    <t>Climate resistant varieties</t>
  </si>
  <si>
    <t>Harvesting early if necessary</t>
  </si>
  <si>
    <t>To signal the zero grazing</t>
  </si>
  <si>
    <t>Choice of crops</t>
  </si>
  <si>
    <t>Budgeting</t>
  </si>
  <si>
    <t>Land preparation</t>
  </si>
  <si>
    <t>HEALTH</t>
  </si>
  <si>
    <t>Population-Specific Health Vulnerabilities</t>
  </si>
  <si>
    <r>
      <rPr>
        <b/>
        <u/>
        <sz val="10"/>
        <rFont val="Tahoma"/>
        <family val="2"/>
      </rPr>
      <t>1. Population-Specific Health Vulnerabilities</t>
    </r>
    <r>
      <rPr>
        <b/>
        <sz val="10"/>
        <rFont val="Tahoma"/>
        <family val="2"/>
      </rPr>
      <t xml:space="preserve">
Children:</t>
    </r>
    <r>
      <rPr>
        <sz val="10"/>
        <rFont val="Tahoma"/>
        <family val="2"/>
      </rPr>
      <t xml:space="preserve">
</t>
    </r>
    <r>
      <rPr>
        <b/>
        <sz val="11"/>
        <color rgb="FF00AEEF"/>
        <rFont val="Tahoma"/>
        <family val="2"/>
      </rPr>
      <t xml:space="preserve">&gt; </t>
    </r>
    <r>
      <rPr>
        <sz val="10"/>
        <rFont val="Tahoma"/>
        <family val="2"/>
      </rPr>
      <t xml:space="preserve">Highly vulnerable during floods, often exposed to waterborne diseases such as diarrhea, giardiasis, and malaria reportedly due to unsanitary play areas and unsafe drinking water.
</t>
    </r>
    <r>
      <rPr>
        <b/>
        <sz val="11"/>
        <color rgb="FF00AEEF"/>
        <rFont val="Tahoma"/>
        <family val="2"/>
      </rPr>
      <t xml:space="preserve">&gt; </t>
    </r>
    <r>
      <rPr>
        <sz val="10"/>
        <rFont val="Tahoma"/>
        <family val="2"/>
      </rPr>
      <t xml:space="preserve">Drought and heat cause dehydration, heat rashes, malnutrition from food shortages, fevers, and headaches.
</t>
    </r>
    <r>
      <rPr>
        <b/>
        <sz val="11"/>
        <color rgb="FF00AEEF"/>
        <rFont val="Tahoma"/>
        <family val="2"/>
      </rPr>
      <t>&gt;</t>
    </r>
    <r>
      <rPr>
        <sz val="10"/>
        <rFont val="Tahoma"/>
        <family val="2"/>
      </rPr>
      <t xml:space="preserve"> Delayed access to healthcare during floods exacerbates health risks, and some children allegedly face dangers like drowning when navigating flooded areas.
</t>
    </r>
    <r>
      <rPr>
        <b/>
        <sz val="10"/>
        <rFont val="Tahoma"/>
        <family val="2"/>
      </rPr>
      <t xml:space="preserve">
Women (Pregnant and Breastfeeding):</t>
    </r>
    <r>
      <rPr>
        <sz val="10"/>
        <rFont val="Tahoma"/>
        <family val="2"/>
      </rPr>
      <t xml:space="preserve">
</t>
    </r>
    <r>
      <rPr>
        <b/>
        <sz val="11"/>
        <color rgb="FF00AEEF"/>
        <rFont val="Tahoma"/>
        <family val="2"/>
      </rPr>
      <t xml:space="preserve">&gt; </t>
    </r>
    <r>
      <rPr>
        <sz val="10"/>
        <rFont val="Tahoma"/>
        <family val="2"/>
      </rPr>
      <t xml:space="preserve">Pregnant and breastfeeding mothers are disproportionately affected by floods, which increase their risk of malaria, anemia, urinary infections, and miscarriages due to poor road access and limited healthcare availability.
</t>
    </r>
    <r>
      <rPr>
        <b/>
        <sz val="11"/>
        <color rgb="FF00AEEF"/>
        <rFont val="Tahoma"/>
        <family val="2"/>
      </rPr>
      <t>&gt;</t>
    </r>
    <r>
      <rPr>
        <sz val="10"/>
        <rFont val="Tahoma"/>
        <family val="2"/>
      </rPr>
      <t xml:space="preserve"> Drought and heat exacerbate malnutrition and poor maternal health, with food insecurity disproportionately affecting women.
</t>
    </r>
    <r>
      <rPr>
        <b/>
        <sz val="11"/>
        <color rgb="FF00AEEF"/>
        <rFont val="Tahoma"/>
        <family val="2"/>
      </rPr>
      <t>&gt;</t>
    </r>
    <r>
      <rPr>
        <sz val="10"/>
        <rFont val="Tahoma"/>
        <family val="2"/>
      </rPr>
      <t xml:space="preserve"> Gender-based violence and harassment rise during and in the aftermath of floods, adding to physical and emotional distress.
</t>
    </r>
    <r>
      <rPr>
        <b/>
        <sz val="10"/>
        <rFont val="Tahoma"/>
        <family val="2"/>
      </rPr>
      <t xml:space="preserve">
Elderly:</t>
    </r>
    <r>
      <rPr>
        <sz val="10"/>
        <rFont val="Tahoma"/>
        <family val="2"/>
      </rPr>
      <t xml:space="preserve">
</t>
    </r>
    <r>
      <rPr>
        <b/>
        <sz val="11"/>
        <color rgb="FF00AEEF"/>
        <rFont val="Tahoma"/>
        <family val="2"/>
      </rPr>
      <t>&gt;</t>
    </r>
    <r>
      <rPr>
        <sz val="10"/>
        <rFont val="Tahoma"/>
        <family val="2"/>
      </rPr>
      <t xml:space="preserve"> Limited mobility restricts access to healthcare during floods, increasing susceptibility to malaria, pneumonia, and waterborne diseases.
</t>
    </r>
    <r>
      <rPr>
        <b/>
        <sz val="11"/>
        <color rgb="FF00AEEF"/>
        <rFont val="Tahoma"/>
        <family val="2"/>
      </rPr>
      <t>&gt;</t>
    </r>
    <r>
      <rPr>
        <sz val="10"/>
        <rFont val="Tahoma"/>
        <family val="2"/>
      </rPr>
      <t xml:space="preserve"> Extreme heat causes dehydration, exhaustion, joint pain, and worsens pre-existing conditions, with limited access to clean water and healthcare facilities compounding these issues.
</t>
    </r>
    <r>
      <rPr>
        <b/>
        <sz val="10"/>
        <rFont val="Tahoma"/>
        <family val="2"/>
      </rPr>
      <t xml:space="preserve">
People with Disabilities (PWDs):</t>
    </r>
    <r>
      <rPr>
        <sz val="10"/>
        <rFont val="Tahoma"/>
        <family val="2"/>
      </rPr>
      <t xml:space="preserve">
</t>
    </r>
    <r>
      <rPr>
        <b/>
        <sz val="11"/>
        <color rgb="FF00AEEF"/>
        <rFont val="Tahoma"/>
        <family val="2"/>
      </rPr>
      <t xml:space="preserve">&gt; </t>
    </r>
    <r>
      <rPr>
        <sz val="10"/>
        <rFont val="Tahoma"/>
        <family val="2"/>
      </rPr>
      <t xml:space="preserve">Flooding makes it difficult for PWDs to access health services or evacuate unsafe areas.
</t>
    </r>
    <r>
      <rPr>
        <b/>
        <sz val="11"/>
        <color rgb="FF00AEEF"/>
        <rFont val="Tahoma"/>
        <family val="2"/>
      </rPr>
      <t>&gt;</t>
    </r>
    <r>
      <rPr>
        <sz val="10"/>
        <rFont val="Tahoma"/>
        <family val="2"/>
      </rPr>
      <t xml:space="preserve"> Extreme heat and collapsed shelters during floods increase vulnerability, leaving many PWDs without adequate support.
</t>
    </r>
    <r>
      <rPr>
        <b/>
        <sz val="10"/>
        <rFont val="Tahoma"/>
        <family val="2"/>
      </rPr>
      <t xml:space="preserve">
Farmers:</t>
    </r>
    <r>
      <rPr>
        <sz val="10"/>
        <rFont val="Tahoma"/>
        <family val="2"/>
      </rPr>
      <t xml:space="preserve">
</t>
    </r>
    <r>
      <rPr>
        <b/>
        <sz val="11"/>
        <color rgb="FF00AEEF"/>
        <rFont val="Tahoma"/>
        <family val="2"/>
      </rPr>
      <t>&gt;</t>
    </r>
    <r>
      <rPr>
        <sz val="10"/>
        <rFont val="Tahoma"/>
        <family val="2"/>
      </rPr>
      <t xml:space="preserve"> Face unique challenges during extreme weather, such as snake bites and waterborne diseases in floods.
</t>
    </r>
    <r>
      <rPr>
        <b/>
        <sz val="11"/>
        <color rgb="FF00AEEF"/>
        <rFont val="Tahoma"/>
        <family val="2"/>
      </rPr>
      <t>&gt;</t>
    </r>
    <r>
      <rPr>
        <sz val="10"/>
        <rFont val="Tahoma"/>
        <family val="2"/>
      </rPr>
      <t xml:space="preserve"> Economic losses from droughts and crop failures contribute to stress and mental health struggles, particularly for those with pre-existing conditions.
</t>
    </r>
    <r>
      <rPr>
        <b/>
        <u/>
        <sz val="10"/>
        <rFont val="Tahoma"/>
        <family val="2"/>
      </rPr>
      <t xml:space="preserve">
2. Immediate Health Impacts and Safety Risks</t>
    </r>
    <r>
      <rPr>
        <b/>
        <sz val="10"/>
        <rFont val="Tahoma"/>
        <family val="2"/>
      </rPr>
      <t xml:space="preserve">
Floods:</t>
    </r>
    <r>
      <rPr>
        <sz val="10"/>
        <rFont val="Tahoma"/>
        <family val="2"/>
      </rPr>
      <t xml:space="preserve">
</t>
    </r>
    <r>
      <rPr>
        <b/>
        <sz val="11"/>
        <color rgb="FF00AEEF"/>
        <rFont val="Tahoma"/>
        <family val="2"/>
      </rPr>
      <t>&gt;</t>
    </r>
    <r>
      <rPr>
        <sz val="10"/>
        <rFont val="Tahoma"/>
        <family val="2"/>
      </rPr>
      <t xml:space="preserve"> Reported widespread increase in diseases such as cholera, typhoid, diarrhea, pneumonia, malaria, and skin infections due to stagnant water and increased mosquito activity.
</t>
    </r>
    <r>
      <rPr>
        <b/>
        <sz val="11"/>
        <color rgb="FF00AEEF"/>
        <rFont val="Tahoma"/>
        <family val="2"/>
      </rPr>
      <t xml:space="preserve">&gt; </t>
    </r>
    <r>
      <rPr>
        <sz val="10"/>
        <rFont val="Tahoma"/>
        <family val="2"/>
      </rPr>
      <t xml:space="preserve">Crop destruction leads to food shortages, malnutrition, and diseases like kwashiorkor and anemia, particularly affecting children, pregnant women, and the elderly.
</t>
    </r>
    <r>
      <rPr>
        <b/>
        <sz val="11"/>
        <color rgb="FF00AEEF"/>
        <rFont val="Tahoma"/>
        <family val="2"/>
      </rPr>
      <t>&gt;</t>
    </r>
    <r>
      <rPr>
        <sz val="10"/>
        <rFont val="Tahoma"/>
        <family val="2"/>
      </rPr>
      <t xml:space="preserve"> Mental health issues, including stress, depression, and suicidal thoughts, are common due to economic and physical displacements.
</t>
    </r>
    <r>
      <rPr>
        <b/>
        <sz val="11"/>
        <color rgb="FF00AEEF"/>
        <rFont val="Tahoma"/>
        <family val="2"/>
      </rPr>
      <t>&gt;</t>
    </r>
    <r>
      <rPr>
        <sz val="10"/>
        <rFont val="Tahoma"/>
        <family val="2"/>
      </rPr>
      <t xml:space="preserve"> Drowning risks are particularly high for children, while snake bites in flooded areas add to health threats.
</t>
    </r>
    <r>
      <rPr>
        <b/>
        <sz val="11"/>
        <color rgb="FF00AEEF"/>
        <rFont val="Tahoma"/>
        <family val="2"/>
      </rPr>
      <t>&gt;</t>
    </r>
    <r>
      <rPr>
        <sz val="10"/>
        <rFont val="Tahoma"/>
        <family val="2"/>
      </rPr>
      <t xml:space="preserve"> Physical injuries from collapsing homes and exposure to harsh conditions compound community health risks.
</t>
    </r>
    <r>
      <rPr>
        <b/>
        <sz val="10"/>
        <rFont val="Tahoma"/>
        <family val="2"/>
      </rPr>
      <t xml:space="preserve">
Heat and Drought:</t>
    </r>
    <r>
      <rPr>
        <sz val="10"/>
        <rFont val="Tahoma"/>
        <family val="2"/>
      </rPr>
      <t xml:space="preserve">
</t>
    </r>
    <r>
      <rPr>
        <b/>
        <sz val="11"/>
        <color rgb="FF00AEEF"/>
        <rFont val="Tahoma"/>
        <family val="2"/>
      </rPr>
      <t>&gt;</t>
    </r>
    <r>
      <rPr>
        <sz val="10"/>
        <rFont val="Tahoma"/>
        <family val="2"/>
      </rPr>
      <t xml:space="preserve"> Heatwaves cause dehydration, heat exhaustion, respiratory illnesses, and skin conditions like heat rashes.
</t>
    </r>
    <r>
      <rPr>
        <b/>
        <sz val="11"/>
        <color rgb="FF00AEEF"/>
        <rFont val="Tahoma"/>
        <family val="2"/>
      </rPr>
      <t>&gt;</t>
    </r>
    <r>
      <rPr>
        <sz val="10"/>
        <rFont val="Tahoma"/>
        <family val="2"/>
      </rPr>
      <t xml:space="preserve"> Malnutrition and weakened immunity are thought to have increased due to reduced food availability and variety.
</t>
    </r>
    <r>
      <rPr>
        <b/>
        <sz val="11"/>
        <color rgb="FF00AEEF"/>
        <rFont val="Tahoma"/>
        <family val="2"/>
      </rPr>
      <t>&gt;</t>
    </r>
    <r>
      <rPr>
        <sz val="10"/>
        <rFont val="Tahoma"/>
        <family val="2"/>
      </rPr>
      <t xml:space="preserve"> Pregnant women reportedly face heightened risks such as miscarriages, preterm births, and unconsciousness caused by heat stress.
</t>
    </r>
    <r>
      <rPr>
        <b/>
        <sz val="11"/>
        <color rgb="FF00AEEF"/>
        <rFont val="Tahoma"/>
        <family val="2"/>
      </rPr>
      <t>&gt;</t>
    </r>
    <r>
      <rPr>
        <sz val="10"/>
        <rFont val="Tahoma"/>
        <family val="2"/>
      </rPr>
      <t xml:space="preserve"> Dusty roads during dry seasons can contribute to respiratory issues, vision problems, and traffic accidents.
</t>
    </r>
    <r>
      <rPr>
        <b/>
        <sz val="11"/>
        <color rgb="FF00AEEF"/>
        <rFont val="Tahoma"/>
        <family val="2"/>
      </rPr>
      <t>&gt;</t>
    </r>
    <r>
      <rPr>
        <sz val="10"/>
        <rFont val="Tahoma"/>
        <family val="2"/>
      </rPr>
      <t xml:space="preserve"> Loss of homes to house fires during drought adds to emotional and financial strain.
</t>
    </r>
    <r>
      <rPr>
        <b/>
        <u/>
        <sz val="10"/>
        <rFont val="Tahoma"/>
        <family val="2"/>
      </rPr>
      <t xml:space="preserve">
3. Access and Service Disruptions</t>
    </r>
    <r>
      <rPr>
        <b/>
        <sz val="10"/>
        <rFont val="Tahoma"/>
        <family val="2"/>
      </rPr>
      <t xml:space="preserve">
Floods:</t>
    </r>
    <r>
      <rPr>
        <sz val="10"/>
        <rFont val="Tahoma"/>
        <family val="2"/>
      </rPr>
      <t xml:space="preserve">
</t>
    </r>
    <r>
      <rPr>
        <b/>
        <sz val="11"/>
        <color rgb="FF00AEEF"/>
        <rFont val="Tahoma"/>
        <family val="2"/>
      </rPr>
      <t>&gt;</t>
    </r>
    <r>
      <rPr>
        <sz val="10"/>
        <rFont val="Tahoma"/>
        <family val="2"/>
      </rPr>
      <t xml:space="preserve"> Roads become impassable, cutting off entire populations from healthcare facilities, particularly affecting pregnant women, the elderly, and people with chronic conditions.
</t>
    </r>
    <r>
      <rPr>
        <b/>
        <sz val="11"/>
        <color rgb="FF00AEEF"/>
        <rFont val="Tahoma"/>
        <family val="2"/>
      </rPr>
      <t>&gt;</t>
    </r>
    <r>
      <rPr>
        <sz val="10"/>
        <rFont val="Tahoma"/>
        <family val="2"/>
      </rPr>
      <t xml:space="preserve"> Clinics near markets often close for days during heavy flooding, creating overcrowding in operational facilities.
</t>
    </r>
    <r>
      <rPr>
        <b/>
        <sz val="11"/>
        <color rgb="FF00AEEF"/>
        <rFont val="Tahoma"/>
        <family val="2"/>
      </rPr>
      <t>&gt;</t>
    </r>
    <r>
      <rPr>
        <sz val="10"/>
        <rFont val="Tahoma"/>
        <family val="2"/>
      </rPr>
      <t xml:space="preserve"> Healthcare workers are overwhelmed, forcing prioritization of life-saving treatments, leaving other patients with delayed or inadequate care.
</t>
    </r>
    <r>
      <rPr>
        <b/>
        <sz val="11"/>
        <color rgb="FF00AEEF"/>
        <rFont val="Tahoma"/>
        <family val="2"/>
      </rPr>
      <t>&gt;</t>
    </r>
    <r>
      <rPr>
        <sz val="10"/>
        <rFont val="Tahoma"/>
        <family val="2"/>
      </rPr>
      <t xml:space="preserve"> Damaged infrastructure, including roads, screening areas, and storage facilities, limits the ability to deliver effective healthcare.
</t>
    </r>
    <r>
      <rPr>
        <b/>
        <sz val="10"/>
        <rFont val="Tahoma"/>
        <family val="2"/>
      </rPr>
      <t xml:space="preserve">
Heat:</t>
    </r>
    <r>
      <rPr>
        <sz val="10"/>
        <rFont val="Tahoma"/>
        <family val="2"/>
      </rPr>
      <t xml:space="preserve">
</t>
    </r>
    <r>
      <rPr>
        <b/>
        <sz val="11"/>
        <color rgb="FF00AEEF"/>
        <rFont val="Tahoma"/>
        <family val="2"/>
      </rPr>
      <t>&gt;</t>
    </r>
    <r>
      <rPr>
        <sz val="10"/>
        <rFont val="Tahoma"/>
        <family val="2"/>
      </rPr>
      <t xml:space="preserve"> High temperatures discourage patients, particularly those with chronic illnesses, from traveling to healthcare centers.
</t>
    </r>
    <r>
      <rPr>
        <b/>
        <sz val="11"/>
        <color rgb="FF00AEEF"/>
        <rFont val="Tahoma"/>
        <family val="2"/>
      </rPr>
      <t>&gt;</t>
    </r>
    <r>
      <rPr>
        <sz val="10"/>
        <rFont val="Tahoma"/>
        <family val="2"/>
      </rPr>
      <t xml:space="preserve"> Outreach activities and service delivery are delayed, disrupting immunization campaigns and other essential healthcare programs.
</t>
    </r>
    <r>
      <rPr>
        <b/>
        <sz val="11"/>
        <color rgb="FF00AEEF"/>
        <rFont val="Tahoma"/>
        <family val="2"/>
      </rPr>
      <t xml:space="preserve">&gt; </t>
    </r>
    <r>
      <rPr>
        <sz val="10"/>
        <rFont val="Tahoma"/>
        <family val="2"/>
      </rPr>
      <t xml:space="preserve">Sensitive medical supplies, such as suppositories and vaccines, are damaged by heat, leading to wastage and reduced patient outcomes.
</t>
    </r>
    <r>
      <rPr>
        <b/>
        <u/>
        <sz val="10"/>
        <rFont val="Tahoma"/>
        <family val="2"/>
      </rPr>
      <t xml:space="preserve">
4. Vaccine Coverage</t>
    </r>
    <r>
      <rPr>
        <sz val="10"/>
        <rFont val="Tahoma"/>
        <family val="2"/>
      </rPr>
      <t xml:space="preserve">
</t>
    </r>
    <r>
      <rPr>
        <b/>
        <sz val="11"/>
        <color rgb="FF00AEEF"/>
        <rFont val="Tahoma"/>
        <family val="2"/>
      </rPr>
      <t>&gt;</t>
    </r>
    <r>
      <rPr>
        <sz val="10"/>
        <rFont val="Tahoma"/>
        <family val="2"/>
      </rPr>
      <t xml:space="preserve"> Comprehensive immunization programs cover vaccines for diseases like tuberculosis (BCG), polio (OPV, IPV), hepatitis, measles, and rotavirus.
</t>
    </r>
    <r>
      <rPr>
        <b/>
        <sz val="11"/>
        <color rgb="FF00AEEF"/>
        <rFont val="Tahoma"/>
        <family val="2"/>
      </rPr>
      <t>&gt;</t>
    </r>
    <r>
      <rPr>
        <sz val="10"/>
        <rFont val="Tahoma"/>
        <family val="2"/>
      </rPr>
      <t xml:space="preserve"> Outreach campaigns include HPV vaccines for cervical cancer prevention in schoolgirls and yellow fever vaccines for broader population coverage.
</t>
    </r>
    <r>
      <rPr>
        <b/>
        <sz val="11"/>
        <color rgb="FF00AEEF"/>
        <rFont val="Tahoma"/>
        <family val="2"/>
      </rPr>
      <t>&gt;</t>
    </r>
    <r>
      <rPr>
        <sz val="10"/>
        <rFont val="Tahoma"/>
        <family val="2"/>
      </rPr>
      <t xml:space="preserve"> Ebola vaccines target high-risk workers, while future malaria vaccine rollouts are anticipated.
</t>
    </r>
    <r>
      <rPr>
        <b/>
        <sz val="11"/>
        <color rgb="FF00AEEF"/>
        <rFont val="Tahoma"/>
        <family val="2"/>
      </rPr>
      <t>&gt;</t>
    </r>
    <r>
      <rPr>
        <sz val="10"/>
        <rFont val="Tahoma"/>
        <family val="2"/>
      </rPr>
      <t xml:space="preserve"> Occasional stockouts of vaccines like BCG and measles disrupt schedules, especially for newborns and young children.
</t>
    </r>
    <r>
      <rPr>
        <b/>
        <sz val="11"/>
        <color rgb="FF00AEEF"/>
        <rFont val="Tahoma"/>
        <family val="2"/>
      </rPr>
      <t>&gt;</t>
    </r>
    <r>
      <rPr>
        <sz val="10"/>
        <rFont val="Tahoma"/>
        <family val="2"/>
      </rPr>
      <t xml:space="preserve"> Vaccination programs aim to ensure both host and refugee populations are reached, with efforts to catch up on missed immunizations.
</t>
    </r>
    <r>
      <rPr>
        <b/>
        <u/>
        <sz val="10"/>
        <rFont val="Tahoma"/>
        <family val="2"/>
      </rPr>
      <t xml:space="preserve">
5. Coping, Adaptation, and Response</t>
    </r>
    <r>
      <rPr>
        <sz val="10"/>
        <rFont val="Tahoma"/>
        <family val="2"/>
      </rPr>
      <t xml:space="preserve">
</t>
    </r>
    <r>
      <rPr>
        <b/>
        <sz val="11"/>
        <color rgb="FF00AEEF"/>
        <rFont val="Tahoma"/>
        <family val="2"/>
      </rPr>
      <t>&gt;</t>
    </r>
    <r>
      <rPr>
        <sz val="10"/>
        <rFont val="Tahoma"/>
        <family val="2"/>
      </rPr>
      <t xml:space="preserve"> Communities dig drainage channels and create pathways to reduce stagnant water and mitigate mosquito breeding.
</t>
    </r>
    <r>
      <rPr>
        <b/>
        <sz val="11"/>
        <color rgb="FF00AEEF"/>
        <rFont val="Tahoma"/>
        <family val="2"/>
      </rPr>
      <t>&gt;</t>
    </r>
    <r>
      <rPr>
        <sz val="10"/>
        <rFont val="Tahoma"/>
        <family val="2"/>
      </rPr>
      <t xml:space="preserve"> Village Health Teams (VHTs) educate households on disease prevention, advocating for leveled compounds and latrine building.
</t>
    </r>
    <r>
      <rPr>
        <b/>
        <sz val="11"/>
        <color rgb="FF00AEEF"/>
        <rFont val="Tahoma"/>
        <family val="2"/>
      </rPr>
      <t>&gt;</t>
    </r>
    <r>
      <rPr>
        <sz val="10"/>
        <rFont val="Tahoma"/>
        <family val="2"/>
      </rPr>
      <t xml:space="preserve"> Indoor residual spraying campaigns reduce malaria cases significantly.
</t>
    </r>
    <r>
      <rPr>
        <b/>
        <sz val="11"/>
        <color rgb="FF00AEEF"/>
        <rFont val="Tahoma"/>
        <family val="2"/>
      </rPr>
      <t>&gt;</t>
    </r>
    <r>
      <rPr>
        <sz val="10"/>
        <rFont val="Tahoma"/>
        <family val="2"/>
      </rPr>
      <t xml:space="preserve"> Traditional remedies, such as neem leaves for malaria and salt-water solutions for diarrhea, appear to remain prevalent, particularly in refugee settlements.
</t>
    </r>
    <r>
      <rPr>
        <b/>
        <sz val="11"/>
        <color rgb="FF00AEEF"/>
        <rFont val="Tahoma"/>
        <family val="2"/>
      </rPr>
      <t>&gt;</t>
    </r>
    <r>
      <rPr>
        <sz val="10"/>
        <rFont val="Tahoma"/>
        <family val="2"/>
      </rPr>
      <t xml:space="preserve"> Despite these measures, the absence of formal disaster preparedness programs limits long-term resilience to climate hazards.
</t>
    </r>
    <r>
      <rPr>
        <b/>
        <u/>
        <sz val="10"/>
        <rFont val="Tahoma"/>
        <family val="2"/>
      </rPr>
      <t xml:space="preserve">
6. Health Sector Resilience Recommendations
</t>
    </r>
    <r>
      <rPr>
        <b/>
        <sz val="10"/>
        <rFont val="Tahoma"/>
        <family val="2"/>
      </rPr>
      <t xml:space="preserve">
Infrastructure:</t>
    </r>
    <r>
      <rPr>
        <sz val="10"/>
        <rFont val="Tahoma"/>
        <family val="2"/>
      </rPr>
      <t xml:space="preserve">
</t>
    </r>
    <r>
      <rPr>
        <b/>
        <sz val="11"/>
        <color rgb="FF00AEEF"/>
        <rFont val="Tahoma"/>
        <family val="2"/>
      </rPr>
      <t>&gt;</t>
    </r>
    <r>
      <rPr>
        <sz val="10"/>
        <rFont val="Tahoma"/>
        <family val="2"/>
      </rPr>
      <t xml:space="preserve"> Construct weather-resistant health facilities and modern latrines, such as ECOSAN models, to ensure durability.
</t>
    </r>
    <r>
      <rPr>
        <b/>
        <sz val="11"/>
        <color rgb="FF00AEEF"/>
        <rFont val="Tahoma"/>
        <family val="2"/>
      </rPr>
      <t>&gt;</t>
    </r>
    <r>
      <rPr>
        <sz val="10"/>
        <rFont val="Tahoma"/>
        <family val="2"/>
      </rPr>
      <t xml:space="preserve"> Improve road networks with drainage systems and bridges to facilitate access during floods.
</t>
    </r>
    <r>
      <rPr>
        <b/>
        <sz val="11"/>
        <color rgb="FF00AEEF"/>
        <rFont val="Tahoma"/>
        <family val="2"/>
      </rPr>
      <t>&gt;</t>
    </r>
    <r>
      <rPr>
        <sz val="10"/>
        <rFont val="Tahoma"/>
        <family val="2"/>
      </rPr>
      <t xml:space="preserve"> Implement sustainable electricity solutions, such as solar power and hydroelectric connections, to maintain operations.
</t>
    </r>
    <r>
      <rPr>
        <b/>
        <sz val="10"/>
        <rFont val="Tahoma"/>
        <family val="2"/>
      </rPr>
      <t xml:space="preserve">
Medical Resources:</t>
    </r>
    <r>
      <rPr>
        <sz val="10"/>
        <rFont val="Tahoma"/>
        <family val="2"/>
      </rPr>
      <t xml:space="preserve">
</t>
    </r>
    <r>
      <rPr>
        <b/>
        <sz val="11"/>
        <color rgb="FF00AEEF"/>
        <rFont val="Tahoma"/>
        <family val="2"/>
      </rPr>
      <t>&gt;</t>
    </r>
    <r>
      <rPr>
        <sz val="10"/>
        <rFont val="Tahoma"/>
        <family val="2"/>
      </rPr>
      <t xml:space="preserve"> Increase staff numbers and provide training on disaster preparedness and emergency response.
</t>
    </r>
    <r>
      <rPr>
        <b/>
        <sz val="11"/>
        <color rgb="FF00AEEF"/>
        <rFont val="Tahoma"/>
        <family val="2"/>
      </rPr>
      <t>&gt;</t>
    </r>
    <r>
      <rPr>
        <sz val="10"/>
        <rFont val="Tahoma"/>
        <family val="2"/>
      </rPr>
      <t xml:space="preserve"> Ensure consistent delivery of medicines to prevent stockouts and spoilage.
</t>
    </r>
    <r>
      <rPr>
        <b/>
        <sz val="10"/>
        <rFont val="Tahoma"/>
        <family val="2"/>
      </rPr>
      <t xml:space="preserve">
Environmental Management:</t>
    </r>
    <r>
      <rPr>
        <sz val="10"/>
        <rFont val="Tahoma"/>
        <family val="2"/>
      </rPr>
      <t xml:space="preserve">
</t>
    </r>
    <r>
      <rPr>
        <b/>
        <sz val="11"/>
        <color rgb="FF00AEEF"/>
        <rFont val="Tahoma"/>
        <family val="2"/>
      </rPr>
      <t>&gt;</t>
    </r>
    <r>
      <rPr>
        <sz val="10"/>
        <rFont val="Tahoma"/>
        <family val="2"/>
      </rPr>
      <t xml:space="preserve"> Plant trees in health facility compounds and surrounding areas to mitigate deforestation and extreme weather impacts.
</t>
    </r>
    <r>
      <rPr>
        <b/>
        <sz val="11"/>
        <color rgb="FF00AEEF"/>
        <rFont val="Tahoma"/>
        <family val="2"/>
      </rPr>
      <t>&gt;</t>
    </r>
    <r>
      <rPr>
        <sz val="10"/>
        <rFont val="Tahoma"/>
        <family val="2"/>
      </rPr>
      <t xml:space="preserve"> Create drainage systems to prevent flooding around facilities.
</t>
    </r>
    <r>
      <rPr>
        <b/>
        <sz val="10"/>
        <rFont val="Tahoma"/>
        <family val="2"/>
      </rPr>
      <t xml:space="preserve">
Outreach Programs:</t>
    </r>
    <r>
      <rPr>
        <sz val="10"/>
        <rFont val="Tahoma"/>
        <family val="2"/>
      </rPr>
      <t xml:space="preserve">
</t>
    </r>
    <r>
      <rPr>
        <b/>
        <sz val="11"/>
        <color rgb="FF00AEEF"/>
        <rFont val="Tahoma"/>
        <family val="2"/>
      </rPr>
      <t xml:space="preserve">&gt; </t>
    </r>
    <r>
      <rPr>
        <sz val="10"/>
        <rFont val="Tahoma"/>
        <family val="2"/>
      </rPr>
      <t xml:space="preserve">Schedule activities during cooler morning hours to minimize health risks for staff and community members.
</t>
    </r>
    <r>
      <rPr>
        <b/>
        <sz val="11"/>
        <color rgb="FF00AEEF"/>
        <rFont val="Tahoma"/>
        <family val="2"/>
      </rPr>
      <t>&gt;</t>
    </r>
    <r>
      <rPr>
        <sz val="10"/>
        <rFont val="Tahoma"/>
        <family val="2"/>
      </rPr>
      <t xml:space="preserve"> Strengthen communication with stakeholders and provide localized weather forecasts to enhance preparedness.
</t>
    </r>
    <r>
      <rPr>
        <b/>
        <u/>
        <sz val="10"/>
        <rFont val="Tahoma"/>
        <family val="2"/>
      </rPr>
      <t xml:space="preserve">
7. Shelter and Health Infrastructure</t>
    </r>
    <r>
      <rPr>
        <sz val="10"/>
        <rFont val="Tahoma"/>
        <family val="2"/>
      </rPr>
      <t xml:space="preserve">
</t>
    </r>
    <r>
      <rPr>
        <b/>
        <sz val="11"/>
        <color rgb="FF00AEEF"/>
        <rFont val="Tahoma"/>
        <family val="2"/>
      </rPr>
      <t>&gt;</t>
    </r>
    <r>
      <rPr>
        <sz val="10"/>
        <rFont val="Tahoma"/>
        <family val="2"/>
      </rPr>
      <t xml:space="preserve"> Flooding and storms damage homes and health facilities, leaving vulnerable groups such as children, single mothers, and the elderly exposed to cold conditions and increased risks of pneumonia, diarrhea, and malaria.
</t>
    </r>
    <r>
      <rPr>
        <b/>
        <sz val="11"/>
        <color rgb="FF00AEEF"/>
        <rFont val="Tahoma"/>
        <family val="2"/>
      </rPr>
      <t>&gt;</t>
    </r>
    <r>
      <rPr>
        <sz val="10"/>
        <rFont val="Tahoma"/>
        <family val="2"/>
      </rPr>
      <t xml:space="preserve"> Strong winds and heavy rain destroy roofs, damage solar systems, and flood wards and screening areas, compromising healthcare delivery.
</t>
    </r>
    <r>
      <rPr>
        <b/>
        <sz val="11"/>
        <color rgb="FF00AEEF"/>
        <rFont val="Tahoma"/>
        <family val="2"/>
      </rPr>
      <t>&gt;</t>
    </r>
    <r>
      <rPr>
        <sz val="10"/>
        <rFont val="Tahoma"/>
        <family val="2"/>
      </rPr>
      <t xml:space="preserve"> Inadequate beds in maternity wards force patients to sleep on waterlogged floors during floods.
</t>
    </r>
    <r>
      <rPr>
        <b/>
        <sz val="11"/>
        <color rgb="FF00AEEF"/>
        <rFont val="Tahoma"/>
        <family val="2"/>
      </rPr>
      <t>&gt;</t>
    </r>
    <r>
      <rPr>
        <sz val="10"/>
        <rFont val="Tahoma"/>
        <family val="2"/>
      </rPr>
      <t xml:space="preserve"> Collapsed homes expose families to unsafe conditions, likely promoting diseases like dysentery and typhoid from contaminated water and poor sanitation.
</t>
    </r>
    <r>
      <rPr>
        <b/>
        <u/>
        <sz val="10"/>
        <rFont val="Tahoma"/>
        <family val="2"/>
      </rPr>
      <t xml:space="preserve">
8. Post-Hazard Risks and Activities</t>
    </r>
    <r>
      <rPr>
        <b/>
        <sz val="10"/>
        <rFont val="Tahoma"/>
        <family val="2"/>
      </rPr>
      <t xml:space="preserve">
Illegal Activities:</t>
    </r>
    <r>
      <rPr>
        <sz val="10"/>
        <rFont val="Tahoma"/>
        <family val="2"/>
      </rPr>
      <t xml:space="preserve">
</t>
    </r>
    <r>
      <rPr>
        <b/>
        <sz val="11"/>
        <color rgb="FF00AEEF"/>
        <rFont val="Tahoma"/>
        <family val="2"/>
      </rPr>
      <t>&gt;</t>
    </r>
    <r>
      <rPr>
        <sz val="10"/>
        <rFont val="Tahoma"/>
        <family val="2"/>
      </rPr>
      <t xml:space="preserve"> Post-hazard periods see increased theft, gang violence, and transactional sex, particularly during festive periods.
</t>
    </r>
    <r>
      <rPr>
        <b/>
        <sz val="11"/>
        <color rgb="FF00AEEF"/>
        <rFont val="Tahoma"/>
        <family val="2"/>
      </rPr>
      <t>&gt;</t>
    </r>
    <r>
      <rPr>
        <sz val="10"/>
        <rFont val="Tahoma"/>
        <family val="2"/>
      </rPr>
      <t xml:space="preserve"> Youth engage in illegal cross-border trading to fund risky behaviors, possibly increasing health risks like HIV transmission.
</t>
    </r>
    <r>
      <rPr>
        <b/>
        <sz val="10"/>
        <rFont val="Tahoma"/>
        <family val="2"/>
      </rPr>
      <t xml:space="preserve">
Substance Abuse:</t>
    </r>
    <r>
      <rPr>
        <sz val="10"/>
        <rFont val="Tahoma"/>
        <family val="2"/>
      </rPr>
      <t xml:space="preserve">
</t>
    </r>
    <r>
      <rPr>
        <b/>
        <sz val="11"/>
        <color rgb="FF00AEEF"/>
        <rFont val="Tahoma"/>
        <family val="2"/>
      </rPr>
      <t>&gt;</t>
    </r>
    <r>
      <rPr>
        <sz val="10"/>
        <rFont val="Tahoma"/>
        <family val="2"/>
      </rPr>
      <t xml:space="preserve"> Alcohol and shisha smoking increase, allegedly leading to neglect and violence within families, and potentially rising tuberculosis rates among women in settlements.</t>
    </r>
  </si>
  <si>
    <r>
      <rPr>
        <b/>
        <sz val="10"/>
        <rFont val="Tahoma"/>
        <family val="2"/>
      </rPr>
      <t>Children</t>
    </r>
    <r>
      <rPr>
        <sz val="10"/>
        <rFont val="Tahoma"/>
        <family val="2"/>
      </rPr>
      <t xml:space="preserve"> are highly vulnerable during extreme weather events. Flooding exposes them to waterborne diseases like diarrhoea, giardiasis, and malaria, as they often play in unsanitary areas or drink unsafe water. Drought and extreme heat lead to heat rashes, dehydration, and malnutrition due to food shortages, while high temperatures cause diarrhoea, fever, and headaches. Delayed access to healthcare during floods worsens their health risks, and some children face dangers such as drowning.
</t>
    </r>
    <r>
      <rPr>
        <b/>
        <sz val="10"/>
        <rFont val="Tahoma"/>
        <family val="2"/>
      </rPr>
      <t>Women</t>
    </r>
    <r>
      <rPr>
        <sz val="10"/>
        <rFont val="Tahoma"/>
        <family val="2"/>
      </rPr>
      <t xml:space="preserve">, especially pregnant and breastfeeding mothers, face heightened risks. Flooding increases their vulnerability to malaria, anaemia, and urinary infections, while poor road conditions and limited healthcare access result in complications like miscarriages and untreated infections. Heat further exacerbates malnutrition and poor maternal health. Food insecurity disproportionately affects women, and cases of gender-based violence and harassment rise during floods, adding to their distress.
The </t>
    </r>
    <r>
      <rPr>
        <b/>
        <sz val="10"/>
        <rFont val="Tahoma"/>
        <family val="2"/>
      </rPr>
      <t>elderly</t>
    </r>
    <r>
      <rPr>
        <sz val="10"/>
        <rFont val="Tahoma"/>
        <family val="2"/>
      </rPr>
      <t xml:space="preserve"> are particularly affected due to limited mobility, making it harder to access healthcare or escape dangerous conditions during floods, increasing their risk of malaria, pneumonia, and waterborne diseases. In extreme heat, they suffer from exhaustion, joint pain, and dehydration, with limited access to safe water and healthcare worsening their situation.
</t>
    </r>
    <r>
      <rPr>
        <b/>
        <sz val="10"/>
        <rFont val="Tahoma"/>
        <family val="2"/>
      </rPr>
      <t>People with disabilities</t>
    </r>
    <r>
      <rPr>
        <sz val="10"/>
        <rFont val="Tahoma"/>
        <family val="2"/>
      </rPr>
      <t xml:space="preserve"> (PWDs) face severe challenges during floods and heatwaves. Flooding hinders their ability to reach health services, and extreme heat discourages timely care, often worsening their conditions. Collapsed shelters during floods leave many PWDs without adequate support, increasing their vulnerability.
</t>
    </r>
    <r>
      <rPr>
        <b/>
        <sz val="10"/>
        <rFont val="Tahoma"/>
        <family val="2"/>
      </rPr>
      <t>Farmers</t>
    </r>
    <r>
      <rPr>
        <sz val="10"/>
        <rFont val="Tahoma"/>
        <family val="2"/>
      </rPr>
      <t xml:space="preserve"> face harsh conditions during extreme weather, with risks like snake bites and waterborne diseases during floods. Drought and crop failures impact their mental health, while delays in accessing healthcare worsen chronic conditions. Those with </t>
    </r>
    <r>
      <rPr>
        <b/>
        <sz val="10"/>
        <rFont val="Tahoma"/>
        <family val="2"/>
      </rPr>
      <t>pre-existing mental health challenges</t>
    </r>
    <r>
      <rPr>
        <sz val="10"/>
        <rFont val="Tahoma"/>
        <family val="2"/>
      </rPr>
      <t xml:space="preserve"> are particularly distressed by the compounded effects of climate hazards, especially if they struggle to provide for their families.</t>
    </r>
  </si>
  <si>
    <t>UGA2406_ABACBA_KII_Healtcare_Host Community_Male_1</t>
  </si>
  <si>
    <t>Unreliable ambulance services during floods complicate emergency maternal care, particularly for mothers experiencing obstructed labour, which can result in the death of both the mother and child.</t>
  </si>
  <si>
    <t>Pregnant/Lactating Women</t>
  </si>
  <si>
    <t>Flooding and extreme heat hinder elderly individuals from accessing health facilities. Their inability to cross roads unassisted leads to higher mortality rates, increased cases of malaria, and waterborne diseases due to open defecation caused by collapsed toilets. Those without caregivers often consume contaminated water, further exposing them to illnesses.</t>
  </si>
  <si>
    <t>Heightened Risk of Gender-Based Violence (GBV)</t>
  </si>
  <si>
    <t>Women in General</t>
  </si>
  <si>
    <t>Extreme heat discourages PWDs from seeking timely healthcare, as they often wait until evening when fewer staff are available, reducing the quality of care they receive.</t>
  </si>
  <si>
    <t>Single Mothers/Female-Headed Households</t>
  </si>
  <si>
    <t>When homes collapse during floods, PWDs are left at the mercy of others who may also be struggling with their own challenges, leaving them without adequate shelter or support.</t>
  </si>
  <si>
    <t>There has been an increase in fishing activities during the flooding season, as the Nile, which is nearby, brings in a lot of fish. As a result, some children tragically drowned last year.</t>
  </si>
  <si>
    <t>UGA2406_ABACBA_KII_Healtcare_Host Community_Male_2</t>
  </si>
  <si>
    <t>There has been a noticeable rise in mental health cases, particularly among youth and the elderly, due to the destruction of crops and household items. People face increased gender violence, sexual harassment, and suicidal ideation, as their economic activities are disrupted, and they lose everything. The stress is particularly burdensome for those without jobs or means to feed their families.</t>
  </si>
  <si>
    <t>Immediate Health Impact and Safety Risks</t>
  </si>
  <si>
    <t xml:space="preserve">The prevalence of waterborne diseases like cholera, typhoid, and diarrhoea rises sharply during floods, alongside skin infections, pneumonia, and malaria due to increased mosquito activity. Children and the elderly are especially susceptible to these conditions. Flooding also leads to the destruction of crops, resulting in food shortages that cause widespread malnutrition and undernutrition, particularly among children, pregnant women, and the elderly. Poor diets during these periods contribute to diseases such as kwashiorkor and anaemia. Additionally, the destruction of homes, businesses, and household items during floods takes a toll on mental health, leading to stress, depression, and even suicidal ideation. Women and youth, in particular, face heightened vulnerabilities, with increased cases of gender-based violence and harassment reported during these times. Flooding also increases the risk of drowning, especially among children, and heightened snake activity in flooded areas has led to fatal bites, further compounding community health risks.
Extreme heat and drought similarly create a host of challenges, particularly for children, the elderly, and pregnant women. Prolonged heatwaves result in dehydration, headaches, heat exhaustion, and respiratory illnesses such as coughs, bronchitis, and eye infections. Schoolchildren are particularly affected, often suffering from heat rashes and fatigue, while elderly individuals experience exhaustion and joint pain, particularly when traveling long distances in harsh conditions. The destruction of crops due to intense heat leads to reduced food variety and availability, causing malnutrition, anaemia, and weakened immunity, especially among children and pregnant women. Pregnant women face further risks from heat, including unconsciousness, miscarriages, and preterm births. Economic losses from crop failures and other climate impacts contribute to stress, depression, and anxiety, particularly among farmers and businesspeople. House fires during dry conditions exacerbate these mental health challenges, as the loss of property and assets increases emotional and financial strain.
Transportation and infrastructure issues also arise during extreme weather conditions. Dusty roads during the dry season contribute to vision problems and increase the risk of traffic accidents, while over-speeding on clear roads adds to the danger. </t>
  </si>
  <si>
    <t>The collapse of toilet facilities promotes open defecation, leading to outbreaks of diseases like dysentery and food poisoning due to contamination.</t>
  </si>
  <si>
    <t>Increased Physical Illnesses and Conditions</t>
  </si>
  <si>
    <t>Increased Cases of Malnutrition and Undernutrition</t>
  </si>
  <si>
    <t>Although we didn’t record many deaths at the facility this year, there was a high number of referrals to Adjumani Hospital for complicated malnutrition cases.</t>
  </si>
  <si>
    <t>Deterioration in Mental Health</t>
  </si>
  <si>
    <t>Flood-Related Drowning Incidents</t>
  </si>
  <si>
    <t>UGA2406_ABACBA_KII_Healtcare_Refugees_Female_1</t>
  </si>
  <si>
    <t>During heavy rainfall, some people experience chicken pox affecting children, youth and elders after flooding cholera, rashes affecting mostly children</t>
  </si>
  <si>
    <t>Increase of Venomous Snake Bites</t>
  </si>
  <si>
    <t>During the rainy season, flooding often cuts off communities, making it difficult for people to access health facilities.</t>
  </si>
  <si>
    <t>The extreme heat delays working hours at health facilities, causing overcrowding and long queues. Community outreach activities are disrupted, with targeted patient numbers often unmet.</t>
  </si>
  <si>
    <t>Complications in Pregnancy Due to Heat Stress and Access</t>
  </si>
  <si>
    <t>High temperatures cause medicines, like suppositories, to spoil in health facility stores. This leads to wastage, stock-outs, and worsened patient outcomes when essential drugs are unavailable</t>
  </si>
  <si>
    <t>Increased road accidents</t>
  </si>
  <si>
    <t>Access and Service Disruptions</t>
  </si>
  <si>
    <t>Clinics located at market premises become inaccessible during prolonged heavy rainfall, with operations often disrupted for at least two days after continuous downpours</t>
  </si>
  <si>
    <t>Healthcare professionals reported that extreme weather events, particularly flooding and heat, severely disrupt access to healthcare services in affected communities. Flooding frequently renders roads impassable, often cutting off entire populations from clinics and hospitals. Patients, especially pregnant women, the elderly, and breastfeeding mothers, face heightened challenges in reaching facilities. This leads to missed antenatal appointments, untreated infections, and increased complications like miscarriages, preterm births, and infant morbidity. According to healthcare professionals, flooding also prevents follow-ups for chronic conditions like tuberculosis, as patients are unable to adhere to their treatment schedules due to relocation or access barriers.
Outreach programs, such as immunization campaigns and community health services, are said to be hindered by poor road conditions during the rainy season. Clinics located near markets are often forced to close for several days during heavy floods, further reducing access to care. Even when health facilities remain open, healthcare professionals noted that overcrowding becomes common, as space is insufficient due to damaged screening shelters and delayed service hours. Overwhelmed staff are forced to prioritize life-saving interventions, leaving some patients with rushed or suboptimal care. Flooding also increases accidents on eroded marram roads and is associated with an uptick in waterborne diseases, resulting in higher patient numbers at clinics.
Extreme heat also complicates healthcare access by discouraging patients from traveling to health centres, particularly those with chronic illnesses like hypertension. Many patients, healthcare workers noted, turn to traditional remedies or nearby clinics, which may lack essential services. Heat additionally disrupts outreach activities, delaying healthcare delivery and preventing facilities from meeting service targets. High temperatures reportedly damage medical supplies, including sensitive drugs, leading to wastage, stock-outs, and poorer health outcomes for patients.
Weather conditions directly impact health facility operations, according to healthcare professionals. Floods damage medicines, equipment, and infrastructure, such as screening points and storage facilities. Limited funding has prevented the construction of flood-resistant storage and drainage systems, leaving facilities vulnerable to future disruptions. Heat damages temperature-sensitive medications, such as suppositories, reducing their effectiveness and worsening patient outcomes. Healthcare workers also mentioned delays in their own services due to extreme weather, further complicating patient care.</t>
  </si>
  <si>
    <t>Inaccessible Roads and Transportation Disruptions</t>
  </si>
  <si>
    <t>Outreach activities are also hindered by impassable roads during the rainy season, reducing the coverage of the Expanded Program on Immunization (EPI) and other health services.</t>
  </si>
  <si>
    <t>Inaccessibility of Market-Adjacent Clinics</t>
  </si>
  <si>
    <t>Rise in Flood Affected Road Accidents</t>
  </si>
  <si>
    <t>The poor weather and flooding also hinder the quality and timeliness of healthcare delivery. In some cases, patients who do manage to reach the facility may receive rushed or suboptimal care, especially when life-saving interventions are prioritized over other treatments.</t>
  </si>
  <si>
    <t>Limited Outreach and Referral Services Due to Road Conditions</t>
  </si>
  <si>
    <t>Delayed Operating Hours at Health Centres</t>
  </si>
  <si>
    <t>There is a low turnout of patients during extreme heat. In March 2024, the heat affected many people, making them reluctant to visit the health centre for treatment. As a result, some resorted to using local medicines or buying painkillers to alleviate the pain.</t>
  </si>
  <si>
    <t>Pregnancy Complications Due to Limited Access to Care</t>
  </si>
  <si>
    <t>Spoilage of Medicine due to Water Contamination</t>
  </si>
  <si>
    <t>UGA2406_ABACBA_KII_Healtcare_Refugees_Female_2</t>
  </si>
  <si>
    <t>The heat negatively impacts patients with hypertension, as they find it difficult to walk long distances in the strong sun and are at risk of collapsing.</t>
  </si>
  <si>
    <t>Interrupted Immunization Services</t>
  </si>
  <si>
    <t>Delayed Health seeking Behaviour: Awaiting Improvement in Conditions</t>
  </si>
  <si>
    <t>Heavy rainfall caused the destruction of the patient screening shelter. Additionally, some sturdy shelters became flooded, which delayed service delivery and disrupted doctors' attendance.</t>
  </si>
  <si>
    <t>Inconsistent Ambulance Availability</t>
  </si>
  <si>
    <t>UGA2406_ABACBA_KII_Healtcare_Refugees_Male_1</t>
  </si>
  <si>
    <t>Excessive heat affects medication storage, reducing the effectiveness of certain drugs. This may contribute to some clients not fully recovering due to poor storage conditions that expose medications to extreme temperatures.</t>
  </si>
  <si>
    <t>Spoilage of Medicine from Heat or Power Outages</t>
  </si>
  <si>
    <t>Challenges for Patients Walking to the Clinic Under the Sun</t>
  </si>
  <si>
    <t>Last year, during periods of heavy rainfall and flooding, burglary incidents increased significantly. Many shop owners were unable to access their shops, leading to substantial losses of goods.</t>
  </si>
  <si>
    <t>Disrupted Outreach Activities and Missed Service Targets</t>
  </si>
  <si>
    <t>some individuals engaged in illegal trading activities, which, in turn, have led to an increase in risky sexual behaviours as they use the money gained from these activities.</t>
  </si>
  <si>
    <t>Reluctance to Access Health Facilities Due to Heat</t>
  </si>
  <si>
    <t>Just the outreach programmes</t>
  </si>
  <si>
    <t>Vaccine coverage</t>
  </si>
  <si>
    <t>Yellow Fever</t>
  </si>
  <si>
    <t>Healthcare professionals emphasized the comprehensive vaccine coverage in the region, which includes a range of vaccines approved by the Ministry of Health. The immunization schedule operates daily, with regular outreach programs ensuring vaccines reach communities with limited access to health services. Routine vaccines include BCG for tuberculosis prevention at birth, hepatitis B, oral and inactivated polio vaccines (OPV and IPV), and diphtheria, pertussis, and tetanus (DPT1) at 6 weeks. Additional vaccines, such as rotavirus, pneumococcal conjugate (PCV), and measles, are also commonly administered to children under five. Deworming and vitamin A supplements are provided alongside routine immunizations to enhance health outcomes.
Vaccination campaigns are tailored to address specific public health needs. Yellow fever vaccination is targeted at individuals aged 9 months to 59 years, particularly during outbreaks, and has included both host and refugee populations. Recent campaigns also introduced the Human Papillomavirus (HPV) vaccine for girls aged 10 years to prevent cervical cancer, primarily delivered through school programs. Other efforts, such as the Child Health Day Plus program, include tetanus vaccines for pregnant women, women of childbearing age, and men. During outbreaks, vaccines like measles and rubella are extended to children up to 14 years old, especially among South Sudanese refugees who often have incomplete immunization records.
Specialized vaccines have been introduced for specific needs. For example, the Ebola vaccine was prioritized for healthcare workers and community health volunteers (VHTs) due to their high-risk exposure, while the COVID-19 vaccine targeted youth and the elderly. The malaria vaccine is expected to be rolled out soon, further expanding coverage. The yellow fever vaccine has been widely accessible, ensuring no shortages during recent campaigns. However, healthcare workers reported occasional stockouts of critical vaccines like BCG, measles, and rubella, posing challenges to timely immunization, especially for newborns and young children.
Healthcare workers also highlighted challenges related to vaccine logistics. Delays in the delivery of vaccines, particularly hepatitis vaccines, have occasionally disrupted immunization schedules. Despite these hurdles, outreach programs aim to address gaps, ensuring individuals who missed vaccinations are caught up. The vaccination program covers the entire subcounty, including targeted efforts for diseases such as cholera and M-pox (for healthcare staff), ensuring that both host and refugee populations receive necessary immunizations.</t>
  </si>
  <si>
    <t>BCG</t>
  </si>
  <si>
    <t>MRP - measles rubella polio</t>
  </si>
  <si>
    <t>HPV</t>
  </si>
  <si>
    <t>Polio</t>
  </si>
  <si>
    <t>Ebola for health workers</t>
  </si>
  <si>
    <t>Hepatitis B</t>
  </si>
  <si>
    <t>Rotavirus vaccine</t>
  </si>
  <si>
    <t>M-pox</t>
  </si>
  <si>
    <t>Cholera</t>
  </si>
  <si>
    <t>Vitamin A supplements</t>
  </si>
  <si>
    <t>Deworming</t>
  </si>
  <si>
    <t>PCV</t>
  </si>
  <si>
    <t>DPT</t>
  </si>
  <si>
    <t>Covid-19 in 2024</t>
  </si>
  <si>
    <t>Tetanus</t>
  </si>
  <si>
    <t>All vaccines</t>
  </si>
  <si>
    <t>Community outreach</t>
  </si>
  <si>
    <t>Other information</t>
  </si>
  <si>
    <t>Delay in delivery of hepatitis vaccines</t>
  </si>
  <si>
    <t>Malaria vaccine for children is expected soon</t>
  </si>
  <si>
    <t>Vaccine stockouts</t>
  </si>
  <si>
    <t>South Sudanese arrive with incomplete immunization</t>
  </si>
  <si>
    <t>Yellow fever outbreak in Moyo, increased attention in Nyumanzi</t>
  </si>
  <si>
    <t xml:space="preserve">According to healthcare professionals and community members, responses to climate hazards affecting health include both traditional practices and modern interventions. Communities often adapt to flooding by digging pathways and creating drainage channels to prevent stagnant water, which reduces breeding grounds for mosquitoes and waterborne diseases. Other measures include raising roads and compounds to prevent flooding of homes and health facilities. During heavy rains, community members reportedly fill sacks with soil to control water flow along settlement blocks, while Village Health Teams (VHTs) educate households on the importance of levelling compounds and building latrines to mitigate the risks of open defecation.
Health education and community sensitization play a critical role in improving resilience. Community leaders, including religious leaders and influencers, collaborate with VHTs to raise awareness about disease prevention, particularly during and after floods. This includes campaigns against the use of harmful traditional practices, such as chest cutting to treat pneumonia, and promoting modern healthcare. Outreach efforts have reportedly led to a 20% reduction in severe infections, including gastrointestinal diseases and eye infections. Indoor residual spraying campaigns in March and April have also drastically reduced malaria cases.
Traditional remedies remain widely used, particularly in refugee settlements. Neem tree leaves and other herbs are commonly used to treat malaria, diarrhoea, and stomach pain, while caregivers mix salt and water to rehydrate children with diarrhoea. Some elderly individuals prepare remedies using pawpaw roots or other plants to treat common illnesses. Although reliance on these methods persists, many community members turn to health facilities when traditional remedies fail, signalling gradual improvements in health-seeking behaviour.
While these adaptive measures provide some relief, healthcare professionals noted the lack of a formal disaster preparedness program. Responses are often limited to awareness campaigns and medical support for those affected by climate events. The absence of structured plans, such as flood-resistant infrastructure or community-wide health response systems, leaves populations vulnerable to recurring climate impacts on health. </t>
  </si>
  <si>
    <t xml:space="preserve">Salt and Water for Diarrhoea </t>
  </si>
  <si>
    <t>Using roots</t>
  </si>
  <si>
    <t>Malaria - neem leaves</t>
  </si>
  <si>
    <t>Diarrhoea - pawpaw seeds</t>
  </si>
  <si>
    <t>Leaves for Treatment</t>
  </si>
  <si>
    <t>Pneumonia Liquid Extraction as a Traditional Practice</t>
  </si>
  <si>
    <t>Post-flooding Surveillance Team Visits</t>
  </si>
  <si>
    <t>Community Awareness Raising</t>
  </si>
  <si>
    <t>Indoor Residual Spraying Against Mosquitoes</t>
  </si>
  <si>
    <t>Dig trenches/level grounds to avoid stagnant water</t>
  </si>
  <si>
    <t>Dig trenches to divert water</t>
  </si>
  <si>
    <t>Place sacks with soil to control flooding</t>
  </si>
  <si>
    <t>Health Facility Plans to manage weather events</t>
  </si>
  <si>
    <t>Unsure</t>
  </si>
  <si>
    <t>Wait for the Village Health Team (VHT)</t>
  </si>
  <si>
    <t>Seek Healthcare in Home Country</t>
  </si>
  <si>
    <t>Seek Healthcare in Nearby Settlements</t>
  </si>
  <si>
    <t>Health Sector Resilience Recommendations</t>
  </si>
  <si>
    <t>Healthcare professionals emphasized the need for ongoing community dialogue and engagement to improve awareness of weather variations and associated health impacts. They suggested raising awareness about healthcare-seeking behaviours to reduce reliance on harmful traditional remedies, such as local herbs, and to promote modern healthcare practices. This effort should include training Village Health Teams (VHTs) and leaders on disaster preparedness, enabling them to better guide communities during extreme weather events.
Infrastructure improvements were highlighted as critical to enhancing health sector resilience. Building better-ventilated, weather-resistant pit latrines, such as ECOSAN modern latrines, was recommended to ensure durability under harsh weather conditions. Road networks, particularly marram roads, should be improved with adequate drainage systems, and proper bridges should be constructed to connect host and refugee communities to health facilities. These measures would facilitate better access to healthcare during the rainy season and support outreach activities.
Addressing energy challenges is also a priority. Healthcare workers recommended sustainable electricity solutions, such as solar power, to prevent blackouts, especially during emergencies like night deliveries. Connecting facilities to hydroelectric power and installing air conditioners in all departments were suggested to improve staff productivity and ensure reliable operations during extreme heat.
The health sector should also focus on enhancing medical infrastructure and resources. Recommendations included constructing better maternity wards with more beds to accommodate growing patient numbers, adding oxygen equipment for pneumonia patients, and improving the storage of medicines to prevent spoilage or reduced effectiveness. Ensuring regular medicine supplies with shorter delivery cycles was suggested to avoid issues with stockouts and expiration. Additionally, improving medical staffing levels and reducing the doctor-to-patient ratio were emphasized to manage workloads more effectively.
Environmental management was another key area of focus. Planting more trees within health facility compounds and the surrounding community was recommended to mitigate the impacts of deforestation, conserve the environment, and reduce the severity of extreme weather events. Creating drainage channels in lowland areas was also suggested to prevent flooding and stagnant water near health facilities.
Finally, healthcare workers advocated for flexible planning of outreach activities to account for weather conditions. For example, conducting activities during cooler morning hours rather than the afternoon heat could improve effectiveness and minimize health risks for both staff and community members. Regular communication with stakeholders and the provision of localized weather forecasts were also recommended to enhance preparedness for extreme weather events.</t>
  </si>
  <si>
    <t>Access to energy in health facilities</t>
  </si>
  <si>
    <t>Regulate temperatures in health facilities</t>
  </si>
  <si>
    <t>Improve drainage systems by the roads</t>
  </si>
  <si>
    <t>Build bridges to better connect the community to health facilities</t>
  </si>
  <si>
    <t>Upgrade latrines everywhere</t>
  </si>
  <si>
    <t>Upgrade Medical Equipment</t>
  </si>
  <si>
    <t>Improve medical storage system</t>
  </si>
  <si>
    <t>Increase the Number of Beds</t>
  </si>
  <si>
    <t>Facilitate dialogue with stakeholders</t>
  </si>
  <si>
    <t>Provide training on disaster preparedness</t>
  </si>
  <si>
    <t>Increase Medical Staff</t>
  </si>
  <si>
    <t>Discourage traditional medicine</t>
  </si>
  <si>
    <t>Ongoing community engagement</t>
  </si>
  <si>
    <t>Flexible outreach hours</t>
  </si>
  <si>
    <t>Shelter and Health Infrastructure</t>
  </si>
  <si>
    <r>
      <t xml:space="preserve">According to healthcare professionals, extreme weather events such as heavy rainfall, strong winds, and excessive heat have severely impacted both shelters and health infrastructure, with widespread consequences for community well-being and service delivery. In refugee settlements, flooding and storms have reportedly caused the collapse of homes, leaving elderly individuals, single mothers, and people with disabilities (PWDs) without adequate shelter or support. Children are especially vulnerable, with injuries and fatalities frequently reported due to collapsing houses. The destruction of homes often exposes families to cold conditions, which healthcare workers noted has contributed to a rise in illnesses such as pneumonia, typhoid, and diarrhoea, particularly among children under five. Health facilities are also highly susceptible to weather-related damage. Healthcare professionals shared that strong rains and winds have blown off roofs in outpatient departments (OPDs) and latrine facilities, disrupting services and forcing patients to seek care in inadequate conditions. Flooding has further compromised health infrastructure, reportedly damaging solar power systems and causing water to inundate wards, screening areas, and storage rooms. Medicines have been spoiled, and patient screening shelters were closed for several days, healthcare workers explained. In maternity wards, the lack of adequate beds during floods left some patients sleeping on waterlogged floors, compounding the strain on resources. Solar power systems, which many health facilities rely on, have been described as unreliable during heavy rainfall. Healthcare workers noted instances of power shocks caused by flooded systems, which discouraged staff from entering OPDs without protective gear. </t>
    </r>
    <r>
      <rPr>
        <b/>
        <sz val="10"/>
        <color rgb="FF00AEEF"/>
        <rFont val="Tahoma"/>
        <family val="2"/>
      </rPr>
      <t>(DOUBLE CLICK TO KEEP READING)</t>
    </r>
    <r>
      <rPr>
        <sz val="10"/>
        <rFont val="Tahoma"/>
        <family val="2"/>
      </rPr>
      <t xml:space="preserve">
This delay in service provision, they added, highlights the need for resilient energy solutions to maintain healthcare operations during adverse weather. Excessive heat also poses challenges for health facilities and patients. Healthcare professionals mentioned that shaded areas for waiting patients and inpatient departments (IPDs) become uncomfortably hot, exacerbating conditions for individuals with high fevers and other illnesses. In the broader community, the dry season has been linked to an increased risk of house fires, leading to property loss and mental health challenges such as anxiety and depression. In refugee settlements, the structural damage to homes caused by flooding reportedly leads to widespread health challenges. Healthcare workers shared that cracked walls and collapsed homes expose families to increased risks of malaria and waterborne diseases, while open defecation caused by damaged toilets has promoted the spread of diseases such as dysentery and food poisoning. Flooding has also contaminated household utensils and drinking water, further endangering health and safety, according to healthcare providers.</t>
    </r>
  </si>
  <si>
    <t>Structural Collapse/Damage/Flooding of Shelters</t>
  </si>
  <si>
    <t>Damaged Sanitation Facilities and Rise in Open Defecation</t>
  </si>
  <si>
    <t>Flooding of the Health Facilities</t>
  </si>
  <si>
    <t>Damaged Roof Structures of Health Facilities</t>
  </si>
  <si>
    <t>Disrupted Solar Energy Supply to Health Facility</t>
  </si>
  <si>
    <t>Post-Hazard Risks and Activities</t>
  </si>
  <si>
    <t>According to reports from the community and healthcare professionals, post-hazard periods can see a rise in illegal activities, sexual health risks, and substance abuse, exacerbating vulnerabilities in affected populations. In Nyumanzi settlement, transactional sex reportedly increases during festive periods, such as Christmas, when relatives from South Sudan visit family members. This rise in sexual activity contributes to higher risks of HIV transmission, making the settlement one of the hotspots for HIV/AIDS in Adjumani district. 
Criminal activities, particularly theft and violence, reportedly escalate after climate hazards such as flooding. Youth gangs, often armed with knives and pangas, have been implicated in raids and burglaries, with shop owners incurring substantial losses during periods of heavy rainfall. These incidents are attributed to factors such as low food rations, unemployment, and losses caused by previous hazards. Healthcare workers observed that these activities have led to incidents of mob justice, including severe beatings and fatalities. Illegal trading activities have also increased, with teenagers in the settlement involved in importing prohibited goods across the porous border. Additionally, some of these individuals engaging in illegal trade activities reportedly use the proceeds to fund risky sexual behaviours, further increasing health risks.
Substance abuse has also been on the rise, particularly among idle men and women in the settlement. Groups of women reportedly gather to smoke shisha, allegedly contributing to increased rates of tuberculosis. Alcohol abuse is prevalent in certain blocks in Nyumanzi settlements, with reports of domestic neglect and violence linked to excessive drinking. These behaviours, exacerbated by food insecurity and economic stress following hazards, undermine community stability and health.</t>
  </si>
  <si>
    <t>Robberies</t>
  </si>
  <si>
    <t>Gang violence</t>
  </si>
  <si>
    <t>Importation of illegal items/illegal trading</t>
  </si>
  <si>
    <t>Increase in transactional sex</t>
  </si>
  <si>
    <t>Nyumanzi as a hotspot for HIV/AIDS</t>
  </si>
  <si>
    <t>Increased STDs/STIs during festive holidays</t>
  </si>
  <si>
    <t>Drug abuse</t>
  </si>
  <si>
    <t>Alcohol abuse</t>
  </si>
  <si>
    <t>MARKETS</t>
  </si>
  <si>
    <t>Supply Chain Disruptions</t>
  </si>
  <si>
    <r>
      <rPr>
        <b/>
        <u/>
        <sz val="10"/>
        <rFont val="Tahoma"/>
        <family val="2"/>
      </rPr>
      <t>1. Supply Chain Disruptions</t>
    </r>
    <r>
      <rPr>
        <b/>
        <sz val="10"/>
        <rFont val="Tahoma"/>
        <family val="2"/>
      </rPr>
      <t xml:space="preserve">
Impact of Drought:
</t>
    </r>
    <r>
      <rPr>
        <b/>
        <sz val="11"/>
        <color rgb="FF00AEEF"/>
        <rFont val="Tahoma"/>
        <family val="2"/>
      </rPr>
      <t xml:space="preserve">&gt; </t>
    </r>
    <r>
      <rPr>
        <sz val="10"/>
        <rFont val="Tahoma"/>
        <family val="2"/>
      </rPr>
      <t xml:space="preserve">Prolonged dry spells reduce the availability of essential items like cabbage, onions, beans, and tomatoes.
</t>
    </r>
    <r>
      <rPr>
        <b/>
        <sz val="11"/>
        <color rgb="FF00AEEF"/>
        <rFont val="Tahoma"/>
        <family val="2"/>
      </rPr>
      <t>&gt;</t>
    </r>
    <r>
      <rPr>
        <sz val="10"/>
        <rFont val="Tahoma"/>
        <family val="2"/>
      </rPr>
      <t xml:space="preserve"> Lack of irrigation and dried swamps result in poor vegetable yields, causing shortages of green vegetables.
</t>
    </r>
    <r>
      <rPr>
        <b/>
        <sz val="11"/>
        <color rgb="FF00AEEF"/>
        <rFont val="Tahoma"/>
        <family val="2"/>
      </rPr>
      <t>&gt;</t>
    </r>
    <r>
      <rPr>
        <sz val="10"/>
        <rFont val="Tahoma"/>
        <family val="2"/>
      </rPr>
      <t xml:space="preserve"> Vendors must travel farther to source products, increasing transport costs and market prices.
</t>
    </r>
    <r>
      <rPr>
        <b/>
        <sz val="11"/>
        <color rgb="FF00AEEF"/>
        <rFont val="Tahoma"/>
        <family val="2"/>
      </rPr>
      <t>&gt;</t>
    </r>
    <r>
      <rPr>
        <sz val="10"/>
        <rFont val="Tahoma"/>
        <family val="2"/>
      </rPr>
      <t xml:space="preserve"> Perishable goods are particularly vulnerable to spoilage during transportation in extreme heat.
</t>
    </r>
    <r>
      <rPr>
        <b/>
        <sz val="10"/>
        <rFont val="Tahoma"/>
        <family val="2"/>
      </rPr>
      <t xml:space="preserve">
Impact of Flooding:</t>
    </r>
    <r>
      <rPr>
        <sz val="10"/>
        <rFont val="Tahoma"/>
        <family val="2"/>
      </rPr>
      <t xml:space="preserve">
</t>
    </r>
    <r>
      <rPr>
        <b/>
        <sz val="11"/>
        <color rgb="FF00AEEF"/>
        <rFont val="Tahoma"/>
        <family val="2"/>
      </rPr>
      <t>&gt;</t>
    </r>
    <r>
      <rPr>
        <sz val="10"/>
        <rFont val="Tahoma"/>
        <family val="2"/>
      </rPr>
      <t xml:space="preserve"> Damaged access roads and bridges delay deliveries, forcing vendors to source products from unfamiliar areas.
</t>
    </r>
    <r>
      <rPr>
        <b/>
        <sz val="11"/>
        <color rgb="FF00AEEF"/>
        <rFont val="Tahoma"/>
        <family val="2"/>
      </rPr>
      <t>&gt;</t>
    </r>
    <r>
      <rPr>
        <sz val="10"/>
        <rFont val="Tahoma"/>
        <family val="2"/>
      </rPr>
      <t xml:space="preserve"> Delivery delays lasting days or weeks disrupt the availability of goods in markets.
</t>
    </r>
    <r>
      <rPr>
        <b/>
        <sz val="11"/>
        <color rgb="FF00AEEF"/>
        <rFont val="Tahoma"/>
        <family val="2"/>
      </rPr>
      <t xml:space="preserve">&gt; </t>
    </r>
    <r>
      <rPr>
        <sz val="10"/>
        <rFont val="Tahoma"/>
        <family val="2"/>
      </rPr>
      <t xml:space="preserve">Flood-damaged temporary market structures lead to water-damaged goods.
</t>
    </r>
    <r>
      <rPr>
        <b/>
        <sz val="10"/>
        <rFont val="Tahoma"/>
        <family val="2"/>
      </rPr>
      <t xml:space="preserve">
Transportation Challenges:</t>
    </r>
    <r>
      <rPr>
        <sz val="10"/>
        <rFont val="Tahoma"/>
        <family val="2"/>
      </rPr>
      <t xml:space="preserve">
</t>
    </r>
    <r>
      <rPr>
        <b/>
        <sz val="11"/>
        <color rgb="FF00AEEF"/>
        <rFont val="Tahoma"/>
        <family val="2"/>
      </rPr>
      <t>&gt;</t>
    </r>
    <r>
      <rPr>
        <sz val="10"/>
        <rFont val="Tahoma"/>
        <family val="2"/>
      </rPr>
      <t xml:space="preserve"> Heavy rains and poor roads delay deliveries, spoiling perishable goods and raising transportation costs.
</t>
    </r>
    <r>
      <rPr>
        <b/>
        <sz val="11"/>
        <color rgb="FF00AEEF"/>
        <rFont val="Tahoma"/>
        <family val="2"/>
      </rPr>
      <t>&gt;</t>
    </r>
    <r>
      <rPr>
        <sz val="10"/>
        <rFont val="Tahoma"/>
        <family val="2"/>
      </rPr>
      <t xml:space="preserve"> Goods from distant areas like Adjumani Town can be delayed by up to a week during rainy seasons.
</t>
    </r>
    <r>
      <rPr>
        <b/>
        <sz val="10"/>
        <rFont val="Tahoma"/>
        <family val="2"/>
      </rPr>
      <t xml:space="preserve">
Seasonal Impacts on Supply:</t>
    </r>
    <r>
      <rPr>
        <sz val="10"/>
        <rFont val="Tahoma"/>
        <family val="2"/>
      </rPr>
      <t xml:space="preserve">
</t>
    </r>
    <r>
      <rPr>
        <b/>
        <sz val="11"/>
        <color rgb="FF00AEEF"/>
        <rFont val="Tahoma"/>
        <family val="2"/>
      </rPr>
      <t>&gt;</t>
    </r>
    <r>
      <rPr>
        <sz val="10"/>
        <rFont val="Tahoma"/>
        <family val="2"/>
      </rPr>
      <t xml:space="preserve"> The rainy season provides an abundance of local vegetables, reducing transportation costs.
</t>
    </r>
    <r>
      <rPr>
        <b/>
        <sz val="11"/>
        <color rgb="FF00AEEF"/>
        <rFont val="Tahoma"/>
        <family val="2"/>
      </rPr>
      <t>&gt;</t>
    </r>
    <r>
      <rPr>
        <sz val="10"/>
        <rFont val="Tahoma"/>
        <family val="2"/>
      </rPr>
      <t xml:space="preserve"> The dry season increases reliance on distant suppliers, raising prices and transport fees.
</t>
    </r>
    <r>
      <rPr>
        <b/>
        <sz val="11"/>
        <color rgb="FF00AEEF"/>
        <rFont val="Tahoma"/>
        <family val="2"/>
      </rPr>
      <t>&gt;</t>
    </r>
    <r>
      <rPr>
        <sz val="10"/>
        <rFont val="Tahoma"/>
        <family val="2"/>
      </rPr>
      <t xml:space="preserve"> Seasonal variations reduce product variety, heightening competition for high-demand goods.
</t>
    </r>
    <r>
      <rPr>
        <b/>
        <sz val="10"/>
        <rFont val="Tahoma"/>
        <family val="2"/>
      </rPr>
      <t xml:space="preserve">
Vendor Strategies:</t>
    </r>
    <r>
      <rPr>
        <sz val="10"/>
        <rFont val="Tahoma"/>
        <family val="2"/>
      </rPr>
      <t xml:space="preserve">
</t>
    </r>
    <r>
      <rPr>
        <b/>
        <sz val="11"/>
        <color rgb="FF00AEEF"/>
        <rFont val="Tahoma"/>
        <family val="2"/>
      </rPr>
      <t>&gt;</t>
    </r>
    <r>
      <rPr>
        <sz val="10"/>
        <rFont val="Tahoma"/>
        <family val="2"/>
      </rPr>
      <t xml:space="preserve"> Supply chain disruptions deplete vendor capital, forcing them to sell at reduced prices to avoid further losses.
</t>
    </r>
    <r>
      <rPr>
        <b/>
        <sz val="11"/>
        <color rgb="FF00AEEF"/>
        <rFont val="Tahoma"/>
        <family val="2"/>
      </rPr>
      <t>&gt;</t>
    </r>
    <r>
      <rPr>
        <sz val="10"/>
        <rFont val="Tahoma"/>
        <family val="2"/>
      </rPr>
      <t xml:space="preserve"> Extreme weather causes some vendors to close stalls early, reducing income opportunities.
</t>
    </r>
    <r>
      <rPr>
        <b/>
        <u/>
        <sz val="10"/>
        <rFont val="Tahoma"/>
        <family val="2"/>
      </rPr>
      <t xml:space="preserve">
2. Selling Conditions at the Market</t>
    </r>
    <r>
      <rPr>
        <b/>
        <sz val="10"/>
        <rFont val="Tahoma"/>
        <family val="2"/>
      </rPr>
      <t xml:space="preserve">
Health, Hygiene, and Sanitation:</t>
    </r>
    <r>
      <rPr>
        <sz val="10"/>
        <rFont val="Tahoma"/>
        <family val="2"/>
      </rPr>
      <t xml:space="preserve">
</t>
    </r>
    <r>
      <rPr>
        <b/>
        <sz val="11"/>
        <color rgb="FF00AEEF"/>
        <rFont val="Tahoma"/>
        <family val="2"/>
      </rPr>
      <t xml:space="preserve">&gt; </t>
    </r>
    <r>
      <rPr>
        <sz val="10"/>
        <rFont val="Tahoma"/>
        <family val="2"/>
      </rPr>
      <t xml:space="preserve">High temperatures cause dehydration, fatigue, and excessive sweating, particularly affecting elderly vendors.
</t>
    </r>
    <r>
      <rPr>
        <b/>
        <sz val="11"/>
        <color rgb="FF00AEEF"/>
        <rFont val="Tahoma"/>
        <family val="2"/>
      </rPr>
      <t>&gt;</t>
    </r>
    <r>
      <rPr>
        <sz val="10"/>
        <rFont val="Tahoma"/>
        <family val="2"/>
      </rPr>
      <t xml:space="preserve"> Flooding worsens sanitation, leading to stagnant water and the spread of diseases like malaria, typhoid, and cholera.
</t>
    </r>
    <r>
      <rPr>
        <b/>
        <sz val="11"/>
        <color rgb="FF00AEEF"/>
        <rFont val="Tahoma"/>
        <family val="2"/>
      </rPr>
      <t>&gt;</t>
    </r>
    <r>
      <rPr>
        <sz val="10"/>
        <rFont val="Tahoma"/>
        <family val="2"/>
      </rPr>
      <t xml:space="preserve"> Unsanitary facilities or the use of bushes for restroom needs increase health risks.
</t>
    </r>
    <r>
      <rPr>
        <b/>
        <sz val="11"/>
        <color rgb="FF00AEEF"/>
        <rFont val="Tahoma"/>
        <family val="2"/>
      </rPr>
      <t>&gt;</t>
    </r>
    <r>
      <rPr>
        <sz val="10"/>
        <rFont val="Tahoma"/>
        <family val="2"/>
      </rPr>
      <t xml:space="preserve"> Market waste management is inadequate, particularly during auction days.
</t>
    </r>
    <r>
      <rPr>
        <b/>
        <sz val="10"/>
        <rFont val="Tahoma"/>
        <family val="2"/>
      </rPr>
      <t xml:space="preserve">
Infrastructure Damage:</t>
    </r>
    <r>
      <rPr>
        <sz val="10"/>
        <rFont val="Tahoma"/>
        <family val="2"/>
      </rPr>
      <t xml:space="preserve">
</t>
    </r>
    <r>
      <rPr>
        <b/>
        <sz val="11"/>
        <color rgb="FF00AEEF"/>
        <rFont val="Tahoma"/>
        <family val="2"/>
      </rPr>
      <t>&gt;</t>
    </r>
    <r>
      <rPr>
        <sz val="10"/>
        <rFont val="Tahoma"/>
        <family val="2"/>
      </rPr>
      <t xml:space="preserve"> Temporary structures made of timber and iron sheets are easily damaged by heavy rains and winds.
</t>
    </r>
    <r>
      <rPr>
        <b/>
        <sz val="11"/>
        <color rgb="FF00AEEF"/>
        <rFont val="Tahoma"/>
        <family val="2"/>
      </rPr>
      <t>&gt;</t>
    </r>
    <r>
      <rPr>
        <sz val="10"/>
        <rFont val="Tahoma"/>
        <family val="2"/>
      </rPr>
      <t xml:space="preserve"> Flooding damages goods, washes away roadside displays, and makes latrines unsafe.
</t>
    </r>
    <r>
      <rPr>
        <b/>
        <sz val="11"/>
        <color rgb="FF00AEEF"/>
        <rFont val="Tahoma"/>
        <family val="2"/>
      </rPr>
      <t>&gt;</t>
    </r>
    <r>
      <rPr>
        <sz val="10"/>
        <rFont val="Tahoma"/>
        <family val="2"/>
      </rPr>
      <t xml:space="preserve"> Wind brings dust into shops and disorganizes goods, reducing cleanliness and appeal.
</t>
    </r>
    <r>
      <rPr>
        <b/>
        <sz val="10"/>
        <rFont val="Tahoma"/>
        <family val="2"/>
      </rPr>
      <t xml:space="preserve">
Reduced Productivity:</t>
    </r>
    <r>
      <rPr>
        <sz val="10"/>
        <rFont val="Tahoma"/>
        <family val="2"/>
      </rPr>
      <t xml:space="preserve">
</t>
    </r>
    <r>
      <rPr>
        <b/>
        <sz val="11"/>
        <color rgb="FF00AEEF"/>
        <rFont val="Tahoma"/>
        <family val="2"/>
      </rPr>
      <t>&gt;</t>
    </r>
    <r>
      <rPr>
        <sz val="10"/>
        <rFont val="Tahoma"/>
        <family val="2"/>
      </rPr>
      <t xml:space="preserve"> Extreme heat and heavy rain reduce vendors’ ability to maintain consistent working hours.
</t>
    </r>
    <r>
      <rPr>
        <b/>
        <sz val="11"/>
        <color rgb="FF00AEEF"/>
        <rFont val="Tahoma"/>
        <family val="2"/>
      </rPr>
      <t>&gt;</t>
    </r>
    <r>
      <rPr>
        <sz val="10"/>
        <rFont val="Tahoma"/>
        <family val="2"/>
      </rPr>
      <t xml:space="preserve"> Lack of lighting limits evening sales during rainy seasons.
</t>
    </r>
    <r>
      <rPr>
        <b/>
        <sz val="10"/>
        <rFont val="Tahoma"/>
        <family val="2"/>
      </rPr>
      <t xml:space="preserve">
Security and Financial Challenges:</t>
    </r>
    <r>
      <rPr>
        <sz val="10"/>
        <rFont val="Tahoma"/>
        <family val="2"/>
      </rPr>
      <t xml:space="preserve">
</t>
    </r>
    <r>
      <rPr>
        <b/>
        <sz val="11"/>
        <color rgb="FF00AEEF"/>
        <rFont val="Tahoma"/>
        <family val="2"/>
      </rPr>
      <t>&gt;</t>
    </r>
    <r>
      <rPr>
        <sz val="10"/>
        <rFont val="Tahoma"/>
        <family val="2"/>
      </rPr>
      <t xml:space="preserve"> Increased theft during rainy seasons due to unfenced and temporary market storage facilities.
</t>
    </r>
    <r>
      <rPr>
        <b/>
        <sz val="11"/>
        <color rgb="FF00AEEF"/>
        <rFont val="Tahoma"/>
        <family val="2"/>
      </rPr>
      <t xml:space="preserve">&gt; </t>
    </r>
    <r>
      <rPr>
        <sz val="10"/>
        <rFont val="Tahoma"/>
        <family val="2"/>
      </rPr>
      <t xml:space="preserve">High market taxes and dues during excessive vegetable supply reduce profit margins.
</t>
    </r>
    <r>
      <rPr>
        <b/>
        <sz val="10"/>
        <rFont val="Tahoma"/>
        <family val="2"/>
      </rPr>
      <t xml:space="preserve">
Storage and Display Issues:</t>
    </r>
    <r>
      <rPr>
        <sz val="10"/>
        <rFont val="Tahoma"/>
        <family val="2"/>
      </rPr>
      <t xml:space="preserve">
</t>
    </r>
    <r>
      <rPr>
        <b/>
        <sz val="11"/>
        <color rgb="FF00AEEF"/>
        <rFont val="Tahoma"/>
        <family val="2"/>
      </rPr>
      <t>&gt;</t>
    </r>
    <r>
      <rPr>
        <sz val="10"/>
        <rFont val="Tahoma"/>
        <family val="2"/>
      </rPr>
      <t xml:space="preserve"> Flooded shops spoil goods, while heat damages perishable and packaged products.
</t>
    </r>
    <r>
      <rPr>
        <b/>
        <sz val="11"/>
        <color rgb="FF00AEEF"/>
        <rFont val="Tahoma"/>
        <family val="2"/>
      </rPr>
      <t>&gt;</t>
    </r>
    <r>
      <rPr>
        <sz val="10"/>
        <rFont val="Tahoma"/>
        <family val="2"/>
      </rPr>
      <t xml:space="preserve"> Vendors struggle to maintain stock quality, further reducing customer demand.
</t>
    </r>
    <r>
      <rPr>
        <b/>
        <u/>
        <sz val="10"/>
        <rFont val="Tahoma"/>
        <family val="2"/>
      </rPr>
      <t xml:space="preserve">
3. Support Requested</t>
    </r>
    <r>
      <rPr>
        <b/>
        <sz val="10"/>
        <rFont val="Tahoma"/>
        <family val="2"/>
      </rPr>
      <t xml:space="preserve">
Market Security:</t>
    </r>
    <r>
      <rPr>
        <sz val="10"/>
        <rFont val="Tahoma"/>
        <family val="2"/>
      </rPr>
      <t xml:space="preserve">
</t>
    </r>
    <r>
      <rPr>
        <b/>
        <sz val="11"/>
        <color rgb="FF00AEEF"/>
        <rFont val="Tahoma"/>
        <family val="2"/>
      </rPr>
      <t>&gt;</t>
    </r>
    <r>
      <rPr>
        <sz val="10"/>
        <rFont val="Tahoma"/>
        <family val="2"/>
      </rPr>
      <t xml:space="preserve"> Vendors request fencing, solar-powered lighting, and grid electricity to enhance safety and reduce theft.
</t>
    </r>
    <r>
      <rPr>
        <b/>
        <sz val="10"/>
        <rFont val="Tahoma"/>
        <family val="2"/>
      </rPr>
      <t xml:space="preserve">
Infrastructure Upgrades:</t>
    </r>
    <r>
      <rPr>
        <sz val="10"/>
        <rFont val="Tahoma"/>
        <family val="2"/>
      </rPr>
      <t xml:space="preserve">
</t>
    </r>
    <r>
      <rPr>
        <b/>
        <sz val="11"/>
        <color rgb="FF00AEEF"/>
        <rFont val="Tahoma"/>
        <family val="2"/>
      </rPr>
      <t>&gt;</t>
    </r>
    <r>
      <rPr>
        <sz val="10"/>
        <rFont val="Tahoma"/>
        <family val="2"/>
      </rPr>
      <t xml:space="preserve"> Permanent, flood-resistant structures to protect goods during extreme weather.
</t>
    </r>
    <r>
      <rPr>
        <b/>
        <sz val="11"/>
        <color rgb="FF00AEEF"/>
        <rFont val="Tahoma"/>
        <family val="2"/>
      </rPr>
      <t>&gt;</t>
    </r>
    <r>
      <rPr>
        <sz val="10"/>
        <rFont val="Tahoma"/>
        <family val="2"/>
      </rPr>
      <t xml:space="preserve"> Shaded areas and tree planting to provide relief from heat and rain.
</t>
    </r>
    <r>
      <rPr>
        <b/>
        <sz val="10"/>
        <rFont val="Tahoma"/>
        <family val="2"/>
      </rPr>
      <t xml:space="preserve">
Hygiene and Sanitation:</t>
    </r>
    <r>
      <rPr>
        <sz val="10"/>
        <rFont val="Tahoma"/>
        <family val="2"/>
      </rPr>
      <t xml:space="preserve">
</t>
    </r>
    <r>
      <rPr>
        <b/>
        <sz val="11"/>
        <color rgb="FF00AEEF"/>
        <rFont val="Tahoma"/>
        <family val="2"/>
      </rPr>
      <t>&gt;</t>
    </r>
    <r>
      <rPr>
        <sz val="10"/>
        <rFont val="Tahoma"/>
        <family val="2"/>
      </rPr>
      <t xml:space="preserve"> Construction of toilets, bathing shelters, and waste management systems.
</t>
    </r>
    <r>
      <rPr>
        <b/>
        <sz val="11"/>
        <color rgb="FF00AEEF"/>
        <rFont val="Tahoma"/>
        <family val="2"/>
      </rPr>
      <t>&gt;</t>
    </r>
    <r>
      <rPr>
        <sz val="10"/>
        <rFont val="Tahoma"/>
        <family val="2"/>
      </rPr>
      <t xml:space="preserve"> Regular maintenance of drainage systems to prevent flooding and stagnant water.
</t>
    </r>
    <r>
      <rPr>
        <b/>
        <sz val="10"/>
        <rFont val="Tahoma"/>
        <family val="2"/>
      </rPr>
      <t xml:space="preserve">
Utilities:</t>
    </r>
    <r>
      <rPr>
        <sz val="10"/>
        <rFont val="Tahoma"/>
        <family val="2"/>
      </rPr>
      <t xml:space="preserve">
</t>
    </r>
    <r>
      <rPr>
        <b/>
        <sz val="11"/>
        <color rgb="FF00AEEF"/>
        <rFont val="Tahoma"/>
        <family val="2"/>
      </rPr>
      <t>&gt;</t>
    </r>
    <r>
      <rPr>
        <sz val="10"/>
        <rFont val="Tahoma"/>
        <family val="2"/>
      </rPr>
      <t xml:space="preserve"> Reliable electricity for refrigeration and preservation of perishable goods.
</t>
    </r>
    <r>
      <rPr>
        <b/>
        <sz val="11"/>
        <color rgb="FF00AEEF"/>
        <rFont val="Tahoma"/>
        <family val="2"/>
      </rPr>
      <t>&gt;</t>
    </r>
    <r>
      <rPr>
        <sz val="10"/>
        <rFont val="Tahoma"/>
        <family val="2"/>
      </rPr>
      <t xml:space="preserve"> Motorized water systems for a consistent supply of drinking water during droughts.
</t>
    </r>
    <r>
      <rPr>
        <b/>
        <sz val="10"/>
        <rFont val="Tahoma"/>
        <family val="2"/>
      </rPr>
      <t xml:space="preserve">
Financial Support for Small Businesses:</t>
    </r>
    <r>
      <rPr>
        <sz val="10"/>
        <rFont val="Tahoma"/>
        <family val="2"/>
      </rPr>
      <t xml:space="preserve">
</t>
    </r>
    <r>
      <rPr>
        <b/>
        <sz val="11"/>
        <color rgb="FF00AEEF"/>
        <rFont val="Tahoma"/>
        <family val="2"/>
      </rPr>
      <t>&gt;</t>
    </r>
    <r>
      <rPr>
        <sz val="10"/>
        <rFont val="Tahoma"/>
        <family val="2"/>
      </rPr>
      <t xml:space="preserve"> Access to business capital, start-up kits, and financial literacy training.
</t>
    </r>
    <r>
      <rPr>
        <b/>
        <sz val="11"/>
        <color rgb="FF00AEEF"/>
        <rFont val="Tahoma"/>
        <family val="2"/>
      </rPr>
      <t>&gt;</t>
    </r>
    <r>
      <rPr>
        <sz val="10"/>
        <rFont val="Tahoma"/>
        <family val="2"/>
      </rPr>
      <t xml:space="preserve"> Formation of Village Savings and Loan Associations (VSLAs) to support small-scale vendors.
</t>
    </r>
    <r>
      <rPr>
        <b/>
        <sz val="10"/>
        <rFont val="Tahoma"/>
        <family val="2"/>
      </rPr>
      <t xml:space="preserve">
Transportation and Accessibility:</t>
    </r>
    <r>
      <rPr>
        <sz val="10"/>
        <rFont val="Tahoma"/>
        <family val="2"/>
      </rPr>
      <t xml:space="preserve">
</t>
    </r>
    <r>
      <rPr>
        <b/>
        <sz val="11"/>
        <color rgb="FF00AEEF"/>
        <rFont val="Tahoma"/>
        <family val="2"/>
      </rPr>
      <t>&gt;</t>
    </r>
    <r>
      <rPr>
        <sz val="10"/>
        <rFont val="Tahoma"/>
        <family val="2"/>
      </rPr>
      <t xml:space="preserve"> Improved road networks and bridges to ensure timely delivery of goods and lower transportation costs.
</t>
    </r>
    <r>
      <rPr>
        <b/>
        <u/>
        <sz val="10"/>
        <rFont val="Tahoma"/>
        <family val="2"/>
      </rPr>
      <t xml:space="preserve">
4. Price Fluctuations</t>
    </r>
    <r>
      <rPr>
        <b/>
        <sz val="10"/>
        <rFont val="Tahoma"/>
        <family val="2"/>
      </rPr>
      <t xml:space="preserve">
Seasonal Impacts:</t>
    </r>
    <r>
      <rPr>
        <sz val="10"/>
        <rFont val="Tahoma"/>
        <family val="2"/>
      </rPr>
      <t xml:space="preserve">
</t>
    </r>
    <r>
      <rPr>
        <b/>
        <sz val="11"/>
        <color rgb="FF00AEEF"/>
        <rFont val="Tahoma"/>
        <family val="2"/>
      </rPr>
      <t>&gt;</t>
    </r>
    <r>
      <rPr>
        <sz val="10"/>
        <rFont val="Tahoma"/>
        <family val="2"/>
      </rPr>
      <t xml:space="preserve"> Dry season: Limited local supply increases prices (e.g., maize prices rise from 200 to 1,000 UGX per cup).
</t>
    </r>
    <r>
      <rPr>
        <b/>
        <sz val="11"/>
        <color rgb="FF00AEEF"/>
        <rFont val="Tahoma"/>
        <family val="2"/>
      </rPr>
      <t>&gt;</t>
    </r>
    <r>
      <rPr>
        <sz val="10"/>
        <rFont val="Tahoma"/>
        <family val="2"/>
      </rPr>
      <t xml:space="preserve"> Rainy season: Abundance of green vegetables lowers prices, while staples become more expensive due to flooding.
</t>
    </r>
    <r>
      <rPr>
        <b/>
        <sz val="10"/>
        <rFont val="Tahoma"/>
        <family val="2"/>
      </rPr>
      <t xml:space="preserve">
Transportation Costs:</t>
    </r>
    <r>
      <rPr>
        <sz val="10"/>
        <rFont val="Tahoma"/>
        <family val="2"/>
      </rPr>
      <t xml:space="preserve">
</t>
    </r>
    <r>
      <rPr>
        <b/>
        <sz val="11"/>
        <color rgb="FF00AEEF"/>
        <rFont val="Tahoma"/>
        <family val="2"/>
      </rPr>
      <t xml:space="preserve">&gt; </t>
    </r>
    <r>
      <rPr>
        <sz val="10"/>
        <rFont val="Tahoma"/>
        <family val="2"/>
      </rPr>
      <t xml:space="preserve">Poor road conditions during heavy rains delay deliveries and increase transport expenses, driving up market prices.
</t>
    </r>
    <r>
      <rPr>
        <b/>
        <sz val="10"/>
        <color rgb="FF00AEEF"/>
        <rFont val="Tahoma"/>
        <family val="2"/>
      </rPr>
      <t>(EXPAND FORMULA BAR TO KEEP READING)</t>
    </r>
    <r>
      <rPr>
        <b/>
        <sz val="10"/>
        <rFont val="Tahoma"/>
        <family val="2"/>
      </rPr>
      <t xml:space="preserve">
Supply-Demand Imbalances:</t>
    </r>
    <r>
      <rPr>
        <sz val="10"/>
        <rFont val="Tahoma"/>
        <family val="2"/>
      </rPr>
      <t xml:space="preserve">
</t>
    </r>
    <r>
      <rPr>
        <b/>
        <sz val="11"/>
        <color rgb="FF00AEEF"/>
        <rFont val="Tahoma"/>
        <family val="2"/>
      </rPr>
      <t>&gt;</t>
    </r>
    <r>
      <rPr>
        <sz val="10"/>
        <rFont val="Tahoma"/>
        <family val="2"/>
      </rPr>
      <t xml:space="preserve"> Oversupply during the rainy season forces vendors to lower prices to avoid spoilage.
</t>
    </r>
    <r>
      <rPr>
        <b/>
        <sz val="11"/>
        <color rgb="FF00AEEF"/>
        <rFont val="Tahoma"/>
        <family val="2"/>
      </rPr>
      <t>&gt;</t>
    </r>
    <r>
      <rPr>
        <sz val="10"/>
        <rFont val="Tahoma"/>
        <family val="2"/>
      </rPr>
      <t xml:space="preserve"> Scarcity during dry seasons raises prices for high-demand goods like fruits and vegetables.
</t>
    </r>
    <r>
      <rPr>
        <b/>
        <u/>
        <sz val="10"/>
        <rFont val="Tahoma"/>
        <family val="2"/>
      </rPr>
      <t xml:space="preserve">
5. Customer Demand</t>
    </r>
    <r>
      <rPr>
        <b/>
        <sz val="10"/>
        <rFont val="Tahoma"/>
        <family val="2"/>
      </rPr>
      <t xml:space="preserve">
Rainy Seasons:</t>
    </r>
    <r>
      <rPr>
        <sz val="10"/>
        <rFont val="Tahoma"/>
        <family val="2"/>
      </rPr>
      <t xml:space="preserve">
</t>
    </r>
    <r>
      <rPr>
        <b/>
        <sz val="11"/>
        <color rgb="FF00AEEF"/>
        <rFont val="Tahoma"/>
        <family val="2"/>
      </rPr>
      <t>&gt;</t>
    </r>
    <r>
      <rPr>
        <sz val="10"/>
        <rFont val="Tahoma"/>
        <family val="2"/>
      </rPr>
      <t xml:space="preserve"> Flooding limits customer access and reduces foot traffic.
</t>
    </r>
    <r>
      <rPr>
        <b/>
        <sz val="11"/>
        <color rgb="FF00AEEF"/>
        <rFont val="Tahoma"/>
        <family val="2"/>
      </rPr>
      <t xml:space="preserve">&gt; </t>
    </r>
    <r>
      <rPr>
        <sz val="10"/>
        <rFont val="Tahoma"/>
        <family val="2"/>
      </rPr>
      <t xml:space="preserve">Customers prioritize construction materials over food and non-essentials.
</t>
    </r>
    <r>
      <rPr>
        <b/>
        <sz val="11"/>
        <color rgb="FF00AEEF"/>
        <rFont val="Tahoma"/>
        <family val="2"/>
      </rPr>
      <t>&gt;</t>
    </r>
    <r>
      <rPr>
        <sz val="10"/>
        <rFont val="Tahoma"/>
        <family val="2"/>
      </rPr>
      <t xml:space="preserve"> Farming activities reduce customer availability for market visits.
</t>
    </r>
    <r>
      <rPr>
        <b/>
        <sz val="10"/>
        <rFont val="Tahoma"/>
        <family val="2"/>
      </rPr>
      <t xml:space="preserve">
Dry Seasons:</t>
    </r>
    <r>
      <rPr>
        <sz val="10"/>
        <rFont val="Tahoma"/>
        <family val="2"/>
      </rPr>
      <t xml:space="preserve">
</t>
    </r>
    <r>
      <rPr>
        <b/>
        <sz val="11"/>
        <color rgb="FF00AEEF"/>
        <rFont val="Tahoma"/>
        <family val="2"/>
      </rPr>
      <t>&gt;</t>
    </r>
    <r>
      <rPr>
        <sz val="10"/>
        <rFont val="Tahoma"/>
        <family val="2"/>
      </rPr>
      <t xml:space="preserve"> Intense heat deters customers from visiting markets during peak hours.
</t>
    </r>
    <r>
      <rPr>
        <b/>
        <sz val="11"/>
        <color rgb="FF00AEEF"/>
        <rFont val="Tahoma"/>
        <family val="2"/>
      </rPr>
      <t>&gt;</t>
    </r>
    <r>
      <rPr>
        <sz val="10"/>
        <rFont val="Tahoma"/>
        <family val="2"/>
      </rPr>
      <t xml:space="preserve"> Higher purchasing power during festive periods increases demand for beverages and agricultural products.
</t>
    </r>
    <r>
      <rPr>
        <b/>
        <u/>
        <sz val="10"/>
        <rFont val="Tahoma"/>
        <family val="2"/>
      </rPr>
      <t xml:space="preserve">
6. Response, Coping, and Adaptation</t>
    </r>
    <r>
      <rPr>
        <b/>
        <sz val="10"/>
        <rFont val="Tahoma"/>
        <family val="2"/>
      </rPr>
      <t xml:space="preserve">
Rainy Seasons:</t>
    </r>
    <r>
      <rPr>
        <sz val="10"/>
        <rFont val="Tahoma"/>
        <family val="2"/>
      </rPr>
      <t xml:space="preserve">
</t>
    </r>
    <r>
      <rPr>
        <b/>
        <sz val="11"/>
        <color rgb="FF00AEEF"/>
        <rFont val="Tahoma"/>
        <family val="2"/>
      </rPr>
      <t>&gt;</t>
    </r>
    <r>
      <rPr>
        <sz val="10"/>
        <rFont val="Tahoma"/>
        <family val="2"/>
      </rPr>
      <t xml:space="preserve"> Vendors upgrade market structures to semi-permanent or permanent materials for better flood resistance.
</t>
    </r>
    <r>
      <rPr>
        <b/>
        <sz val="11"/>
        <color rgb="FF00AEEF"/>
        <rFont val="Tahoma"/>
        <family val="2"/>
      </rPr>
      <t>&gt;</t>
    </r>
    <r>
      <rPr>
        <sz val="10"/>
        <rFont val="Tahoma"/>
        <family val="2"/>
      </rPr>
      <t xml:space="preserve"> Raised stands and drainage systems prevent water damage to goods.
</t>
    </r>
    <r>
      <rPr>
        <b/>
        <sz val="10"/>
        <rFont val="Tahoma"/>
        <family val="2"/>
      </rPr>
      <t xml:space="preserve">
Dry Seasons:</t>
    </r>
    <r>
      <rPr>
        <sz val="10"/>
        <rFont val="Tahoma"/>
        <family val="2"/>
      </rPr>
      <t xml:space="preserve">
</t>
    </r>
    <r>
      <rPr>
        <b/>
        <sz val="11"/>
        <color rgb="FF00AEEF"/>
        <rFont val="Tahoma"/>
        <family val="2"/>
      </rPr>
      <t>&gt;</t>
    </r>
    <r>
      <rPr>
        <sz val="10"/>
        <rFont val="Tahoma"/>
        <family val="2"/>
      </rPr>
      <t xml:space="preserve"> Vendors invest in shaded areas and durable structures to protect against heat.
</t>
    </r>
    <r>
      <rPr>
        <b/>
        <sz val="11"/>
        <color rgb="FF00AEEF"/>
        <rFont val="Tahoma"/>
        <family val="2"/>
      </rPr>
      <t>&gt;</t>
    </r>
    <r>
      <rPr>
        <sz val="10"/>
        <rFont val="Tahoma"/>
        <family val="2"/>
      </rPr>
      <t xml:space="preserve"> Wholesalers adopt quality storage facilities to minimize spoilage during heatwaves.
</t>
    </r>
    <r>
      <rPr>
        <b/>
        <u/>
        <sz val="10"/>
        <rFont val="Tahoma"/>
        <family val="2"/>
      </rPr>
      <t xml:space="preserve">
7. Market Storage Methods</t>
    </r>
    <r>
      <rPr>
        <b/>
        <sz val="10"/>
        <rFont val="Tahoma"/>
        <family val="2"/>
      </rPr>
      <t xml:space="preserve">
Local Solutions:</t>
    </r>
    <r>
      <rPr>
        <sz val="10"/>
        <rFont val="Tahoma"/>
        <family val="2"/>
      </rPr>
      <t xml:space="preserve">
</t>
    </r>
    <r>
      <rPr>
        <b/>
        <sz val="11"/>
        <color rgb="FF00AEEF"/>
        <rFont val="Tahoma"/>
        <family val="2"/>
      </rPr>
      <t>&gt;</t>
    </r>
    <r>
      <rPr>
        <sz val="10"/>
        <rFont val="Tahoma"/>
        <family val="2"/>
      </rPr>
      <t xml:space="preserve"> Timber structures and raised wooden stands for airflow and water protection.
</t>
    </r>
    <r>
      <rPr>
        <b/>
        <sz val="11"/>
        <color rgb="FF00AEEF"/>
        <rFont val="Tahoma"/>
        <family val="2"/>
      </rPr>
      <t>&gt;</t>
    </r>
    <r>
      <rPr>
        <sz val="10"/>
        <rFont val="Tahoma"/>
        <family val="2"/>
      </rPr>
      <t xml:space="preserve"> Protective coverings and regular watering for leafy greens to retain freshness.
</t>
    </r>
    <r>
      <rPr>
        <b/>
        <sz val="10"/>
        <rFont val="Tahoma"/>
        <family val="2"/>
      </rPr>
      <t xml:space="preserve">
Innovations by Wholesalers:</t>
    </r>
    <r>
      <rPr>
        <sz val="10"/>
        <rFont val="Tahoma"/>
        <family val="2"/>
      </rPr>
      <t xml:space="preserve">
</t>
    </r>
    <r>
      <rPr>
        <b/>
        <sz val="11"/>
        <color rgb="FF00AEEF"/>
        <rFont val="Tahoma"/>
        <family val="2"/>
      </rPr>
      <t>&gt;</t>
    </r>
    <r>
      <rPr>
        <sz val="10"/>
        <rFont val="Tahoma"/>
        <family val="2"/>
      </rPr>
      <t xml:space="preserve"> Permanent storage facilities with cement verandas and elevated shelves.
</t>
    </r>
    <r>
      <rPr>
        <b/>
        <sz val="11"/>
        <color rgb="FF00AEEF"/>
        <rFont val="Tahoma"/>
        <family val="2"/>
      </rPr>
      <t>&gt;</t>
    </r>
    <r>
      <rPr>
        <sz val="10"/>
        <rFont val="Tahoma"/>
        <family val="2"/>
      </rPr>
      <t xml:space="preserve"> Use of polyethylene sheets and crates for added protection during extreme conditions.
</t>
    </r>
    <r>
      <rPr>
        <b/>
        <sz val="10"/>
        <rFont val="Tahoma"/>
        <family val="2"/>
      </rPr>
      <t xml:space="preserve">
Challenges:</t>
    </r>
    <r>
      <rPr>
        <sz val="10"/>
        <rFont val="Tahoma"/>
        <family val="2"/>
      </rPr>
      <t xml:space="preserve">
</t>
    </r>
    <r>
      <rPr>
        <b/>
        <sz val="11"/>
        <color rgb="FF00AEEF"/>
        <rFont val="Tahoma"/>
        <family val="2"/>
      </rPr>
      <t>&gt;</t>
    </r>
    <r>
      <rPr>
        <sz val="10"/>
        <rFont val="Tahoma"/>
        <family val="2"/>
      </rPr>
      <t xml:space="preserve"> Lack of modern storage facilities forces reliance on cost-effective but less durable alternatives.
</t>
    </r>
    <r>
      <rPr>
        <b/>
        <sz val="11"/>
        <color rgb="FF00AEEF"/>
        <rFont val="Tahoma"/>
        <family val="2"/>
      </rPr>
      <t>&gt;</t>
    </r>
    <r>
      <rPr>
        <sz val="10"/>
        <rFont val="Tahoma"/>
        <family val="2"/>
      </rPr>
      <t xml:space="preserve"> High maintenance needs and pest infestations increase financial strain.</t>
    </r>
  </si>
  <si>
    <t>Prolonged dry spells reportedly reduce the supply of essential food items like cabbage, onions, beans, and tomatoes in the market. Vendors shared that the lack of irrigation systems and drying swamps during droughts lead to poor vegetable yields, creating shortages of green vegetables. These shortages force vendors to travel further distances, often to Gulu City, Pabo, or even Kampala, to source their stock. This increased travel not only raises transport costs but also drives up market prices, impacting both vendors’ profitability and consumer affordability. Vendors dealing in perishable goods are especially vulnerable, as these items are more prone to spoilage during transport in extreme heat.
During flooding, sourcing becomes even more challenging, as access roads and bridges are damaged, delaying deliveries from suppliers and forcing vendors to seek products from unfamiliar or distant areas like Mbale and Kabale. These delays can span days or even weeks, severely disrupting the supply chain and reducing the availability of goods in the market.
Market vendors reported that inadequate storage facilities exacerbate supply chain disruptions caused by extreme weather. During floods, temporary market structures and roadside stalls are often damaged, allowing water to seep in and spoil goods like flour, beans, sugar, and vegetables. Similarly, during droughts, the lack of refrigeration means that heat accelerates spoilage for perishable items like tomatoes, onions, and groundnut paste. Vendors also highlighted that packaging costs increase when items such as packed groundnut paste expand and burst due to heat. This constant risk of spoilage reduces vendors' income and limits the availability of fresh produce in the market.
Transportation delays are a common issue, as reported by vendors, especially during heavy rains. Damaged roads and flooded access routes make it difficult for goods to reach the market on time. Perishable goods are particularly affected, with vendors noting that delays in delivery often result in spoiled stock. During the rainy season, goods sourced from distant areas like Adjumani Town are sometimes delayed by up to a week. These disruptions impact the availability of essential items like beverages, sugar, and fresh produce, leading to increased competition among vendors for scarce resources.
In contrast, the rainy season brings an abundance of local vegetables, reducing transportation costs for nearby sourcing. However, during the dry season, the reliance on distant suppliers raises transport fees, further driving up market prices. Vendors also shared that prolonged rainfall and extreme heat hinder their ability to access the market or remain open for extended hours, further straining supply chains.
Market vendors adapt their supply based on seasonal variations, but this adaptation also highlights supply chain vulnerabilities. During the dry season, items like cassava are sourced from distant districts, while in the rainy season, local suppliers provide fresh produce like cassava and sorghum. However, extreme weather reduces the variety of items available in the market, such as green vegetables and fruits. Vendors reported heightened competition for limited supplies of high-demand goods like onions, tomatoes, and maize. This competition, coupled with rising costs, often leads to reduced profit margins and financial instability for small-scale vendors.
Supply chain disruptions reportedly deplete vendors’ capital, forcing many to sell their goods at lower prices to avoid further losses. Heavy rains flood shops and stalls, damaging goods and reducing vendors' ability to recoup costs. Vendors shared that during flooding, many are forced to close their stalls early, leading to reduced income. Similarly, droughts impact business capital by increasing transport costs and limiting access to affordable, high-quality goods.</t>
  </si>
  <si>
    <t>Vendors Can't Access Market</t>
  </si>
  <si>
    <t>Flooded Roads Delay Deliveries by Suppliers</t>
  </si>
  <si>
    <t>Vendors Arrive Late due to Heat</t>
  </si>
  <si>
    <t>Vendor Stock Spoilage from Market Inaccessibility During Floods</t>
  </si>
  <si>
    <t>Produce Spoilage from Rain/Floods</t>
  </si>
  <si>
    <t>Heat Reduces Shelf Life</t>
  </si>
  <si>
    <t>Vendors Close Stalls During Floods</t>
  </si>
  <si>
    <t>Vendors close stalls due to heat</t>
  </si>
  <si>
    <t>Vendors Avoid Stocking in Dry Season</t>
  </si>
  <si>
    <t>Vendors Bulk Stock in Rainy Season</t>
  </si>
  <si>
    <t>Selling conditions at the market become hard</t>
  </si>
  <si>
    <r>
      <rPr>
        <b/>
        <sz val="10"/>
        <rFont val="Tahoma"/>
        <family val="2"/>
      </rPr>
      <t xml:space="preserve">Impact on Health, Hygiene, and Sanitation - </t>
    </r>
    <r>
      <rPr>
        <sz val="10"/>
        <rFont val="Tahoma"/>
        <family val="2"/>
      </rPr>
      <t xml:space="preserve">Market vendors reported that extreme weather events worsen health and sanitation conditions. High temperatures cause excessive sweating, dehydration, and fatigue, which reduce productivity and lead to lethargy. Elderly vendors are particularly vulnerable, with some experiencing dizziness or fainting due to heat-related blood pressure issues. Vendors noted that poor sanitation practices during heavy rains exacerbate the spread of diseases like malaria, typhoid, diarrhea, and cholera, particularly due to stagnant water and unclean market toilets. Many vendors are forced to use unhygienic facilities or the bush, creating additional health risks.
Flooding also increases the prevalence of pests and diseases, with some vendors highlighting outbreaks of chickenpox and flu. Vendors are often forced to sell in unsanitary areas, further heightening the risk of disease transmission. Poor waste management and delayed collection worsen these conditions, particularly during market auction days.
</t>
    </r>
    <r>
      <rPr>
        <b/>
        <sz val="10"/>
        <rFont val="Tahoma"/>
        <family val="2"/>
      </rPr>
      <t xml:space="preserve">Damage to Market Infrastructure - </t>
    </r>
    <r>
      <rPr>
        <sz val="10"/>
        <rFont val="Tahoma"/>
        <family val="2"/>
      </rPr>
      <t xml:space="preserve">Vendors reported that temporary market structures made of timber, logs, and iron sheets are highly vulnerable to heavy rains and strong winds. Flooding and winds frequently damage or collapse these structures, forcing vendors to relocate to dry areas or make costly repairs. Floodwaters enter shops and stalls, spoiling goods like flour, beans, onions, and vegetables, leading to financial losses. Wind brings dust into shops and disorganizes items, making it difficult to maintain a clean and appealing display.
Flooding also damages market latrines, making them unsafe and hazardous, while water runoff washes away goods displayed by roadside vendors, reducing their business capital.
</t>
    </r>
    <r>
      <rPr>
        <b/>
        <sz val="10"/>
        <rFont val="Tahoma"/>
        <family val="2"/>
      </rPr>
      <t xml:space="preserve">Reduced Productivity and Working Hours - </t>
    </r>
    <r>
      <rPr>
        <sz val="10"/>
        <rFont val="Tahoma"/>
        <family val="2"/>
      </rPr>
      <t xml:space="preserve">Intense heat and heavy rainfall disrupt vendors’ productivity and business operations. High temperatures reportedly lead to fatigue, low morale, and reduced working hours for many vendors. Rainy conditions make it challenging to transport and display goods, while poor visibility due to a lack of lighting further limits evening sales. Vendors noted that long travel distances to the market, combined with difficult weather conditions, also reduce their ability to maintain consistent business hours.
</t>
    </r>
    <r>
      <rPr>
        <b/>
        <sz val="10"/>
        <rFont val="Tahoma"/>
        <family val="2"/>
      </rPr>
      <t xml:space="preserve">Security and Financial Challenges - </t>
    </r>
    <r>
      <rPr>
        <sz val="10"/>
        <rFont val="Tahoma"/>
        <family val="2"/>
      </rPr>
      <t xml:space="preserve">Market vendors highlighted an increase in security issues during heavy rains, as the lack of fencing and temporary storage facilities makes goods more susceptible to theft. Vendors also mentioned higher market dues and taxes during the rainy season, which further reduce profit margins, especially when excessive vegetable supply drives down prices. Small-scale vendors, who lack permanent stands, are particularly affected, as they frequently need to move their goods to safer areas.
</t>
    </r>
    <r>
      <rPr>
        <b/>
        <sz val="10"/>
        <rFont val="Tahoma"/>
        <family val="2"/>
      </rPr>
      <t xml:space="preserve">Storage and Display Issues - </t>
    </r>
    <r>
      <rPr>
        <sz val="10"/>
        <rFont val="Tahoma"/>
        <family val="2"/>
      </rPr>
      <t>Storage challenges are a recurring problem for vendors during extreme weather. Flooded shops make it difficult to store items safely, while rainwater often spoils perishable goods like vegetables and sugar. Vendors also struggle to display their goods effectively, as flooding washes items away, and heat damages products like drinks and fresh produce. These conditions make it challenging for vendors to maintain stock quality and attract customers.</t>
    </r>
  </si>
  <si>
    <t>Excessive sweating, fatigue, dehydration</t>
  </si>
  <si>
    <t>More diseases means less productive vendors</t>
  </si>
  <si>
    <t>Market latrines become unclean and hazardous</t>
  </si>
  <si>
    <t>Increased pests and diseases after flooding</t>
  </si>
  <si>
    <t>Vendors forced to sell in unhygienic areas due to floods</t>
  </si>
  <si>
    <t>The heat impacts productivity of vendors</t>
  </si>
  <si>
    <t>Support requested</t>
  </si>
  <si>
    <r>
      <rPr>
        <b/>
        <sz val="10"/>
        <rFont val="Tahoma"/>
        <family val="2"/>
      </rPr>
      <t xml:space="preserve">Improving Market Security </t>
    </r>
    <r>
      <rPr>
        <sz val="10"/>
        <rFont val="Tahoma"/>
        <family val="2"/>
      </rPr>
      <t xml:space="preserve">- Vendors expressed concerns about safety and theft in the market, particularly during nighttime. They requested that the Office of the Prime Minister (OPM) improve security measures, such as fencing market premises and installing solar-powered or grid electricity security lights. These improvements would reduce theft, discourage gang activities, and create a safer environment for vendors to conduct business, ultimately boosting their morale and commitment. </t>
    </r>
    <r>
      <rPr>
        <b/>
        <sz val="10"/>
        <rFont val="Tahoma"/>
        <family val="2"/>
      </rPr>
      <t>Upgrading Market Infrastructure</t>
    </r>
    <r>
      <rPr>
        <sz val="10"/>
        <rFont val="Tahoma"/>
        <family val="2"/>
      </rPr>
      <t xml:space="preserve"> - Market vendors called for investments in permanent, flood-resistant structures to protect goods from damage during extreme weather. Temporary structures are prone to collapse under heavy rain and wind, leading to important losses. Vendors also emphasized the need for shaded areas and tree planting to provide relief from heat and heavy rainfall, enhancing the market's functionality throughout the year. </t>
    </r>
    <r>
      <rPr>
        <b/>
        <sz val="10"/>
        <rFont val="Tahoma"/>
        <family val="2"/>
      </rPr>
      <t>Enhancing Hygiene and Sanitation</t>
    </r>
    <r>
      <rPr>
        <sz val="10"/>
        <rFont val="Tahoma"/>
        <family val="2"/>
      </rPr>
      <t xml:space="preserve"> - Vendors stressed the importance of constructing sanitary facilities, including toilets, bathing shelters, and waste management systems, to improve hygiene and reduce the spread of diseases such as cholera and diarrhea. They also urged periodic maintenance of drainage systems to prevent flooding and stagnant water, which breed mosquitoes and spread malaria. </t>
    </r>
    <r>
      <rPr>
        <b/>
        <sz val="10"/>
        <rFont val="Tahoma"/>
        <family val="2"/>
      </rPr>
      <t>Access to Utilities</t>
    </r>
    <r>
      <rPr>
        <sz val="10"/>
        <rFont val="Tahoma"/>
        <family val="2"/>
      </rPr>
      <t xml:space="preserve"> - A recurring theme among vendors was the need for reliable electricity in market areas. They highlighted the benefits of connecting markets to the national grid or installing solar power to preserve perishable goods, keep drinks cold, and reduce reliance on costly generators. Vendors also suggested connecting motorized water systems to ensure a steady supply of drinking water during dry seasons. </t>
    </r>
    <r>
      <rPr>
        <b/>
        <sz val="10"/>
        <rFont val="Tahoma"/>
        <family val="2"/>
      </rPr>
      <t>Support for Small Businesses</t>
    </r>
    <r>
      <rPr>
        <sz val="10"/>
        <rFont val="Tahoma"/>
        <family val="2"/>
      </rPr>
      <t xml:space="preserve"> - Vendors requested financial support in the form of business capital and start-up kits, particularly for single mothers and small-scale vendors struggling to sustain their businesses. They also emphasized the importance of financial literacy training to improve record-keeping, saving skills, and overall business management. Vendors suggested forming Village Savings and Loan Associations (VSLA) to provide accessible and sustainable financial resources for small businesses. </t>
    </r>
    <r>
      <rPr>
        <b/>
        <sz val="10"/>
        <rFont val="Tahoma"/>
        <family val="2"/>
      </rPr>
      <t>Improving Transportation and Accessibility</t>
    </r>
    <r>
      <rPr>
        <sz val="10"/>
        <rFont val="Tahoma"/>
        <family val="2"/>
      </rPr>
      <t xml:space="preserve"> - To address challenges related to transportation, vendors urged the OPM and NGOs to improve road networks by constructing and paving main routes to facilitate easier access for suppliers and buyers. These improvements would reduce transportation costs and ensure timely delivery of goods, benefiting both vendors and customers. </t>
    </r>
    <r>
      <rPr>
        <b/>
        <sz val="10"/>
        <rFont val="Tahoma"/>
        <family val="2"/>
      </rPr>
      <t xml:space="preserve">Climate-Resilient Market Facilities </t>
    </r>
    <r>
      <rPr>
        <sz val="10"/>
        <rFont val="Tahoma"/>
        <family val="2"/>
      </rPr>
      <t xml:space="preserve">- Vendors recommended upgrading drainage systems to prevent flooding in market areas, reducing risks to businesses during heavy rains. They also suggested planting more trees to provide natural shade and protection against heat and rainfall, further improving market conditions for vendors and customers alike. </t>
    </r>
    <r>
      <rPr>
        <b/>
        <sz val="10"/>
        <rFont val="Tahoma"/>
        <family val="2"/>
      </rPr>
      <t xml:space="preserve">Health and Outreach Support </t>
    </r>
    <r>
      <rPr>
        <sz val="10"/>
        <rFont val="Tahoma"/>
        <family val="2"/>
      </rPr>
      <t>- Market vendors encouraged the OPM and NGOs to continue outreach efforts, such as providing malaria medications during the rainy season, to address health challenges exacerbated by extreme weather. They also highlighted the need for sustainable waste management facilities to promote a cleaner and healthier market environment.</t>
    </r>
  </si>
  <si>
    <t>Improved Waste Management at Market</t>
  </si>
  <si>
    <t>Improved Latrines at the Market</t>
  </si>
  <si>
    <t>Tree Planting</t>
  </si>
  <si>
    <t>Price Fluctuations</t>
  </si>
  <si>
    <t>Price Increase</t>
  </si>
  <si>
    <r>
      <rPr>
        <b/>
        <sz val="10"/>
        <rFont val="Tahoma"/>
        <family val="2"/>
      </rPr>
      <t xml:space="preserve">Seasonal Impacts on Prices </t>
    </r>
    <r>
      <rPr>
        <sz val="10"/>
        <rFont val="Tahoma"/>
        <family val="2"/>
      </rPr>
      <t xml:space="preserve">- Market vendors reported important price fluctuations tied to seasonal changes. During the dry season, limited local supply and the need to source items like green vegetables and fruits from distant locations raise transportation costs, increasing prices. For instance, maize prices can rise from 200 shillings per cup in the rainy season to 1,000 shillings in the dry season. Conversely, the rainy season brings lower prices for green vegetables due to local abundance but raises prices for staples like cassava and maize flour due to flooding and road damage. </t>
    </r>
    <r>
      <rPr>
        <b/>
        <sz val="10"/>
        <rFont val="Tahoma"/>
        <family val="2"/>
      </rPr>
      <t>Transportation Challenges</t>
    </r>
    <r>
      <rPr>
        <sz val="10"/>
        <rFont val="Tahoma"/>
        <family val="2"/>
      </rPr>
      <t xml:space="preserve"> - Poor road conditions, particularly during heavy rains, delay deliveries and increase transport costs, which vendors pass on to consumers. This has driven up prices for goods like soda, cooking oil, and shoes. Inflation and high exchange rates further exacerbate these increases. </t>
    </r>
    <r>
      <rPr>
        <b/>
        <sz val="10"/>
        <color rgb="FF00AEEF"/>
        <rFont val="Tahoma"/>
        <family val="2"/>
      </rPr>
      <t>(DOUBLE CLICK TO KEEP READING)</t>
    </r>
    <r>
      <rPr>
        <sz val="10"/>
        <rFont val="Tahoma"/>
        <family val="2"/>
      </rPr>
      <t xml:space="preserve">
</t>
    </r>
    <r>
      <rPr>
        <b/>
        <sz val="10"/>
        <rFont val="Tahoma"/>
        <family val="2"/>
      </rPr>
      <t xml:space="preserve">Supply-Demand Imbalances </t>
    </r>
    <r>
      <rPr>
        <sz val="10"/>
        <rFont val="Tahoma"/>
        <family val="2"/>
      </rPr>
      <t xml:space="preserve">- Seasonal supply changes affect vendor strategies. During the dry season, scarcity drives prices up for items like vegetables and fruits, while oversupply during the rainy season forces vendors to lower prices to avoid spoilage. Conflicts over uniform pricing and increased market dues also reduce profit margins.
</t>
    </r>
  </si>
  <si>
    <t>Price decrease</t>
  </si>
  <si>
    <t>Vendor Disputes Over Price Harmonisation</t>
  </si>
  <si>
    <t>Water Price Increases</t>
  </si>
  <si>
    <t>Customer Demand</t>
  </si>
  <si>
    <t>Season-Specific Consumption Patterns</t>
  </si>
  <si>
    <r>
      <rPr>
        <b/>
        <u/>
        <sz val="10"/>
        <rFont val="Tahoma"/>
        <family val="2"/>
      </rPr>
      <t>Rain/Rainy Seasons/Flooding</t>
    </r>
    <r>
      <rPr>
        <sz val="10"/>
        <rFont val="Tahoma"/>
        <family val="2"/>
      </rPr>
      <t xml:space="preserve">
</t>
    </r>
    <r>
      <rPr>
        <b/>
        <sz val="10"/>
        <rFont val="Tahoma"/>
        <family val="2"/>
      </rPr>
      <t xml:space="preserve">Customer Access and Shelter - </t>
    </r>
    <r>
      <rPr>
        <sz val="10"/>
        <rFont val="Tahoma"/>
        <family val="2"/>
      </rPr>
      <t xml:space="preserve">Flooding disrupts customer access to markets, as damaged roads and impassable areas prevent many from visiting. Reduced foot traffic during rainy periods leads to lower sales, particularly for non-essential goods like snacks and soft drinks. Those who do manage to reach the market often prioritize purchasing construction materials such as timber and iron sheets for repairs or new homes instead of food or other items. This shift in spending habits reduces demand for perishables and non-essential goods, making it difficult for vendors to sustain their income. Restaurant owners and vendors selling perishables like vegetables face heavy losses due to spoilage, as unsold goods cannot be stored for later sale. Vendors also noted that the lack of adequate shelter in flooded markets deters customers from staying long enough to make purchases, further decreasing income. - </t>
    </r>
    <r>
      <rPr>
        <b/>
        <sz val="10"/>
        <rFont val="Tahoma"/>
        <family val="2"/>
      </rPr>
      <t xml:space="preserve">Customer Priorities and Spending Habits - </t>
    </r>
    <r>
      <rPr>
        <sz val="10"/>
        <rFont val="Tahoma"/>
        <family val="2"/>
      </rPr>
      <t xml:space="preserve">During the rainy season, customers focus on basic needs, such as sugar, beans, and alcohol, rather than non-essential goods. Alcohol sales often rise as people use it to stay warm during colder months. Additionally, farming activities during this season limit customers’ time for market visits, further reducing sales opportunities for vendors. </t>
    </r>
    <r>
      <rPr>
        <b/>
        <sz val="10"/>
        <color rgb="FF00AEEF"/>
        <rFont val="Tahoma"/>
        <family val="2"/>
      </rPr>
      <t>(DOUBLE CLICK TO KEEP READING)</t>
    </r>
    <r>
      <rPr>
        <sz val="10"/>
        <rFont val="Tahoma"/>
        <family val="2"/>
      </rPr>
      <t xml:space="preserve">
</t>
    </r>
    <r>
      <rPr>
        <b/>
        <sz val="10"/>
        <rFont val="Tahoma"/>
        <family val="2"/>
      </rPr>
      <t xml:space="preserve">Seasonal Abundance and Price Fluctuations - </t>
    </r>
    <r>
      <rPr>
        <sz val="10"/>
        <rFont val="Tahoma"/>
        <family val="2"/>
      </rPr>
      <t xml:space="preserve">The rainy season brings an oversupply of green vegetables, leading to lower prices for these items. While this benefits customers in terms of affordability, it doesn’t always translate into higher demand, as many customers grow their own vegetables during this period. However, staples like cassava, maize, and sweet potatoes become scarce during flooding, causing their prices to rise. For instance, cassava and maize flour prices reportedly spike due to road and supply chain disruptions caused by heavy rains. 
</t>
    </r>
    <r>
      <rPr>
        <b/>
        <u/>
        <sz val="10"/>
        <rFont val="Tahoma"/>
        <family val="2"/>
      </rPr>
      <t>Drought/Dry Season/Heat</t>
    </r>
    <r>
      <rPr>
        <b/>
        <sz val="10"/>
        <rFont val="Tahoma"/>
        <family val="2"/>
      </rPr>
      <t xml:space="preserve">
Customer Access and Foot Traffic - </t>
    </r>
    <r>
      <rPr>
        <sz val="10"/>
        <rFont val="Tahoma"/>
        <family val="2"/>
      </rPr>
      <t xml:space="preserve">During the dry season, intense heat deters customers from visiting markets during peak hours. Many prefer staying home in shaded areas and only venture out in the cooler evening hours, reducing foot traffic during the day. Vendors reported that this shift in customer behaviour results in missed sales opportunities and reduced profits during peak trading hours. </t>
    </r>
    <r>
      <rPr>
        <b/>
        <sz val="10"/>
        <rFont val="Tahoma"/>
        <family val="2"/>
      </rPr>
      <t xml:space="preserve">Customer Priorities and Spending Habits - </t>
    </r>
    <r>
      <rPr>
        <sz val="10"/>
        <rFont val="Tahoma"/>
        <family val="2"/>
      </rPr>
      <t xml:space="preserve">Customer purchasing power reportedly increases during the dry season, as many engage in income-generating activities, such as agriculture. Vendors see higher sales of drinks like soda and water, particularly between November and March, as people prepare for festive events. Soft drinks and bottled water are in high demand due to dehydration caused by excessive heat, while vegetables like okra and eggplant are favoured for their perceived health benefits. </t>
    </r>
    <r>
      <rPr>
        <b/>
        <sz val="10"/>
        <rFont val="Tahoma"/>
        <family val="2"/>
      </rPr>
      <t xml:space="preserve">Price Increases Due to Scarcity - </t>
    </r>
    <r>
      <rPr>
        <sz val="10"/>
        <rFont val="Tahoma"/>
        <family val="2"/>
      </rPr>
      <t xml:space="preserve">The dry season sees limited local supply of green vegetables, fruits, and other perishable goods, which forces vendors to source these items from distant locations such as Kampala, Mbale, and Gulu. This reliance on external suppliers increases transportation costs and raises prices. For instance, avocado prices rise dramatically from 4 pieces for 1,000 shillings in the rainy season to just 1 piece for the same price in the dry season. Customers with limited purchasing power often cannot afford such price hikes, reducing overall sales. </t>
    </r>
    <r>
      <rPr>
        <b/>
        <sz val="10"/>
        <rFont val="Tahoma"/>
        <family val="2"/>
      </rPr>
      <t xml:space="preserve">Impact of Heat on Vendor Sales - </t>
    </r>
    <r>
      <rPr>
        <sz val="10"/>
        <rFont val="Tahoma"/>
        <family val="2"/>
      </rPr>
      <t xml:space="preserve">Heat also impacts product quality, with items like clothing fading under intense sun exposure, making them less attractive to buyers. Vendors reported challenges keeping soft drinks cold, even in fridges, during peak heat, further reducing customer demand for such items. Small-scale vendors who rely on perishable goods struggle the most, as high prices during the dry season reduce customer spending and limit vendor profits. </t>
    </r>
    <r>
      <rPr>
        <b/>
        <sz val="10"/>
        <rFont val="Tahoma"/>
        <family val="2"/>
      </rPr>
      <t xml:space="preserve">Seasonal Demand and Stock Adjustments - </t>
    </r>
    <r>
      <rPr>
        <sz val="10"/>
        <rFont val="Tahoma"/>
        <family val="2"/>
      </rPr>
      <t>During dry seasons, customers buy more green vegetables, okra, and fruits due to their scarcity and perceived health benefits. Vendors also adjust their stock to include items like cassava and beverages, which are in high demand. However, higher prices due to transport and supply challenges impact affordability, especially for vulnerable households. Meanwhile, non-food items like tires and brake fluids see increased demand, as customers focus on maintenance for their vehicles and machinery.</t>
    </r>
  </si>
  <si>
    <t>Reduced Turnout During Floods</t>
  </si>
  <si>
    <t>Delayed Market Visits Due to Peak Heat</t>
  </si>
  <si>
    <t>Purchasing Power is Lower During Rainy Season</t>
  </si>
  <si>
    <t>Purchasing Power is Higher During Dry Season</t>
  </si>
  <si>
    <t>Reduced Demand During Price Spikes</t>
  </si>
  <si>
    <t>Buyers Prioritise Construction Over Food During Floods</t>
  </si>
  <si>
    <t>Response, Coping, and Adaptation</t>
  </si>
  <si>
    <t>Vendors Construct Semi-Permanent Structures</t>
  </si>
  <si>
    <r>
      <rPr>
        <b/>
        <sz val="10"/>
        <rFont val="Tahoma"/>
        <family val="2"/>
      </rPr>
      <t xml:space="preserve">Rainy Seasons/Flooding: Vendor Responses and Adaptations - </t>
    </r>
    <r>
      <rPr>
        <sz val="10"/>
        <rFont val="Tahoma"/>
        <family val="2"/>
      </rPr>
      <t>According to vendors, flooding has impacted market operations, prompting various coping strategies and adaptations. Many vendors have upgraded their market structures from temporary materials like carpets and poles to semi-permanent or permanent constructions using bricks, cement, and iron sheets. These upgrades provide better protection for goods against heavy rains and reduce damage from flooding. About two years ago, most vendors transitioned from selling items on the ground to using raised selling stands, which prevent water damage during rainy seasons. Vendors have also dug water channels and constructed drainage systems between stores to direct rainwater away and reduce flooding. While these measures have been beneficial, poorly constructed drainage systems have allegedly caused disputes between vendors when water runoff damages neighboring stalls.</t>
    </r>
    <r>
      <rPr>
        <b/>
        <sz val="10"/>
        <color rgb="FF00AEEF"/>
        <rFont val="Tahoma"/>
        <family val="2"/>
      </rPr>
      <t xml:space="preserve"> (DOUBLE CLICK TO KEEP READING)</t>
    </r>
    <r>
      <rPr>
        <sz val="10"/>
        <rFont val="Tahoma"/>
        <family val="2"/>
      </rPr>
      <t xml:space="preserve">
Flooding has reportedly forced some vendors to relocate to safer markets, such as Pakelle, Ayiilo, Baratuku, and Adjumani town, leading to a decline in vendor numbers in local markets. This movement has weakened community business ties and local associations, with some vendors choosing to leave the market entirely. Those who remain have had to adjust by creating weather-resilient structures, such as shaded stalls, to continue their operations. Tree planting has also been a common strategy, offering shaded areas for small-scale vendors selling mobile goods like fish, bread, and pastries.
Additionally, vendors noted that sub-county leaders have supported the creation of drainage channels around market areas, helping to mitigate the effects of heavy rains. However, vendors without sufficient resources to construct durable structures or adapt to flooding have reported challenges, with some small-scale operators exiting the market due to consistent losses.
</t>
    </r>
    <r>
      <rPr>
        <b/>
        <sz val="10"/>
        <rFont val="Tahoma"/>
        <family val="2"/>
      </rPr>
      <t xml:space="preserve">Dry Season/Heat: Vendor Responses and Adaptations - </t>
    </r>
    <r>
      <rPr>
        <sz val="10"/>
        <rFont val="Tahoma"/>
        <family val="2"/>
      </rPr>
      <t>In response to extreme heat, vendors have focused on upgrading their market infrastructure. Allegedly, many have transitioned to using durable materials like bricks and iron sheets for walls and roofs to shield their goods from intense sunshine. These weather-resistant structures have reduced losses from spoilage and maintained the quality of displayed goods. Tree planting has also provided shaded areas for vendors, particularly those selling perishable or mobile items like pastries and fish. Vendors highlighted that shade is critical for protecting goods and ensuring a more comfortable market environment during hot weather.
Wholesalers and better-capitalized vendors have invested in quality storage facilities to safeguard their goods during heat waves. Proper displays and storage systems have reportedly reduced spoilage for items like beverages and agricultural produce, minimizing financial losses. However, small-scale vendors have faced important challenges, with many leaving the market entirely due to low profit margins and their inability to maintain goods in extreme heat. This has particularly affected those selling mobile items, such as clothing, fish, and bread, along the roadside.
To adapt to these challenges, vendors have collaborated to share shaded spaces and resources, while some have moved to more profitable locations or diversified their product offerings to align with customer demand during the dry season. Despite these efforts, vendors emphasized that extreme heat remains a persistent issue, especially for those with limited financial resources.</t>
    </r>
  </si>
  <si>
    <t>Dig Water Channels for Drainage</t>
  </si>
  <si>
    <t>Vendors Relocate to Alternative Markets</t>
  </si>
  <si>
    <t>Elevated Stands Replace Carpets for Better Flood Resistance</t>
  </si>
  <si>
    <t>Tree Planting for Shade</t>
  </si>
  <si>
    <t>Market Storage Methods</t>
  </si>
  <si>
    <t>Raised Wooden Stands/Shelves to Avoid Floodwater</t>
  </si>
  <si>
    <r>
      <rPr>
        <b/>
        <sz val="10"/>
        <rFont val="Tahoma"/>
        <family val="2"/>
      </rPr>
      <t>Local Storage Solutions and Maintenance Techniques</t>
    </r>
    <r>
      <rPr>
        <sz val="10"/>
        <rFont val="Tahoma"/>
        <family val="2"/>
      </rPr>
      <t xml:space="preserve">
Market vendors commonly construct temporary storage structures from timber during the dry season. These structures are designed to promote natural airflow, which helps preserve perishable items like onions, cabbages, tomatoes, and other green vegetables. Vendors also use raised wooden stands to keep produce elevated, preventing contact with ground moisture or floodwater during the rainy season. This approach is particularly effective for items like beans, maize, and sorghum, which are prone to humidity-related spoilage.
To keep leafy greens such as dodo, cowpeas, okra, and sukuma wiki fresh, vendors frequently sprinkle water on them and cover them with sacks overnight to retain moisture and prevent drying out. Perishable produce like onions, tomatoes, and cabbages is often spread on dry mats or carpets, ensuring they stay off damp surfaces, which could lead to spoilage. For durable goods like groundnuts, vendors use white polythene bags, as they offer short-term protection against humidity and heat.
</t>
    </r>
    <r>
      <rPr>
        <b/>
        <sz val="10"/>
        <rFont val="Tahoma"/>
        <family val="2"/>
      </rPr>
      <t>Storage Adjustments During Rainy Seasons</t>
    </r>
    <r>
      <rPr>
        <sz val="10"/>
        <rFont val="Tahoma"/>
        <family val="2"/>
      </rPr>
      <t xml:space="preserve">
During heavy rains, vendors make specific adaptations to safeguard produce. Items like green vegetables are placed on elevated stands or in well-ventilated areas to avoid contact with water. Non-perishable goods, such as beverages, sugar, and salt, are arranged on boxes, sacks, or timber platforms to keep them dry. </t>
    </r>
    <r>
      <rPr>
        <b/>
        <sz val="10"/>
        <color rgb="FF00AEEF"/>
        <rFont val="Tahoma"/>
        <family val="2"/>
      </rPr>
      <t xml:space="preserve">(DOUBLE CLICK TO KEEP READING) </t>
    </r>
    <r>
      <rPr>
        <sz val="10"/>
        <rFont val="Tahoma"/>
        <family val="2"/>
      </rPr>
      <t xml:space="preserve">
Vendors dealing in agricultural products often rely on temporary timber shelters due to limited funds, which, while basic, offer protection and airflow for fresh vegetables.
</t>
    </r>
    <r>
      <rPr>
        <b/>
        <sz val="10"/>
        <rFont val="Tahoma"/>
        <family val="2"/>
      </rPr>
      <t xml:space="preserve">Innovations by Wholesalers
</t>
    </r>
    <r>
      <rPr>
        <sz val="10"/>
        <rFont val="Tahoma"/>
        <family val="2"/>
      </rPr>
      <t xml:space="preserve">Wholesalers, who have more resources, tend to build permanent storage facilities with raised walls, cement verandas, and shelves. These structures provide superior protection against heavy rainfall and flooding, enabling them to preserve goods like beverages and packaged food. Fridges and other sensitive items are elevated on timber supports or crates to keep them safe from potential water damage.
</t>
    </r>
    <r>
      <rPr>
        <b/>
        <sz val="10"/>
        <rFont val="Tahoma"/>
        <family val="2"/>
      </rPr>
      <t>Adaptations for Specific Challenges</t>
    </r>
    <r>
      <rPr>
        <sz val="10"/>
        <rFont val="Tahoma"/>
        <family val="2"/>
      </rPr>
      <t xml:space="preserve">
•	During the dry season, vendors cover goods like garments with polyethylene sheets to shield them from dusty winds.
•	In the rainy season, garments are stored on shelves or organized along walls to avoid splashes from dirty rainwater.
•	For fragile items like fresh vegetables, vendors rely on regular watering and protective coverings to extend their freshness.
</t>
    </r>
    <r>
      <rPr>
        <b/>
        <sz val="10"/>
        <rFont val="Tahoma"/>
        <family val="2"/>
      </rPr>
      <t>Limitations and Challenges</t>
    </r>
    <r>
      <rPr>
        <sz val="10"/>
        <rFont val="Tahoma"/>
        <family val="2"/>
      </rPr>
      <t xml:space="preserve">
Vendors noted the absence of modern storage facilities, particularly for perishable goods. Instead, they rely on sacks, raised platforms, and ventilated areas as cost-effective alternatives to maintain freshness. These methods, while practical, require constant attention and adaptation to weather conditions.
</t>
    </r>
  </si>
  <si>
    <t>Sprinkling Water to Maintain Freshness</t>
  </si>
  <si>
    <t>Using Mats to Prevent Moisture/Ground Contact</t>
  </si>
  <si>
    <t>Timber Structures with Improved Airflow</t>
  </si>
  <si>
    <t>Better Packaging</t>
  </si>
  <si>
    <t>Use Sheets to Protect from Dust</t>
  </si>
  <si>
    <t>Build Permanent Structures (Wholesalers)</t>
  </si>
  <si>
    <t>Covering with Sacks at Night</t>
  </si>
  <si>
    <t>EDUCATION</t>
  </si>
  <si>
    <t>Direct Impact on Education</t>
  </si>
  <si>
    <r>
      <rPr>
        <b/>
        <u/>
        <sz val="10"/>
        <rFont val="Tahoma"/>
        <family val="2"/>
      </rPr>
      <t>1. Direct Impact on Education</t>
    </r>
    <r>
      <rPr>
        <b/>
        <sz val="10"/>
        <rFont val="Tahoma"/>
        <family val="2"/>
      </rPr>
      <t xml:space="preserve">
Floods and Heavy Rainfall:</t>
    </r>
    <r>
      <rPr>
        <sz val="10"/>
        <rFont val="Tahoma"/>
        <family val="2"/>
      </rPr>
      <t xml:space="preserve">
</t>
    </r>
    <r>
      <rPr>
        <b/>
        <sz val="11"/>
        <color rgb="FF00AEEF"/>
        <rFont val="Tahoma"/>
        <family val="2"/>
      </rPr>
      <t xml:space="preserve">&gt; </t>
    </r>
    <r>
      <rPr>
        <sz val="10"/>
        <rFont val="Tahoma"/>
        <family val="2"/>
      </rPr>
      <t xml:space="preserve">Attendance drops due to fear of lightning, drowning, unsafe roads, and children getting dirty on the way to school.
</t>
    </r>
    <r>
      <rPr>
        <b/>
        <sz val="11"/>
        <color rgb="FF00AEEF"/>
        <rFont val="Tahoma"/>
        <family val="2"/>
      </rPr>
      <t xml:space="preserve">&gt; </t>
    </r>
    <r>
      <rPr>
        <sz val="10"/>
        <rFont val="Tahoma"/>
        <family val="2"/>
      </rPr>
      <t xml:space="preserve">Children may be kept home for household chores or fail to return to school after heavy rains.
</t>
    </r>
    <r>
      <rPr>
        <b/>
        <sz val="11"/>
        <color rgb="FF00AEEF"/>
        <rFont val="Tahoma"/>
        <family val="2"/>
      </rPr>
      <t>&gt;</t>
    </r>
    <r>
      <rPr>
        <sz val="10"/>
        <rFont val="Tahoma"/>
        <family val="2"/>
      </rPr>
      <t xml:space="preserve"> Classes are interrupted as teachers sometimes cannot reach schools, and exams are postponed or disrupted.
</t>
    </r>
    <r>
      <rPr>
        <b/>
        <sz val="11"/>
        <color rgb="FF00AEEF"/>
        <rFont val="Tahoma"/>
        <family val="2"/>
      </rPr>
      <t>&gt;</t>
    </r>
    <r>
      <rPr>
        <sz val="10"/>
        <rFont val="Tahoma"/>
        <family val="2"/>
      </rPr>
      <t xml:space="preserve"> Flooded latrines become unhygienic, posing health risks to students and staff.
</t>
    </r>
    <r>
      <rPr>
        <b/>
        <sz val="11"/>
        <color rgb="FF00AEEF"/>
        <rFont val="Tahoma"/>
        <family val="2"/>
      </rPr>
      <t>&gt;</t>
    </r>
    <r>
      <rPr>
        <sz val="10"/>
        <rFont val="Tahoma"/>
        <family val="2"/>
      </rPr>
      <t xml:space="preserve"> Soil erosion makes school grounds unsafe, and rain entering through open windows halts lessons as students must mop classrooms.
</t>
    </r>
    <r>
      <rPr>
        <b/>
        <sz val="11"/>
        <color rgb="FF00AEEF"/>
        <rFont val="Tahoma"/>
        <family val="2"/>
      </rPr>
      <t>&gt;</t>
    </r>
    <r>
      <rPr>
        <sz val="10"/>
        <rFont val="Tahoma"/>
        <family val="2"/>
      </rPr>
      <t xml:space="preserve"> School gardens and other facilities are damaged, while lightning arresters are stolen during storms, increasing risks.
</t>
    </r>
    <r>
      <rPr>
        <b/>
        <sz val="10"/>
        <rFont val="Tahoma"/>
        <family val="2"/>
      </rPr>
      <t xml:space="preserve">
Extreme Temperatures:</t>
    </r>
    <r>
      <rPr>
        <sz val="10"/>
        <rFont val="Tahoma"/>
        <family val="2"/>
      </rPr>
      <t xml:space="preserve">
</t>
    </r>
    <r>
      <rPr>
        <b/>
        <sz val="11"/>
        <color rgb="FF00AEEF"/>
        <rFont val="Tahoma"/>
        <family val="2"/>
      </rPr>
      <t>&gt;</t>
    </r>
    <r>
      <rPr>
        <sz val="10"/>
        <rFont val="Tahoma"/>
        <family val="2"/>
      </rPr>
      <t xml:space="preserve"> Attendance drops due to discomfort, sweat-soaked uniforms, fear of skin rashes, and the inability to walk on hot roads without shoes.
</t>
    </r>
    <r>
      <rPr>
        <b/>
        <sz val="11"/>
        <color rgb="FF00AEEF"/>
        <rFont val="Tahoma"/>
        <family val="2"/>
      </rPr>
      <t>&gt;</t>
    </r>
    <r>
      <rPr>
        <sz val="10"/>
        <rFont val="Tahoma"/>
        <family val="2"/>
      </rPr>
      <t xml:space="preserve"> Girls often change out of uniforms into non-uniform clothing in the afternoon, likely meaning they do not return to school if uniforms are compulsory.
</t>
    </r>
    <r>
      <rPr>
        <b/>
        <sz val="11"/>
        <color rgb="FF00AEEF"/>
        <rFont val="Tahoma"/>
        <family val="2"/>
      </rPr>
      <t>&gt;</t>
    </r>
    <r>
      <rPr>
        <sz val="10"/>
        <rFont val="Tahoma"/>
        <family val="2"/>
      </rPr>
      <t xml:space="preserve"> Heat impacts focus for both students and teachers, leading to excessive sweating and feelings of embarrassment.
</t>
    </r>
    <r>
      <rPr>
        <b/>
        <sz val="11"/>
        <color rgb="FF00AEEF"/>
        <rFont val="Tahoma"/>
        <family val="2"/>
      </rPr>
      <t>&gt;</t>
    </r>
    <r>
      <rPr>
        <sz val="10"/>
        <rFont val="Tahoma"/>
        <family val="2"/>
      </rPr>
      <t xml:space="preserve"> Extracurricular activities like sports are reduced, lunch breaks become uncomfortable, and some students skip lunch or fail to return after lunch.
</t>
    </r>
    <r>
      <rPr>
        <b/>
        <sz val="11"/>
        <color rgb="FF00AEEF"/>
        <rFont val="Tahoma"/>
        <family val="2"/>
      </rPr>
      <t xml:space="preserve">&gt; </t>
    </r>
    <r>
      <rPr>
        <sz val="10"/>
        <rFont val="Tahoma"/>
        <family val="2"/>
      </rPr>
      <t xml:space="preserve">Classes are sometimes canceled, and school days shortened. Girls face additional challenges accessing washrooms during heatwaves due to discomfort and hygiene concerns.
</t>
    </r>
    <r>
      <rPr>
        <b/>
        <sz val="10"/>
        <rFont val="Tahoma"/>
        <family val="2"/>
      </rPr>
      <t xml:space="preserve">
Strong Winds:</t>
    </r>
    <r>
      <rPr>
        <sz val="10"/>
        <rFont val="Tahoma"/>
        <family val="2"/>
      </rPr>
      <t xml:space="preserve">
</t>
    </r>
    <r>
      <rPr>
        <b/>
        <sz val="11"/>
        <color rgb="FF00AEEF"/>
        <rFont val="Tahoma"/>
        <family val="2"/>
      </rPr>
      <t>&gt;</t>
    </r>
    <r>
      <rPr>
        <sz val="10"/>
        <rFont val="Tahoma"/>
        <family val="2"/>
      </rPr>
      <t xml:space="preserve"> Winds damage trees and blow iron sheets off roofs, making classrooms unusable.
</t>
    </r>
    <r>
      <rPr>
        <b/>
        <sz val="11"/>
        <color rgb="FF00AEEF"/>
        <rFont val="Tahoma"/>
        <family val="2"/>
      </rPr>
      <t>&gt;</t>
    </r>
    <r>
      <rPr>
        <sz val="10"/>
        <rFont val="Tahoma"/>
        <family val="2"/>
      </rPr>
      <t xml:space="preserve"> Excessive noise and dust disrupt teaching and learning, particularly in poorly ventilated classrooms.
</t>
    </r>
    <r>
      <rPr>
        <b/>
        <sz val="10"/>
        <rFont val="Tahoma"/>
        <family val="2"/>
      </rPr>
      <t xml:space="preserve">
Drought and Water Scarcity:</t>
    </r>
    <r>
      <rPr>
        <sz val="10"/>
        <rFont val="Tahoma"/>
        <family val="2"/>
      </rPr>
      <t xml:space="preserve">
</t>
    </r>
    <r>
      <rPr>
        <b/>
        <sz val="11"/>
        <color rgb="FF00AEEF"/>
        <rFont val="Tahoma"/>
        <family val="2"/>
      </rPr>
      <t>&gt;</t>
    </r>
    <r>
      <rPr>
        <sz val="10"/>
        <rFont val="Tahoma"/>
        <family val="2"/>
      </rPr>
      <t xml:space="preserve"> Lack of water at schools forces students to fetch water from home, leading to lateness or absenteeism.
</t>
    </r>
    <r>
      <rPr>
        <b/>
        <sz val="11"/>
        <color rgb="FF00AEEF"/>
        <rFont val="Tahoma"/>
        <family val="2"/>
      </rPr>
      <t>&gt;</t>
    </r>
    <r>
      <rPr>
        <sz val="10"/>
        <rFont val="Tahoma"/>
        <family val="2"/>
      </rPr>
      <t xml:space="preserve"> Hygiene deteriorates as clothes cannot be washed, and latrines are cleaned less frequently or not at all.
</t>
    </r>
    <r>
      <rPr>
        <b/>
        <sz val="11"/>
        <color rgb="FF00AEEF"/>
        <rFont val="Tahoma"/>
        <family val="2"/>
      </rPr>
      <t>&gt;</t>
    </r>
    <r>
      <rPr>
        <sz val="10"/>
        <rFont val="Tahoma"/>
        <family val="2"/>
      </rPr>
      <t xml:space="preserve"> Poor sanitation in teacher quarters affects staff morale and productivity.
</t>
    </r>
    <r>
      <rPr>
        <b/>
        <sz val="11"/>
        <color rgb="FF00AEEF"/>
        <rFont val="Tahoma"/>
        <family val="2"/>
      </rPr>
      <t>&gt;</t>
    </r>
    <r>
      <rPr>
        <sz val="10"/>
        <rFont val="Tahoma"/>
        <family val="2"/>
      </rPr>
      <t xml:space="preserve"> Teachers and students feel thirsty, reducing focus and effectiveness in class.
</t>
    </r>
    <r>
      <rPr>
        <b/>
        <sz val="10"/>
        <rFont val="Tahoma"/>
        <family val="2"/>
      </rPr>
      <t xml:space="preserve">
Lightning:</t>
    </r>
    <r>
      <rPr>
        <sz val="10"/>
        <rFont val="Tahoma"/>
        <family val="2"/>
      </rPr>
      <t xml:space="preserve">
</t>
    </r>
    <r>
      <rPr>
        <b/>
        <sz val="11"/>
        <color rgb="FF00AEEF"/>
        <rFont val="Tahoma"/>
        <family val="2"/>
      </rPr>
      <t>&gt;</t>
    </r>
    <r>
      <rPr>
        <sz val="10"/>
        <rFont val="Tahoma"/>
        <family val="2"/>
      </rPr>
      <t xml:space="preserve"> Lightning creates fear and anxiety, disrupting attendance and learning.
</t>
    </r>
    <r>
      <rPr>
        <b/>
        <sz val="11"/>
        <color rgb="FF00AEEF"/>
        <rFont val="Tahoma"/>
        <family val="2"/>
      </rPr>
      <t>&gt;</t>
    </r>
    <r>
      <rPr>
        <sz val="10"/>
        <rFont val="Tahoma"/>
        <family val="2"/>
      </rPr>
      <t xml:space="preserve"> An incident of a child being struck and killed by lightning increased apprehension among students about attending school during storms.
</t>
    </r>
    <r>
      <rPr>
        <b/>
        <u/>
        <sz val="10"/>
        <rFont val="Tahoma"/>
        <family val="2"/>
      </rPr>
      <t xml:space="preserve">
2. Coping, Adaptation, and Response</t>
    </r>
    <r>
      <rPr>
        <b/>
        <sz val="10"/>
        <rFont val="Tahoma"/>
        <family val="2"/>
      </rPr>
      <t xml:space="preserve">
Flood Adaptation:</t>
    </r>
    <r>
      <rPr>
        <sz val="10"/>
        <rFont val="Tahoma"/>
        <family val="2"/>
      </rPr>
      <t xml:space="preserve">
</t>
    </r>
    <r>
      <rPr>
        <b/>
        <sz val="11"/>
        <color rgb="FF00AEEF"/>
        <rFont val="Tahoma"/>
        <family val="2"/>
      </rPr>
      <t>&gt;</t>
    </r>
    <r>
      <rPr>
        <sz val="10"/>
        <rFont val="Tahoma"/>
        <family val="2"/>
      </rPr>
      <t xml:space="preserve"> Drainage channels and trenches direct water away from classrooms.
</t>
    </r>
    <r>
      <rPr>
        <b/>
        <sz val="11"/>
        <color rgb="FF00AEEF"/>
        <rFont val="Tahoma"/>
        <family val="2"/>
      </rPr>
      <t>&gt;</t>
    </r>
    <r>
      <rPr>
        <sz val="10"/>
        <rFont val="Tahoma"/>
        <family val="2"/>
      </rPr>
      <t xml:space="preserve"> Sand is used to stabilize muddy grounds, and verandas are elevated to prevent water entry.
</t>
    </r>
    <r>
      <rPr>
        <b/>
        <sz val="11"/>
        <color rgb="FF00AEEF"/>
        <rFont val="Tahoma"/>
        <family val="2"/>
      </rPr>
      <t>&gt;</t>
    </r>
    <r>
      <rPr>
        <sz val="10"/>
        <rFont val="Tahoma"/>
        <family val="2"/>
      </rPr>
      <t xml:space="preserve"> Trees are planted to enhance drainage, provide shade, and create cooler outdoor learning spaces.
</t>
    </r>
    <r>
      <rPr>
        <b/>
        <sz val="11"/>
        <color rgb="FF00AEEF"/>
        <rFont val="Tahoma"/>
        <family val="2"/>
      </rPr>
      <t>&gt;</t>
    </r>
    <r>
      <rPr>
        <sz val="10"/>
        <rFont val="Tahoma"/>
        <family val="2"/>
      </rPr>
      <t xml:space="preserve"> Permanent classrooms with large windows are constructed to improve airflow and reduce heat.
</t>
    </r>
    <r>
      <rPr>
        <b/>
        <sz val="10"/>
        <rFont val="Tahoma"/>
        <family val="2"/>
      </rPr>
      <t xml:space="preserve">
Heat Adaptation:</t>
    </r>
    <r>
      <rPr>
        <sz val="10"/>
        <rFont val="Tahoma"/>
        <family val="2"/>
      </rPr>
      <t xml:space="preserve">
</t>
    </r>
    <r>
      <rPr>
        <b/>
        <sz val="11"/>
        <color rgb="FF00AEEF"/>
        <rFont val="Tahoma"/>
        <family val="2"/>
      </rPr>
      <t>&gt;</t>
    </r>
    <r>
      <rPr>
        <sz val="10"/>
        <rFont val="Tahoma"/>
        <family val="2"/>
      </rPr>
      <t xml:space="preserve"> Physical activities and upper-grade classes are scheduled in the early morning to avoid peak heat.
</t>
    </r>
    <r>
      <rPr>
        <b/>
        <sz val="11"/>
        <color rgb="FF00AEEF"/>
        <rFont val="Tahoma"/>
        <family val="2"/>
      </rPr>
      <t xml:space="preserve">&gt; </t>
    </r>
    <r>
      <rPr>
        <sz val="10"/>
        <rFont val="Tahoma"/>
        <family val="2"/>
      </rPr>
      <t xml:space="preserve">Students cope by unbuttoning uniforms to stay cooler, a practice reportedly more acceptable for boys.
</t>
    </r>
    <r>
      <rPr>
        <b/>
        <sz val="10"/>
        <rFont val="Tahoma"/>
        <family val="2"/>
      </rPr>
      <t xml:space="preserve">
Strong Winds:</t>
    </r>
    <r>
      <rPr>
        <sz val="10"/>
        <rFont val="Tahoma"/>
        <family val="2"/>
      </rPr>
      <t xml:space="preserve">
</t>
    </r>
    <r>
      <rPr>
        <b/>
        <sz val="11"/>
        <color rgb="FF00AEEF"/>
        <rFont val="Tahoma"/>
        <family val="2"/>
      </rPr>
      <t>&gt;</t>
    </r>
    <r>
      <rPr>
        <sz val="10"/>
        <rFont val="Tahoma"/>
        <family val="2"/>
      </rPr>
      <t xml:space="preserve"> Trees are planted to shield buildings from wind damage and create additional outdoor learning areas.
</t>
    </r>
    <r>
      <rPr>
        <b/>
        <sz val="11"/>
        <color rgb="FF00AEEF"/>
        <rFont val="Tahoma"/>
        <family val="2"/>
      </rPr>
      <t>&gt;</t>
    </r>
    <r>
      <rPr>
        <sz val="10"/>
        <rFont val="Tahoma"/>
        <family val="2"/>
      </rPr>
      <t xml:space="preserve"> Some schools have secured funding for permanent structures resistant to extreme weather conditions.
</t>
    </r>
    <r>
      <rPr>
        <b/>
        <sz val="10"/>
        <rFont val="Tahoma"/>
        <family val="2"/>
      </rPr>
      <t xml:space="preserve">
Post-Disruption Measures:</t>
    </r>
    <r>
      <rPr>
        <sz val="10"/>
        <rFont val="Tahoma"/>
        <family val="2"/>
      </rPr>
      <t xml:space="preserve">
</t>
    </r>
    <r>
      <rPr>
        <b/>
        <sz val="11"/>
        <color rgb="FF00AEEF"/>
        <rFont val="Tahoma"/>
        <family val="2"/>
      </rPr>
      <t>&gt;</t>
    </r>
    <r>
      <rPr>
        <sz val="10"/>
        <rFont val="Tahoma"/>
        <family val="2"/>
      </rPr>
      <t xml:space="preserve"> Additional lessons and extra exam time help students catch up on missed material.
</t>
    </r>
    <r>
      <rPr>
        <b/>
        <sz val="11"/>
        <color rgb="FF00AEEF"/>
        <rFont val="Tahoma"/>
        <family val="2"/>
      </rPr>
      <t>&gt;</t>
    </r>
    <r>
      <rPr>
        <sz val="10"/>
        <rFont val="Tahoma"/>
        <family val="2"/>
      </rPr>
      <t xml:space="preserve"> Flexible learning spaces, like outdoor areas with portable boards, are used when classrooms become inaccessible.
</t>
    </r>
    <r>
      <rPr>
        <b/>
        <sz val="11"/>
        <color rgb="FF00AEEF"/>
        <rFont val="Tahoma"/>
        <family val="2"/>
      </rPr>
      <t>&gt;</t>
    </r>
    <r>
      <rPr>
        <sz val="10"/>
        <rFont val="Tahoma"/>
        <family val="2"/>
      </rPr>
      <t xml:space="preserve"> Parents are encouraged to support children’s learning during holidays.
</t>
    </r>
    <r>
      <rPr>
        <b/>
        <u/>
        <sz val="10"/>
        <rFont val="Tahoma"/>
        <family val="2"/>
      </rPr>
      <t xml:space="preserve">
3. Barriers to Coping, Adaptation, and Response</t>
    </r>
    <r>
      <rPr>
        <b/>
        <sz val="10"/>
        <rFont val="Tahoma"/>
        <family val="2"/>
      </rPr>
      <t xml:space="preserve">
Resource Limitations:</t>
    </r>
    <r>
      <rPr>
        <sz val="10"/>
        <rFont val="Tahoma"/>
        <family val="2"/>
      </rPr>
      <t xml:space="preserve">
</t>
    </r>
    <r>
      <rPr>
        <b/>
        <sz val="11"/>
        <color rgb="FF00AEEF"/>
        <rFont val="Tahoma"/>
        <family val="2"/>
      </rPr>
      <t>&gt;</t>
    </r>
    <r>
      <rPr>
        <sz val="10"/>
        <rFont val="Tahoma"/>
        <family val="2"/>
      </rPr>
      <t xml:space="preserve"> Lack of funding for structural improvements, such as repairing windows, installing lightning arresters, or constructing permanent classrooms.
</t>
    </r>
    <r>
      <rPr>
        <b/>
        <sz val="11"/>
        <color rgb="FF00AEEF"/>
        <rFont val="Tahoma"/>
        <family val="2"/>
      </rPr>
      <t>&gt;</t>
    </r>
    <r>
      <rPr>
        <sz val="10"/>
        <rFont val="Tahoma"/>
        <family val="2"/>
      </rPr>
      <t xml:space="preserve"> Water scarcity prevents the installation and maintenance of tanks or boreholes, impacting hygiene and sanitation.
</t>
    </r>
    <r>
      <rPr>
        <b/>
        <sz val="11"/>
        <color rgb="FF00AEEF"/>
        <rFont val="Tahoma"/>
        <family val="2"/>
      </rPr>
      <t xml:space="preserve">&gt; </t>
    </r>
    <r>
      <rPr>
        <sz val="10"/>
        <rFont val="Tahoma"/>
        <family val="2"/>
      </rPr>
      <t xml:space="preserve">Shortage of desks and portable teaching resources hinders outdoor teaching.
</t>
    </r>
    <r>
      <rPr>
        <b/>
        <sz val="10"/>
        <rFont val="Tahoma"/>
        <family val="2"/>
      </rPr>
      <t xml:space="preserve">
Training and Preparedness:</t>
    </r>
    <r>
      <rPr>
        <sz val="10"/>
        <rFont val="Tahoma"/>
        <family val="2"/>
      </rPr>
      <t xml:space="preserve">
</t>
    </r>
    <r>
      <rPr>
        <b/>
        <sz val="11"/>
        <color rgb="FF00AEEF"/>
        <rFont val="Tahoma"/>
        <family val="2"/>
      </rPr>
      <t>&gt;</t>
    </r>
    <r>
      <rPr>
        <sz val="10"/>
        <rFont val="Tahoma"/>
        <family val="2"/>
      </rPr>
      <t xml:space="preserve"> Teachers lack disaster management, first aid, and psychosocial support training.
</t>
    </r>
    <r>
      <rPr>
        <b/>
        <sz val="11"/>
        <color rgb="FF00AEEF"/>
        <rFont val="Tahoma"/>
        <family val="2"/>
      </rPr>
      <t>&gt;</t>
    </r>
    <r>
      <rPr>
        <sz val="10"/>
        <rFont val="Tahoma"/>
        <family val="2"/>
      </rPr>
      <t xml:space="preserve"> Schools lack first aid kits, warning systems, and preventive measures for managing extreme weather.
</t>
    </r>
    <r>
      <rPr>
        <b/>
        <sz val="10"/>
        <rFont val="Tahoma"/>
        <family val="2"/>
      </rPr>
      <t xml:space="preserve">
Parental Attitudes:</t>
    </r>
    <r>
      <rPr>
        <sz val="10"/>
        <rFont val="Tahoma"/>
        <family val="2"/>
      </rPr>
      <t xml:space="preserve">
</t>
    </r>
    <r>
      <rPr>
        <b/>
        <sz val="11"/>
        <color rgb="FF00AEEF"/>
        <rFont val="Tahoma"/>
        <family val="2"/>
      </rPr>
      <t>&gt;</t>
    </r>
    <r>
      <rPr>
        <sz val="10"/>
        <rFont val="Tahoma"/>
        <family val="2"/>
      </rPr>
      <t xml:space="preserve"> Some parents keep children home for household chores, reducing attendance and performance.
</t>
    </r>
    <r>
      <rPr>
        <b/>
        <sz val="11"/>
        <color rgb="FF00AEEF"/>
        <rFont val="Tahoma"/>
        <family val="2"/>
      </rPr>
      <t>&gt;</t>
    </r>
    <r>
      <rPr>
        <sz val="10"/>
        <rFont val="Tahoma"/>
        <family val="2"/>
      </rPr>
      <t xml:space="preserve"> Negative attitudes toward education exacerbate challenges.
</t>
    </r>
    <r>
      <rPr>
        <b/>
        <sz val="10"/>
        <rFont val="Tahoma"/>
        <family val="2"/>
      </rPr>
      <t xml:space="preserve">
Environmental and Logistical Challenges:</t>
    </r>
    <r>
      <rPr>
        <sz val="10"/>
        <rFont val="Tahoma"/>
        <family val="2"/>
      </rPr>
      <t xml:space="preserve">
</t>
    </r>
    <r>
      <rPr>
        <b/>
        <sz val="11"/>
        <color rgb="FF00AEEF"/>
        <rFont val="Tahoma"/>
        <family val="2"/>
      </rPr>
      <t>&gt;</t>
    </r>
    <r>
      <rPr>
        <sz val="10"/>
        <rFont val="Tahoma"/>
        <family val="2"/>
      </rPr>
      <t xml:space="preserve"> Poor drainage systems lead to higher absenteeism during floods.
</t>
    </r>
    <r>
      <rPr>
        <b/>
        <sz val="11"/>
        <color rgb="FF00AEEF"/>
        <rFont val="Tahoma"/>
        <family val="2"/>
      </rPr>
      <t>&gt;</t>
    </r>
    <r>
      <rPr>
        <sz val="10"/>
        <rFont val="Tahoma"/>
        <family val="2"/>
      </rPr>
      <t xml:space="preserve"> Limited tree planting reduces shaded areas and increases exposure to heat.
</t>
    </r>
    <r>
      <rPr>
        <b/>
        <sz val="10"/>
        <rFont val="Tahoma"/>
        <family val="2"/>
      </rPr>
      <t xml:space="preserve">
Teacher Challenges:</t>
    </r>
    <r>
      <rPr>
        <sz val="10"/>
        <rFont val="Tahoma"/>
        <family val="2"/>
      </rPr>
      <t xml:space="preserve">
</t>
    </r>
    <r>
      <rPr>
        <b/>
        <sz val="11"/>
        <color rgb="FF00AEEF"/>
        <rFont val="Tahoma"/>
        <family val="2"/>
      </rPr>
      <t>&gt;</t>
    </r>
    <r>
      <rPr>
        <sz val="10"/>
        <rFont val="Tahoma"/>
        <family val="2"/>
      </rPr>
      <t xml:space="preserve"> Low salaries and lack of teacher accommodation near schools affect morale and punctuality.
</t>
    </r>
    <r>
      <rPr>
        <b/>
        <sz val="11"/>
        <color rgb="FF00AEEF"/>
        <rFont val="Tahoma"/>
        <family val="2"/>
      </rPr>
      <t>&gt;</t>
    </r>
    <r>
      <rPr>
        <sz val="10"/>
        <rFont val="Tahoma"/>
        <family val="2"/>
      </rPr>
      <t xml:space="preserve"> Absence of formal catch-up programs leaves students struggling academically.
</t>
    </r>
    <r>
      <rPr>
        <b/>
        <u/>
        <sz val="10"/>
        <rFont val="Tahoma"/>
        <family val="2"/>
      </rPr>
      <t xml:space="preserve">
4. Support Requested</t>
    </r>
    <r>
      <rPr>
        <b/>
        <sz val="10"/>
        <rFont val="Tahoma"/>
        <family val="2"/>
      </rPr>
      <t xml:space="preserve">
Infrastructure Improvements:</t>
    </r>
    <r>
      <rPr>
        <sz val="10"/>
        <rFont val="Tahoma"/>
        <family val="2"/>
      </rPr>
      <t xml:space="preserve">
</t>
    </r>
    <r>
      <rPr>
        <b/>
        <sz val="11"/>
        <color rgb="FF00AEEF"/>
        <rFont val="Tahoma"/>
        <family val="2"/>
      </rPr>
      <t>&gt;</t>
    </r>
    <r>
      <rPr>
        <sz val="10"/>
        <rFont val="Tahoma"/>
        <family val="2"/>
      </rPr>
      <t xml:space="preserve"> Construction of weather-resistant classrooms with reinforced walls and large ventilated windows.
</t>
    </r>
    <r>
      <rPr>
        <b/>
        <sz val="11"/>
        <color rgb="FF00AEEF"/>
        <rFont val="Tahoma"/>
        <family val="2"/>
      </rPr>
      <t>&gt;</t>
    </r>
    <r>
      <rPr>
        <sz val="10"/>
        <rFont val="Tahoma"/>
        <family val="2"/>
      </rPr>
      <t xml:space="preserve"> Renovation of damaged structures and the installation of modern, weather-resistant latrines.
</t>
    </r>
    <r>
      <rPr>
        <b/>
        <sz val="10"/>
        <rFont val="Tahoma"/>
        <family val="2"/>
      </rPr>
      <t xml:space="preserve">
Water and Hygiene Facilities:</t>
    </r>
    <r>
      <rPr>
        <sz val="10"/>
        <rFont val="Tahoma"/>
        <family val="2"/>
      </rPr>
      <t xml:space="preserve">
</t>
    </r>
    <r>
      <rPr>
        <b/>
        <sz val="11"/>
        <color rgb="FF00AEEF"/>
        <rFont val="Tahoma"/>
        <family val="2"/>
      </rPr>
      <t>&gt;</t>
    </r>
    <r>
      <rPr>
        <sz val="10"/>
        <rFont val="Tahoma"/>
        <family val="2"/>
      </rPr>
      <t xml:space="preserve"> Installation of water tanks, boreholes, and improved sanitation facilities.
</t>
    </r>
    <r>
      <rPr>
        <b/>
        <sz val="11"/>
        <color rgb="FF00AEEF"/>
        <rFont val="Tahoma"/>
        <family val="2"/>
      </rPr>
      <t>&gt;</t>
    </r>
    <r>
      <rPr>
        <sz val="10"/>
        <rFont val="Tahoma"/>
        <family val="2"/>
      </rPr>
      <t xml:space="preserve"> Dedicated washrooms with privacy and sanitary supplies for female students.
</t>
    </r>
    <r>
      <rPr>
        <b/>
        <sz val="10"/>
        <rFont val="Tahoma"/>
        <family val="2"/>
      </rPr>
      <t xml:space="preserve">
Educational Support:</t>
    </r>
    <r>
      <rPr>
        <sz val="10"/>
        <rFont val="Tahoma"/>
        <family val="2"/>
      </rPr>
      <t xml:space="preserve">
</t>
    </r>
    <r>
      <rPr>
        <b/>
        <sz val="11"/>
        <color rgb="FF00AEEF"/>
        <rFont val="Tahoma"/>
        <family val="2"/>
      </rPr>
      <t>&gt;</t>
    </r>
    <r>
      <rPr>
        <sz val="10"/>
        <rFont val="Tahoma"/>
        <family val="2"/>
      </rPr>
      <t xml:space="preserve"> Provision of lunch programs to improve attendance.
</t>
    </r>
    <r>
      <rPr>
        <b/>
        <sz val="11"/>
        <color rgb="FF00AEEF"/>
        <rFont val="Tahoma"/>
        <family val="2"/>
      </rPr>
      <t>&gt;</t>
    </r>
    <r>
      <rPr>
        <sz val="10"/>
        <rFont val="Tahoma"/>
        <family val="2"/>
      </rPr>
      <t xml:space="preserve"> Financial support for development fees to help needy students stay in school.
</t>
    </r>
    <r>
      <rPr>
        <b/>
        <sz val="10"/>
        <rFont val="Tahoma"/>
        <family val="2"/>
      </rPr>
      <t xml:space="preserve">
Training and Resources:</t>
    </r>
    <r>
      <rPr>
        <sz val="10"/>
        <rFont val="Tahoma"/>
        <family val="2"/>
      </rPr>
      <t xml:space="preserve">
</t>
    </r>
    <r>
      <rPr>
        <b/>
        <sz val="11"/>
        <color rgb="FF00AEEF"/>
        <rFont val="Tahoma"/>
        <family val="2"/>
      </rPr>
      <t>&gt;</t>
    </r>
    <r>
      <rPr>
        <sz val="10"/>
        <rFont val="Tahoma"/>
        <family val="2"/>
      </rPr>
      <t xml:space="preserve"> Training for teachers on disaster preparedness, emergency response, and psychosocial support.
</t>
    </r>
    <r>
      <rPr>
        <b/>
        <sz val="11"/>
        <color rgb="FF00AEEF"/>
        <rFont val="Tahoma"/>
        <family val="2"/>
      </rPr>
      <t>&gt;</t>
    </r>
    <r>
      <rPr>
        <sz val="10"/>
        <rFont val="Tahoma"/>
        <family val="2"/>
      </rPr>
      <t xml:space="preserve"> Provision of emergency supplies such as first aid kits.
</t>
    </r>
    <r>
      <rPr>
        <b/>
        <sz val="10"/>
        <rFont val="Tahoma"/>
        <family val="2"/>
      </rPr>
      <t xml:space="preserve">
Community Collaboration:</t>
    </r>
    <r>
      <rPr>
        <sz val="10"/>
        <rFont val="Tahoma"/>
        <family val="2"/>
      </rPr>
      <t xml:space="preserve">
</t>
    </r>
    <r>
      <rPr>
        <b/>
        <sz val="11"/>
        <color rgb="FF00AEEF"/>
        <rFont val="Tahoma"/>
        <family val="2"/>
      </rPr>
      <t>&gt;</t>
    </r>
    <r>
      <rPr>
        <sz val="10"/>
        <rFont val="Tahoma"/>
        <family val="2"/>
      </rPr>
      <t xml:space="preserve"> Involving parents, NGOs, and government agencies in funding and planning adaptation measures.
</t>
    </r>
    <r>
      <rPr>
        <b/>
        <sz val="11"/>
        <color rgb="FF00AEEF"/>
        <rFont val="Tahoma"/>
        <family val="2"/>
      </rPr>
      <t>&gt;</t>
    </r>
    <r>
      <rPr>
        <sz val="10"/>
        <rFont val="Tahoma"/>
        <family val="2"/>
      </rPr>
      <t xml:space="preserve"> Advocating for tree planting to mitigate wind damage and provide shaded learning spaces.
</t>
    </r>
    <r>
      <rPr>
        <b/>
        <u/>
        <sz val="10"/>
        <rFont val="Tahoma"/>
        <family val="2"/>
      </rPr>
      <t xml:space="preserve">
5. Community Involvement</t>
    </r>
    <r>
      <rPr>
        <b/>
        <sz val="10"/>
        <rFont val="Tahoma"/>
        <family val="2"/>
      </rPr>
      <t xml:space="preserve">
</t>
    </r>
    <r>
      <rPr>
        <b/>
        <sz val="10"/>
        <color rgb="FF00AEEF"/>
        <rFont val="Tahoma"/>
        <family val="2"/>
      </rPr>
      <t>(EXPAND FORMULA BAR TO KEEP READING)</t>
    </r>
    <r>
      <rPr>
        <b/>
        <sz val="10"/>
        <rFont val="Tahoma"/>
        <family val="2"/>
      </rPr>
      <t xml:space="preserve">
Contributions:</t>
    </r>
    <r>
      <rPr>
        <sz val="10"/>
        <rFont val="Tahoma"/>
        <family val="2"/>
      </rPr>
      <t xml:space="preserve">
</t>
    </r>
    <r>
      <rPr>
        <b/>
        <sz val="11"/>
        <color rgb="FF00AEEF"/>
        <rFont val="Tahoma"/>
        <family val="2"/>
      </rPr>
      <t xml:space="preserve">&gt; </t>
    </r>
    <r>
      <rPr>
        <sz val="10"/>
        <rFont val="Tahoma"/>
        <family val="2"/>
      </rPr>
      <t xml:space="preserve">Parents contribute murram for classroom flooring and funds for lightning arresters and tree seedlings.
</t>
    </r>
    <r>
      <rPr>
        <b/>
        <sz val="11"/>
        <color rgb="FF00AEEF"/>
        <rFont val="Tahoma"/>
        <family val="2"/>
      </rPr>
      <t>&gt;</t>
    </r>
    <r>
      <rPr>
        <sz val="10"/>
        <rFont val="Tahoma"/>
        <family val="2"/>
      </rPr>
      <t xml:space="preserve"> PTAs collect fees for maintenance and improvements.
</t>
    </r>
    <r>
      <rPr>
        <b/>
        <sz val="10"/>
        <rFont val="Tahoma"/>
        <family val="2"/>
      </rPr>
      <t xml:space="preserve">
Emergency Responses:</t>
    </r>
    <r>
      <rPr>
        <sz val="10"/>
        <rFont val="Tahoma"/>
        <family val="2"/>
      </rPr>
      <t xml:space="preserve">
</t>
    </r>
    <r>
      <rPr>
        <b/>
        <sz val="11"/>
        <color rgb="FF00AEEF"/>
        <rFont val="Tahoma"/>
        <family val="2"/>
      </rPr>
      <t>&gt;</t>
    </r>
    <r>
      <rPr>
        <sz val="10"/>
        <rFont val="Tahoma"/>
        <family val="2"/>
      </rPr>
      <t xml:space="preserve"> Community members create drainage channels during floods to restore safe learning environments.
</t>
    </r>
    <r>
      <rPr>
        <b/>
        <sz val="10"/>
        <rFont val="Tahoma"/>
        <family val="2"/>
      </rPr>
      <t xml:space="preserve">
Collaboration:</t>
    </r>
    <r>
      <rPr>
        <sz val="10"/>
        <rFont val="Tahoma"/>
        <family val="2"/>
      </rPr>
      <t xml:space="preserve">
</t>
    </r>
    <r>
      <rPr>
        <b/>
        <sz val="11"/>
        <color rgb="FF00AEEF"/>
        <rFont val="Tahoma"/>
        <family val="2"/>
      </rPr>
      <t>&gt;</t>
    </r>
    <r>
      <rPr>
        <sz val="10"/>
        <rFont val="Tahoma"/>
        <family val="2"/>
      </rPr>
      <t xml:space="preserve"> Regular meetings between parents, PTAs, and school staff address structural and academic concerns.
</t>
    </r>
    <r>
      <rPr>
        <b/>
        <sz val="11"/>
        <color rgb="FF00AEEF"/>
        <rFont val="Tahoma"/>
        <family val="2"/>
      </rPr>
      <t xml:space="preserve">&gt; </t>
    </r>
    <r>
      <rPr>
        <sz val="10"/>
        <rFont val="Tahoma"/>
        <family val="2"/>
      </rPr>
      <t>Formalized programs for emergency preparedness and resilience-building are still lacking but seen as necessary.</t>
    </r>
  </si>
  <si>
    <r>
      <rPr>
        <b/>
        <sz val="10"/>
        <rFont val="Tahoma"/>
        <family val="2"/>
      </rPr>
      <t>Direct Impact of Floods and Heavy Rainfall</t>
    </r>
    <r>
      <rPr>
        <sz val="10"/>
        <rFont val="Tahoma"/>
        <family val="2"/>
      </rPr>
      <t xml:space="preserve">
Floods and heavy rains reportedly cause important disruptions to education. Attendance drops as children fear lightning and drowning, and roads become unsafe or inaccessible. Many students arrive late or fail to return to school after heavy rains. Some children are kept home to help with household chores, while others avoid school because they become dirty on the way.
Flooding also interrupts classes, as teachers are sometimes unable to reach schools and exams are postponed or disrupted. Latrines often flood and become unhygienic, creating health risks for students and staff. Soil erosion on school grounds makes outdoor areas unsafe. Rain entering through open windows halts lessons, as students may need to mop up classrooms before classes can resume. Students are occasionally sent home during heavy rains, further reducing instructional time.
Floods damage school gardens and other facilities, while lightning arresters—likely valued for their copper content—are reportedly stolen during storms, increasing safety risks for students and staff. This is assuming the lightning arresters were genuine and functional in the first place.
</t>
    </r>
    <r>
      <rPr>
        <b/>
        <sz val="10"/>
        <rFont val="Tahoma"/>
        <family val="2"/>
      </rPr>
      <t xml:space="preserve">Direct Impact of Extreme Temperatures
</t>
    </r>
    <r>
      <rPr>
        <sz val="10"/>
        <rFont val="Tahoma"/>
        <family val="2"/>
      </rPr>
      <t xml:space="preserve">During periods of extreme heat, attendance drops as children avoid classes due to discomfort and other challenges. Sweat-soaked uniforms reportedly discourage students from attending afternoon classes, as they feel uncomfortable in them. This is especially common among girls, who often change into non-uniform clothes in the afternoon, which likely means they do not return to school if uniforms are compulsory. Fears of skin rashes or irritations, and the inability to walk on hot roads without shoes are also cited as reasons students stay away from school. Heat affects focus for both students and teachers, while excessive sweating adds to the discomfort and feelings of embarrassment. Interview participants flagged that in some cases, extreme heat leads to higher dropout rates, with some students turning to crime after leaving school. Parents reportedly blame teachers for their children’s resulting educational struggles, which fosters a sense of unfairness and frustration among teachers. 
High temperatures can weaken roofs and cause cracks in walls, further compromising school infrastructure. Reduced extracurricular activities, particularly sports, are noted as a consequence of extreme heat, and lunch breaks reportedly become difficult due to the conditions. Students may struggle to find shaded or cooler areas to eat, making lunch breaks physically uncomfortable and less enjoyable. Some may choose to skip lunch altogether to avoid walking home in the intense sun, while others who do leave for lunch may not return to school afterward.
Classes are sometimes cancelled, and school days are shortened. Girls face particular challenges, as heat reportedly limits their access to washrooms, reducing their attendance and participation. This may be due to the discomfort of using poorly ventilated or overly hot facilities, which can feel unsafe or unhygienic, especially for those managing menstruation.
</t>
    </r>
    <r>
      <rPr>
        <b/>
        <sz val="10"/>
        <rFont val="Tahoma"/>
        <family val="2"/>
      </rPr>
      <t>Direct Impact of Strong Winds</t>
    </r>
    <r>
      <rPr>
        <sz val="10"/>
        <rFont val="Tahoma"/>
        <family val="2"/>
      </rPr>
      <t xml:space="preserve">
Strong winds create multiple challenges for schools. Trees are damaged, and iron sheets are blown off roofs, making classrooms unusable. Interviewees noted that strong winds generate excessive noise, disrupting teaching and learning. Dust brought in by the winds adds to the discomfort, particularly in poorly ventilated classrooms.
</t>
    </r>
    <r>
      <rPr>
        <b/>
        <sz val="10"/>
        <rFont val="Tahoma"/>
        <family val="2"/>
      </rPr>
      <t>Direct Impact of Drought/Prolonged Dry Spells/Water Scarcity</t>
    </r>
    <r>
      <rPr>
        <sz val="10"/>
        <rFont val="Tahoma"/>
        <family val="2"/>
      </rPr>
      <t xml:space="preserve">
Drought and water scarcity affect students and teachers alike. Often, there is no water available at schools due to low pressure, insufficient supply, or broken water taps. As a result, students must walk home to fetch water, causing them to arrive late for class or not return to school at all.
Clothes cannot be washed regularly, leading to hygiene issues that discourage attendance. Latrines are cleaned less regularly or possibly not at all due to water shortages, creating unsanitary conditions.
Poor sanitation in teachers’ quarters was also highlighted as a concern, with some teachers unable to bathe more than once a day due to limited water availability. Teachers reported feeling thirsty throughout the day, which affects their ability to focus and teach effectively.
</t>
    </r>
    <r>
      <rPr>
        <b/>
        <sz val="10"/>
        <rFont val="Tahoma"/>
        <family val="2"/>
      </rPr>
      <t>Direct Impact of Lightning</t>
    </r>
    <r>
      <rPr>
        <sz val="10"/>
        <rFont val="Tahoma"/>
        <family val="2"/>
      </rPr>
      <t xml:space="preserve">
Lightning poses a direct threat to schools, instilling fear among students and staff. Interviewees noted that lightning events can disrupt attendance and create heightened anxiety, particularly in schools lacking proper safety measures such as functional lightning arresters. For instance, a few years ago, a child was reportedly struck and killed by lightning. This incident affected other students who knew the child or heard the story, intensifying their anxiety and reluctance to attend school during lightning-prone weather.</t>
    </r>
  </si>
  <si>
    <t>Attendance drops</t>
  </si>
  <si>
    <t>Fear of lightening</t>
  </si>
  <si>
    <t>Fear of drowning</t>
  </si>
  <si>
    <t>They don't come at all</t>
  </si>
  <si>
    <t>They arrive late</t>
  </si>
  <si>
    <t>Children don't come back after rain</t>
  </si>
  <si>
    <t>The roads become unsafe/inaccessible</t>
  </si>
  <si>
    <t>Children become dirty</t>
  </si>
  <si>
    <t>Children help with chores</t>
  </si>
  <si>
    <t>Classes are interrupted/disrupted</t>
  </si>
  <si>
    <t>Latrines floods and/or become unhygienic</t>
  </si>
  <si>
    <t>Soil erosion on school grounds</t>
  </si>
  <si>
    <t>Teachers can't reach school</t>
  </si>
  <si>
    <t>Exams are interrupted/disrupted/postponed</t>
  </si>
  <si>
    <t>Open windows let the rain in</t>
  </si>
  <si>
    <t>Students are sent home</t>
  </si>
  <si>
    <t>Damage to school gardens</t>
  </si>
  <si>
    <t>Theft of lightning arresters</t>
  </si>
  <si>
    <t>The school grounds become unsafe</t>
  </si>
  <si>
    <t>Children avoid classes</t>
  </si>
  <si>
    <t>Increase in diseases</t>
  </si>
  <si>
    <t>Parents blame teachers</t>
  </si>
  <si>
    <t>Academic performance drops</t>
  </si>
  <si>
    <t>Drop outs then go into crime</t>
  </si>
  <si>
    <t>Sweat soaked uniforms so don't come in afternoon</t>
  </si>
  <si>
    <t>Fear of skin rashes/irritations</t>
  </si>
  <si>
    <t>Can't walk on hot roads without shoes</t>
  </si>
  <si>
    <t>Too hot to walk to school</t>
  </si>
  <si>
    <t>Parents keep children at home</t>
  </si>
  <si>
    <t>Children can't focus</t>
  </si>
  <si>
    <t>Teachers can't focus</t>
  </si>
  <si>
    <t>Excessive sweating</t>
  </si>
  <si>
    <t>Causes cracks in walls and weakens roofs</t>
  </si>
  <si>
    <t>Reduced extracurricular activities (sports)</t>
  </si>
  <si>
    <t>Difficult around lunch time</t>
  </si>
  <si>
    <t>Classes are cancelled</t>
  </si>
  <si>
    <t>Heat reduces girls' access to washrooms</t>
  </si>
  <si>
    <t>School days are shortened</t>
  </si>
  <si>
    <t>Trees are damaged</t>
  </si>
  <si>
    <t>Iron sheets on roofs get blown off</t>
  </si>
  <si>
    <t>Too noisy for teaching</t>
  </si>
  <si>
    <t>Bring in dust</t>
  </si>
  <si>
    <t>Students arrive late</t>
  </si>
  <si>
    <t>Clothes cant be washed regularly</t>
  </si>
  <si>
    <t>Latrines are only cleaned once a week</t>
  </si>
  <si>
    <t>Poor sanitation in teacher quarters</t>
  </si>
  <si>
    <t>Teachers are thirsty</t>
  </si>
  <si>
    <t>Teachers can only bathe once</t>
  </si>
  <si>
    <t>Schools have reportedly adopted several measures to cope with flooding. Drainage channels and trenches are constructed around buildings to direct water away from classrooms and common areas, preventing flooding and minimizing damage. Sand is brought in to stabilize muddy grounds, making school premises safer and more accessible. To mitigate the impact of flooding, verandas have been elevated to prevent water from entering classrooms, and trees have been planted on the school compounds to enhance drainage and protect structures. While the number of trees is relatively small and likely insufficient to significantly impact the broader microclimate due to the limited size of school grounds, they are believed to offer localized benefits related to weather. Some community members even suggest that the trees may help attract rain. Additionally, the shade provided by these trees offers a cooler environment for outdoor lessons, helping students and teachers avoid the discomfort of overheated classrooms.
Permanent classrooms are constructed with large windows to improve airflow and create a more conducive learning environment. Physical activities, such as football and physical education, are scheduled early in the morning, between 6:30 AM and 9:00 AM, to avoid the hottest parts of the day. Similarly, upper-grade classes, such as Primary 6 and 7, are held during the cooler morning hours to enhance focus and comprehension. Students also cope with the heat by unbuttoning their uniforms to stay cooler, a practice that is likely to be only socially acceptable for boys.
Strong winds present another challenge, and schools have taken measures to minimize their impact. Trees are planted around school compounds to shield buildings from wind damage and create additional outdoor learning spaces. One should note that while planting trees in school compounds can provide localised wind protection in theory, creating an effective shield against strong winds typically requires a comprehensive approach, including denser tree planting and consideration of windbreak design principles, which may not be the case in Nyumanzi. 
With the support of organizations like Finn Church Aid, some schools have also advocated for and secured funding to build permanent structures that can withstand strong winds, heavy rains, and other extreme weather conditions.
To support education after weather-related disruptions, schools schedule additional lessons and allocate extra time for exams, helping students catch up on missed material. Parents are encouraged to support their children’s learning during holidays to maintain focus and bridge gaps caused by interruptions. Flexible learning spaces, such as outdoor areas with portable boards, are utilized when classrooms become inaccessible or uncomfortable due to weather conditions. Community collaboration has played a vital role in these efforts, with local involvement in implementing adaptive measures such as tree planting and infrastructure improvements.</t>
  </si>
  <si>
    <t>Trees to protect from wind</t>
  </si>
  <si>
    <t>Trees on school grounds to attract the rain</t>
  </si>
  <si>
    <t>Trees on school grounds for shade</t>
  </si>
  <si>
    <t>Build windows/open window</t>
  </si>
  <si>
    <t>Earlier classes</t>
  </si>
  <si>
    <t>Drainage channels</t>
  </si>
  <si>
    <t>Elevated buildings</t>
  </si>
  <si>
    <t>Build permanent structures</t>
  </si>
  <si>
    <t>Sand to cover muddy areas</t>
  </si>
  <si>
    <t>Barriers to Coping/Adaptation/Response</t>
  </si>
  <si>
    <t>Education staff identified several challenges that hinder schools’ ability to effectively adapt to and respond to extreme weather events. These barriers stem from a combination of limited resources, insufficient infrastructure, lack of training, and inadequate support systems.
A critical issue is the lack of resources and funding, which limits schools’ ability to make necessary structural improvements. Many classrooms require repairs, such as fixing windows to protect against rain and wind or installing lightning arresters for safety during storms. Temporary classrooms are particularly vulnerable to flooding, disrupting lessons and reducing instructional time. Additionally, the increasing pupil-to-classroom ratio underscores the urgent need for funding to build more permanent structures to accommodate students and reduce overcrowding.
Water scarcity is another pressing challenge, exacerbated by drought and damage to water facilities. Schools lack funds to install and maintain water tanks or boreholes, leaving students and staff without reliable access to drinking water. This impacts hygiene and sanitation, especially during emergencies. The absence of safe drinking water forces children to leave school to fetch water from home, and many do not return, particularly during periods of intense heat.
Schools face important limitations in teaching resources and infrastructure. There is a shortage of desks, making seating arrangements difficult and affecting students’ concentration. Teachers lack portable blackboards, which hinders the ability to conduct lessons under trees—an adaptation often used during extreme weather. Moving desks in and out of classrooms is cumbersome, further complicating efforts to adapt to outdoor teaching environments.
The lack of training and disaster preparedness among staff is another major barrier. Teachers rely on basic knowledge and ad-hoc methods during emergencies but require structured training in areas such as first aid, disaster management, and psychosocial support to assist students coping with trauma. The absence of first aid kits in schools also limits the ability to provide immediate care for injuries until students can be taken to a hospital. Schools do not have warning systems or preventive measures to manage extreme weather effectively, leaving staff unprepared to handle such crises.
In addition to these challenges, negative parental attitudes toward education contribute to low attendance. Some parents keep children at home to help with household chores, which impacts both attendance and performance. Environmental factors, such as poor drainage systems, exacerbate flooding, leading to higher absenteeism. A lack of tree planting in schools and surrounding communities reduces shaded areas and limits the ability to combat the effects of extreme weather.
Other barriers include teacher motivation and accommodation issues. Low salaries and the absence of teacher quarters near schools affect morale and punctuality, particularly during the rainy season. The lack of formal programs to help students catch up after weather-related disruptions further widens the gap in learning, leaving students struggling academically.</t>
  </si>
  <si>
    <t>Difficult to move class outside</t>
  </si>
  <si>
    <t>Desks not enough/heavy</t>
  </si>
  <si>
    <t>Lack of portable material</t>
  </si>
  <si>
    <t>Teachers not trained for these situations</t>
  </si>
  <si>
    <t>Lack of trees</t>
  </si>
  <si>
    <t>Lack of permanent structures</t>
  </si>
  <si>
    <t>Lack of drainage systems</t>
  </si>
  <si>
    <t>Support Requested</t>
  </si>
  <si>
    <r>
      <t xml:space="preserve">Education staff identified a range of support measures required to help schools adapt to and respond effectively to the impacts of climate and weather. These needs encompass infrastructure improvements, resource provision, training, and collaboration with external partners.
A critical need is infrastructure upgrades to improve school resilience. Schools require funding to construct additional classrooms that are weather-resistant and capable of accommodating the growing number of students. Permanent structures with reinforced walls and large, well-ventilated windows are necessary to withstand flooding and provide better air circulation during hot weather. Existing buildings also require renovation to repair damage caused by previous weather events. Weather-resistant modern latrines are urgently needed to address issues with filled-up and inadequate facilities, especially for female students.
Water facilities are a priority, with staff emphasizing the need for water tanks, boreholes, and maintenance of existing systems to ensure reliable access to safe drinking water. Improved water availability would also support hygiene and sanitation, particularly in emergencies and during hot weather. Schools also highlighted the need for seedlings to plant trees around school compounds. These trees would help mitigate the impact of strong winds, protect infrastructure, and create shaded areas to provide a cooler, more conducive learning environment. </t>
    </r>
    <r>
      <rPr>
        <b/>
        <sz val="10"/>
        <color rgb="FF00AEEF"/>
        <rFont val="Tahoma"/>
        <family val="2"/>
      </rPr>
      <t>(DOUBLE CLICK TO KEEP READING)</t>
    </r>
    <r>
      <rPr>
        <sz val="10"/>
        <rFont val="Tahoma"/>
        <family val="2"/>
      </rPr>
      <t xml:space="preserve">
To enhance support for students, schools called for the provision of lunch to encourage higher attendance rates, particularly for children from families struggling to provide meals. Identifying and assisting needy children with development fees—reported to be as low as 5,000 Ugandan Shillings—could help ensure that these students continue their education without disruption. Female students face particular challenges during menstruation, especially in hot weather, due to limited access to sanitary products and proper facilities. Dedicated washrooms with privacy for changing and bathing, along with the provision of sanitary supplies, are seen as critical to improving girls’ attendance and comfort.
Schools also emphasized the need for teacher training in emergency response, disaster preparedness, and psychosocial support to help staff better manage the challenges posed by extreme weather. This training should include first aid to address injuries and trauma during emergencies. Providing schools with emergency supplies such as first aid kits would further strengthen their preparedness.
Collaboration and advocacy were also highlighted as key components of support. Schools actively lobby for funding from partners within the settlement to address critical needs. These efforts include advocating for infrastructure improvements, tree planting initiatives at schools and homes, and resource mobilization for long-term adaptation strategies. Involving stakeholders such as NGOs, government agencies, and parents in planning and implementation is essential to ensuring the success of these efforts.</t>
    </r>
  </si>
  <si>
    <t>Weather resistant latrines</t>
  </si>
  <si>
    <t>Proper washrooms for girls during heat</t>
  </si>
  <si>
    <t>Plant trees to protect buildings</t>
  </si>
  <si>
    <t>Plant trees for shade</t>
  </si>
  <si>
    <t>Community Involvement</t>
  </si>
  <si>
    <t>Community meetings with the school</t>
  </si>
  <si>
    <r>
      <t xml:space="preserve">Education staff highlighted the important role local communities play in supporting schools, particularly in planning and implementing measures to address challenges posed by climate and weather. This involvement takes various forms, ranging from direct contributions to collaborative decision-making and emergency responses.
For example, parents and other community members have provided murram to improve the flooring of classrooms. Additionally, some parents recently contributed 1,000 UGX each to help purchase lightning arresters for a school, aiming to enhance safety during storms. </t>
    </r>
    <r>
      <rPr>
        <b/>
        <sz val="10"/>
        <color rgb="FF00AEEF"/>
        <rFont val="Tahoma"/>
        <family val="2"/>
      </rPr>
      <t>(DOUBLE CLICK TO KEEP READING)</t>
    </r>
    <r>
      <rPr>
        <sz val="10"/>
        <rFont val="Tahoma"/>
        <family val="2"/>
      </rPr>
      <t xml:space="preserve">
A fee of 5,000 UGX per child per term is also collected by the Parent-Teacher Association (PTA) to support the maintenance of school structures and purchase tree seedlings for planting around one of the schools’ compound.
Regular meetings are a key platform for community engagement. Parents, the Senior Management Committee (SMC), and PTAs participate in discussions with school administration to address issues affecting learners. These meetings focus on structural concerns, academic performance, school safety, and the overall management of schools, especially in the context of natural disasters. While these meetings enable collaboration, education staff noted that structured, formal initiatives for emergency planning and preparedness, such as maintenance schedules or response strategies, are not yet common.
During emergencies, such as flooding, community members assist by creating drainage channels to clear water from school compounds and playgrounds, helping to restore a safe and usable learning environment. 
While these efforts are impactful, staff emphasized the need to expand and formalize community involvement in areas such as ongoing maintenance, emergency preparedness, and resilience-building initiatives. Engaging parents and community leaders in structured programs is believed to strengthen schools' capacity to adapt to and withstand the challenges posed by extreme weather.
</t>
    </r>
  </si>
  <si>
    <t>Financial contributions</t>
  </si>
  <si>
    <t>Help build drainage</t>
  </si>
  <si>
    <t>Helps rebuild</t>
  </si>
  <si>
    <t>PERSONS WITH DISABILITIES (PWD's)</t>
  </si>
  <si>
    <t>Support received - wheelchair</t>
  </si>
  <si>
    <t>Seasonal calendar for a typical year in/around Nyumanzi settlement</t>
  </si>
  <si>
    <t>January</t>
  </si>
  <si>
    <t>February</t>
  </si>
  <si>
    <t>March</t>
  </si>
  <si>
    <t>April</t>
  </si>
  <si>
    <t>May</t>
  </si>
  <si>
    <t>June</t>
  </si>
  <si>
    <t>July</t>
  </si>
  <si>
    <t>August</t>
  </si>
  <si>
    <t>September</t>
  </si>
  <si>
    <t>October</t>
  </si>
  <si>
    <t>November</t>
  </si>
  <si>
    <t>December</t>
  </si>
  <si>
    <t>Season</t>
  </si>
  <si>
    <t>Dry season</t>
  </si>
  <si>
    <t>Rainy season</t>
  </si>
  <si>
    <t>Weather</t>
  </si>
  <si>
    <t>High temperatures and windy weather</t>
  </si>
  <si>
    <t>Very high temperatures. Moderate rainfall may begin in March in some areas, providing relief from the dry spell, though this varies by year.</t>
  </si>
  <si>
    <t>Heavy rain pours and lightening strikes. Flooding occurs in April, though less intensely than later in the year (August–October)</t>
  </si>
  <si>
    <t>Peak rainfall, lightening strikes, floods, and a drop in temperature</t>
  </si>
  <si>
    <t>Dry spells, high temperatures</t>
  </si>
  <si>
    <t>Peak rainfall, flooding, low temperatures</t>
  </si>
  <si>
    <t>Flooding and low temperatures</t>
  </si>
  <si>
    <t>Flooding</t>
  </si>
  <si>
    <t>Dry wind begins late November</t>
  </si>
  <si>
    <t>The intense heat gives way to the more moderate/cold temperatures due to strong dry winds. Dry spells cause water scarcity</t>
  </si>
  <si>
    <t>Preparation for sending children to school.</t>
  </si>
  <si>
    <t>Start of the 1st school term. Attendance is low due to the inability to afford school fees and a lack of scholastic materials.</t>
  </si>
  <si>
    <t>Parent-Teacher Association (PTA) meetings and coordination activities within schools.</t>
  </si>
  <si>
    <t>End of the 1st term of school in late April/early May, attendance is disrupted by heavy rains.</t>
  </si>
  <si>
    <t>End of the 1st term break in early May. The 2nd school term starts in late May/early June, attendance is disrupted by heavy rains.</t>
  </si>
  <si>
    <t>2nd term starts end May/early June. Continuation of the 2nd school term.</t>
  </si>
  <si>
    <t>Attendance drops as children are required to help with farming tasks, such as protecting crops from birds during the planting season.</t>
  </si>
  <si>
    <t>End of the 2nd school term, followed by holidays. Attendance is affected by harvest time, as children stay home to chase birds away from crops.</t>
  </si>
  <si>
    <t>Term break ends in early September, and the 3rd school term begins. Attendance normalizes as farming activities wind down.</t>
  </si>
  <si>
    <t>Continuation of the 3rd school term, though floods cause disruptions.
Annual General Meeting in the school.
School tour activities.
High school attendance during exam periods.
Primary Leaving Examination (PLE), Uganda Certificate of Education (UCE), and Uganda Advanced Certificate of Education (UACE) start.
Senior Four students begin UCE exams.</t>
  </si>
  <si>
    <t>End-of-term examinations for Primary One to Six and Senior One to Five. Dry winds and high heat impact attendance and classroom conditions.</t>
  </si>
  <si>
    <t>End of the 3rd school term, with final examinations and the start of year-end holidays for all schools.</t>
  </si>
  <si>
    <t>Food security</t>
  </si>
  <si>
    <t>Scarcity of food due to wastage in December.
Hunger caused by food scarcity.
Staple food: "Wal Wal" (posho prepared differently).</t>
  </si>
  <si>
    <t>Food scarcity</t>
  </si>
  <si>
    <t>Scarcity of food continues until the beginning of the July and August harvests.</t>
  </si>
  <si>
    <t>Sufficient food</t>
  </si>
  <si>
    <t>Less food availability</t>
  </si>
  <si>
    <t>A lot of sickness: potentially malaria, flu, chickenpox, and typhoid.
Snake bites due to hot air.
Scorpion bites due to high temperatures.
Poor sanitation caused by limited or inadequate washroom facilities.
Health issues such as rashes and psychological discomfort.</t>
  </si>
  <si>
    <t>Increase in scorpion stings and snake bites.
Sickness such as chickenpox.</t>
  </si>
  <si>
    <t xml:space="preserve">Sickness of children especially diarrhea 
Snike bites due to bushy environment.
Health issues such as rashes, psychological stress, and discomfort.
Low turnout at health centers due to reluctance to seek treatment in the heat.
Indoor residual spraying is conducted in March and April.
</t>
  </si>
  <si>
    <t>High rate of disease transmission, including malaria, cholera, cough, and diarrhea, especially during mango season and due to heavy rains.
Eye problems caused by house flies (due to mango season).
Outbreaks of waterborne diseases like diarrhea linked to too much rain.
Deworming and Vitamin A supplementation for children aged 5 and below.
Poor sanitation due to heavy rain and open defecation.
Lightening strikes mentioned as a hazard.
Indoor residual spraying conducted in March and April.
Heat affects medication storage, reducing drug effectiveness.</t>
  </si>
  <si>
    <t>A lot of diseases affecting people, including diarrhea, flu, malaria, and cough.
Malaria outbreaks caused by excessive rainfall.
Lightning strikes (e.g., in 2019).
High birthrate perceived.
Snakes bites due to overgrown grass</t>
  </si>
  <si>
    <t>Diseases affecting children, the elderly, and others, including flu, malaria, pneumonia, and cough.
Start of seasonal illnesses associated with the elderly and children.</t>
  </si>
  <si>
    <t>Fertility in humans is noted, linked to excess food availability.</t>
  </si>
  <si>
    <t>High malaria rates among children and the elderly.
Fertility in humans increases due to food abundance, with many women conceiving during this time.
Cases of sexual harassment and gender-based violence increase during flooding periods.</t>
  </si>
  <si>
    <t>High fertility rate among humans.</t>
  </si>
  <si>
    <t>Deworming and Vitamin A supplementation provided for children below 5 years.
Heavy rains contribute to health risks associated with poor sanitation and flooding.</t>
  </si>
  <si>
    <t>High rate of accidents mentioned without specific details.</t>
  </si>
  <si>
    <t>High rate of flu due to cold and dry winds.
High rate of sexually transmitted diseases (STDs), including HIV.
High rate of accidents.
High snake bites and scopion stings as they look for cooler place in the houses.</t>
  </si>
  <si>
    <t>Shelter</t>
  </si>
  <si>
    <t>Beginning of new house construction and renovation of old or damaged houses.
Brick laying/making mentioned as an activity.
Expansion of land clearance related to construction.
Poor sanitation caused by limited or inadequate washroom facilities.
Family members sleep outside at night due to too much heat
Quarry
Clearing the compound to protect from bush fires</t>
  </si>
  <si>
    <t>Construction of houses
Brick laying
Increased termite activity, which damages sheter
People sleep outside due to heat</t>
  </si>
  <si>
    <t>Moderate flooding in specific areas, such as Block C and part of Block D in Nyumanzi settlement.</t>
  </si>
  <si>
    <t>Heavy rainfall causes destruction of shelter, including roofs, and sanitation facilities, such as pit latrines.
Flooding reported in specific areas, including Block D and Block C of Nyumanzi.</t>
  </si>
  <si>
    <t>Grass cutting by the host community for thatching huts begins.
Grass is purchased by the refugees from the host community, with cutting starting in November.</t>
  </si>
  <si>
    <t>Cutting grass for building houses.
Searching for grass for thatching houses.
Brick making and burning for construction.
Trading of construction materials such as grasses, poles, and cement.
Smearing houses.
Roofing houses.
Some family members sleep outside at night and, when it gets cold after midnight, they return indoors.</t>
  </si>
  <si>
    <t>Celebrations and social life</t>
  </si>
  <si>
    <t>Weddings by those who are working.
Traditional marriage mentioned.
Parties and weddings noted as events.
Cultural events mentioned as part of community activities.
Initiation of youth into adulthood.
Happy New Year celebration.
Liberation day.
Organizing home delivery prayers</t>
  </si>
  <si>
    <t>Community elections.
Weddings by those who are working.
Parties (weddings).
Cultural events.
Valentine celebration.
Beginning of courtship.
Informing the in-law about the bride price and payment of bride price/dowry.</t>
  </si>
  <si>
    <t>Celebration of International women's Day</t>
  </si>
  <si>
    <t>Celebration of Easter, including Good Friday, Easter Sunday, and Easter Monday, with activities such as marching around the settlement and commemorating the resurrection of Jesus Christ.</t>
  </si>
  <si>
    <t>Cultural gala mentioned.
Labour Day (1st May).
Third May Martyrs’ Day in Uganda.
Mother’s Day (12th May).</t>
  </si>
  <si>
    <t>Voting for Refugee Leaders (RWCs) every two years.
Uganda Martyrs’ Day celebration (3rd June).
Hero Day celebration.
Father’s Day (21st June).
Eidi Al-Adha celebration</t>
  </si>
  <si>
    <t>Independence Day of South Sudan (9th July), celebrated by refugees in the settlement.</t>
  </si>
  <si>
    <t>Cultural galas.
Cultural activities such as wrestling and dancing.
Youth Day celebration.
Football games.</t>
  </si>
  <si>
    <t>Village planning meetings are held.</t>
  </si>
  <si>
    <t>Uganda Independence Day celebration (9th October).
Teachers' Day celebration.
Referendum Day of South Sudan.</t>
  </si>
  <si>
    <t>Prayers held for Primary Seven candidates.
Community awareness activities focused on the festive season, e.g., Christmas.</t>
  </si>
  <si>
    <t>Christmas celebration on December 25th, including matching and singing around Nyumanzi.
Boxing Day celebration on December 26th.
World AIDS Day celebration.
Wedding season and cultural convoy marriages.
Initiation of youth and young boys into adulthood (e.g., among the Dinka tribe).
Cultural galas.</t>
  </si>
  <si>
    <t>Other</t>
  </si>
  <si>
    <t>High theft, particularly by youth.
High supply and sale of wood and charcoal.
Increased borrowing of money to pay school fees.</t>
  </si>
  <si>
    <t>Increase in tailoring business activity, e.g. making uniforms.
Planning for the activities of the year</t>
  </si>
  <si>
    <t>Increase in borrowing money for agricultural purposes, such as land cultivation.</t>
  </si>
  <si>
    <t>Family seperations between husbands and wives</t>
  </si>
  <si>
    <t>Many birds observed migrating in the sky.</t>
  </si>
  <si>
    <t>Wild fruits such as "Tau," resembling dates, are available.</t>
  </si>
  <si>
    <t xml:space="preserve">People have free time. Tree cutting, charcoal burning </t>
  </si>
  <si>
    <t>Heat</t>
  </si>
  <si>
    <t>Drought</t>
  </si>
  <si>
    <t>Floods</t>
  </si>
  <si>
    <t>WaSH</t>
  </si>
  <si>
    <t>Abbreviations</t>
  </si>
  <si>
    <t>UGA2406_ABACBA_KII_PWD_Host Community_Female_1</t>
  </si>
  <si>
    <t>UGA2406_ABACBA_KII_PWD_Host Community_Male_1</t>
  </si>
  <si>
    <t>UGA2406_ABACBA_KII_PWD_Host Community_Male_2</t>
  </si>
  <si>
    <t>UGA2406_ABACBA_KII_PWD_Host Community_Male_3</t>
  </si>
  <si>
    <t>UGA2406_ABACBA_KII_PWD_Refugees_Female_1</t>
  </si>
  <si>
    <t>UGA2406_ABACBA_KII_PWD_Refugees_Female_2</t>
  </si>
  <si>
    <t>UGA2406_ABACBA_KII_PWD_Refugees_Male_1</t>
  </si>
  <si>
    <t>UGA2406_ABACBA_KII_PWD_Refugees_Male_2</t>
  </si>
  <si>
    <t>Create PWD support groups</t>
  </si>
  <si>
    <t>Psychosocial support</t>
  </si>
  <si>
    <t>Ox ploughing</t>
  </si>
  <si>
    <t>Medicine</t>
  </si>
  <si>
    <t>Cash grants</t>
  </si>
  <si>
    <t>Provide motorcycles designed for PWDs</t>
  </si>
  <si>
    <t>Educational and Financial Support</t>
  </si>
  <si>
    <t>Long-Term Housing Solutions</t>
  </si>
  <si>
    <t>Inclusion in Programmes and Community Initiatives</t>
  </si>
  <si>
    <t>Provision of Essential Items</t>
  </si>
  <si>
    <t>Infrastructure (e.g. Markets) Adaptations for Better Mobility (e.g., Ramps, Pathways)</t>
  </si>
  <si>
    <t>Dedicated sections at health facilities to reduce waiting times for PWDs</t>
  </si>
  <si>
    <t>Shoes don't fit morphology</t>
  </si>
  <si>
    <t>Limited Access to Healthcare Facilities Due to Floods</t>
  </si>
  <si>
    <t>Heat hampers transportation by foot</t>
  </si>
  <si>
    <t>Slippery Roads Pose Safety Risks for PWDs</t>
  </si>
  <si>
    <t>Flooded Areas Prevent PWD Children from Reaching School</t>
  </si>
  <si>
    <t>Reduced Mobility During Hazard Events</t>
  </si>
  <si>
    <t>LWF built houses in 2014</t>
  </si>
  <si>
    <t>Live with help</t>
  </si>
  <si>
    <t>Parish Development Model</t>
  </si>
  <si>
    <t>Subcounty yearly support</t>
  </si>
  <si>
    <t>Store water during dry season</t>
  </si>
  <si>
    <t>Check in on eachother (PWDs)</t>
  </si>
  <si>
    <t>Go to health centre extra early</t>
  </si>
  <si>
    <t>Get shoes from donors/churches</t>
  </si>
  <si>
    <t>Temporarily moving during heavy rain</t>
  </si>
  <si>
    <t>Plant fruit trees</t>
  </si>
  <si>
    <t>Livelihood training</t>
  </si>
  <si>
    <t>Government support (goat)</t>
  </si>
  <si>
    <t>There is nothing we can do</t>
  </si>
  <si>
    <t>Dig Channels to Divert Water</t>
  </si>
  <si>
    <t>Ulcers</t>
  </si>
  <si>
    <t>Pressure</t>
  </si>
  <si>
    <t>Declining mental health</t>
  </si>
  <si>
    <t>Increased Muscle and Joint Pain from Cold Weather</t>
  </si>
  <si>
    <t>Training parents on caring for a disabled child</t>
  </si>
  <si>
    <t>Training on climate change</t>
  </si>
  <si>
    <t>Financial literacy training for PWDs</t>
  </si>
  <si>
    <t>Scholarships for children of PWDs</t>
  </si>
  <si>
    <t>Permanent shelters adapted for PWDs</t>
  </si>
  <si>
    <t>Outreach and awareness programmes specifically for PWDs</t>
  </si>
  <si>
    <t>Shoes designed for specific disabilities</t>
  </si>
  <si>
    <t>Life jackets for PWDs for flood emergencies</t>
  </si>
  <si>
    <t>Radios for PWDs for information access</t>
  </si>
  <si>
    <r>
      <rPr>
        <b/>
        <sz val="10"/>
        <color theme="1"/>
        <rFont val="Tahoma"/>
        <family val="2"/>
      </rPr>
      <t>Economic and Livelihood Challenges</t>
    </r>
    <r>
      <rPr>
        <sz val="10"/>
        <color theme="1"/>
        <rFont val="Tahoma"/>
        <family val="2"/>
      </rPr>
      <t xml:space="preserve">
Many PWDs rely on subsistence farming, which is frequently disrupted by climate events such as droughts and floods. Due to their physical limitations, they often have to hire laborers to cultivate their fields. When crops fail, they face a dual loss: missed income from the harvest and the cost of paying for labor with no return. This leaves many households struggling to afford even one meal a day. Additionally, flooding destroys crops, leaving PWDs with no immediate means of recovery.
Daily livelihood activities, including fetching water, cutting grass, and collecting firewood, become nearly impossible for those with mobility limitations. During droughts, the remaining available resources are located farther away, creating additional burdens. PWDs who keep livestock also face challenges watering their animals during dry spells. Streams dry up, and alternative water sources are often kilometers away, requiring PWDs to spend an entire day walking long distances, which is exhausting and time-consuming.
Some PWDs have developed adaptive measures, such as planting fruit trees for shade and supplementary income. One respondent waters their trees using an overhead sprinkler improvised from an old cattle spray pump. Others store water in exchanged jerrycans from brick kilns to minimize trips to boreholes during the dry season. However, these efforts remain inadequate to address the larger challenges they face.
</t>
    </r>
    <r>
      <rPr>
        <b/>
        <sz val="10"/>
        <color theme="1"/>
        <rFont val="Tahoma"/>
        <family val="2"/>
      </rPr>
      <t>Accessibility to Services</t>
    </r>
    <r>
      <rPr>
        <sz val="10"/>
        <color theme="1"/>
        <rFont val="Tahoma"/>
        <family val="2"/>
      </rPr>
      <t xml:space="preserve">
PWDs encounter numerous obstacles in accessing services such as healthcare, education, and markets, particularly during extreme weather. Flooded roads and muddy paths make travel difficult, especially for those using assistive devices like wheelchairs. Health centers are often overcrowded, with long wait times exacerbated by first-come, first-served policies. PWDs report that they need to arrive at health facilities very early to secure treatment, but delays caused by rainy weather make this challenging.
Water access becomes a critical issue during droughts, as nearby boreholes often dry up. PWDs must travel long distances to fetch water, often using small containers because carrying larger ones is physically impossible. Disabled children frequently miss school due to impassable roads and flooded bridges. Some PWDs live alone and rely on relatives to assist with household tasks, such as fetching water and cooking. In such cases, they may agree to care for the relative’s child in return, which adds to their financial burdens, including paying school fees and providing scholastic materials.
</t>
    </r>
    <r>
      <rPr>
        <b/>
        <sz val="10"/>
        <color theme="1"/>
        <rFont val="Tahoma"/>
        <family val="2"/>
      </rPr>
      <t>Health and Well-being</t>
    </r>
    <r>
      <rPr>
        <sz val="10"/>
        <color theme="1"/>
        <rFont val="Tahoma"/>
        <family val="2"/>
      </rPr>
      <t xml:space="preserve">
Extreme weather conditions significantly affect the health and well-being of PWDs. Intense heat during the dry season, combined with the need to walk barefoot on hot ground, causes fatigue, joint pain, and heat exhaustion. Many PWDs cannot afford suitable shoes, while others cannot wear shoes due to their physical condition, making travel even more difficult. The lack of shaded areas along walking routes exacerbates these challenges, forcing PWDs to take frequent breaks, further delaying their access to essential services.
During floods, inadequate drainage and poorly constructed shelters expose PWDs to waterborne diseases and cold-related health issues, such as muscle and joint pain. Many PWDs cannot access healthcare because health workers are unable to conduct outreach services during heavy rains. Additionally, water scarcity during droughts reduces hygiene, increasing the risk of infections. Overcrowded health centers often lack accessible waiting areas, forcing PWDs to wait for long hours in the sun or rain, which further impacts their health.
</t>
    </r>
    <r>
      <rPr>
        <b/>
        <sz val="10"/>
        <color theme="1"/>
        <rFont val="Tahoma"/>
        <family val="2"/>
      </rPr>
      <t>Housing and Infrastructure</t>
    </r>
    <r>
      <rPr>
        <sz val="10"/>
        <color theme="1"/>
        <rFont val="Tahoma"/>
        <family val="2"/>
      </rPr>
      <t xml:space="preserve">
PWDs often live in housing that is poorly constructed and unable to withstand extreme weather. Floods frequently damage or destroy their homes, forcing them to relocate temporarily to higher ground. This often requires permission from family members who own the land, adding an additional layer of complexity. Many PWDs report being unable to dig trenches to prevent flooding or repair their homes due to physical limitations.
Latrines are another critical issue. Many PWDs lack access to safe and functional toilets, and some report not having toilets at all. Houses also become unbearably hot during the dry season, forcing PWDs to spend most of their time outdoors to cool off.
</t>
    </r>
    <r>
      <rPr>
        <b/>
        <sz val="10"/>
        <color theme="1"/>
        <rFont val="Tahoma"/>
        <family val="2"/>
      </rPr>
      <t xml:space="preserve">Social and Psychological Impacts
</t>
    </r>
    <r>
      <rPr>
        <sz val="10"/>
        <color theme="1"/>
        <rFont val="Tahoma"/>
        <family val="2"/>
      </rPr>
      <t xml:space="preserve">PWDs face psychological distress due to their inability to provide for their families during extreme weather events. Many report feeling isolated and helpless, which often leads to depression, anxiety, and related health conditions such as high blood pressure and ulcers. Some respondents highlighted that neighbors rarely offer help unless paid, leaving PWDs to rely on themselves or their families for support.
Despite these challenges, PWDs have initiated informal support networks to assist one another. For example, some groups contribute funds to help members rebuild houses or meet urgent needs. Families with children who have disabilities often struggle to provide proper care, with some children confined to their homes due to stigma. Training for families on how to care for children with disabilities was recommended to address this issue.
</t>
    </r>
    <r>
      <rPr>
        <b/>
        <sz val="10"/>
        <color theme="1"/>
        <rFont val="Tahoma"/>
        <family val="2"/>
      </rPr>
      <t xml:space="preserve">
Recommendations and Adaptation Measures</t>
    </r>
    <r>
      <rPr>
        <sz val="10"/>
        <color theme="1"/>
        <rFont val="Tahoma"/>
        <family val="2"/>
      </rPr>
      <t xml:space="preserve">
PWDs propose several solutions to address the challenges they face. They call for the construction of permanent, flood-resistant housing and accessible toilets. Tap water access in PWD households is seen as essential, particularly during droughts. Medical outreach services and designated waiting areas at health centers are recommended to improve healthcare access for PWDs.
PWDs also request financial support, including cash grants, business opportunities, and scholarships for their children’s education. Tools such as specially designed motorcycles, suitable shoes, elevated beds to prevent flooding, and rainwater harvesting systems are suggested to enhance mobility and safety.
Community-based initiatives, such as forming PWD groups, are seen as vital for mutual support. These groups could pool resources to assist members with tasks like repairing houses or buying supplies. Training programs for PWDs in skills such as tailoring, shoemaking, and hairdressing were also recommended to create income-generating opportunities. Additionally, local governments are encouraged to include PWDs in programs like the Parish Development Model and increase their representation in leadership positions.</t>
    </r>
  </si>
  <si>
    <r>
      <rPr>
        <b/>
        <sz val="10"/>
        <color theme="1"/>
        <rFont val="Tahoma"/>
        <family val="2"/>
      </rPr>
      <t>Economic and Livelihood Challenges</t>
    </r>
    <r>
      <rPr>
        <sz val="10"/>
        <color theme="1"/>
        <rFont val="Tahoma"/>
        <family val="2"/>
      </rPr>
      <t xml:space="preserve">
</t>
    </r>
    <r>
      <rPr>
        <b/>
        <sz val="11"/>
        <color rgb="FF00AEEF"/>
        <rFont val="Tahoma"/>
        <family val="2"/>
      </rPr>
      <t>&gt;</t>
    </r>
    <r>
      <rPr>
        <sz val="11"/>
        <color rgb="FF00AEEF"/>
        <rFont val="Tahoma"/>
        <family val="2"/>
      </rPr>
      <t xml:space="preserve"> </t>
    </r>
    <r>
      <rPr>
        <sz val="10"/>
        <color theme="1"/>
        <rFont val="Tahoma"/>
        <family val="2"/>
      </rPr>
      <t xml:space="preserve">PWDs rely on subsistence farming, which is heavily disrupted by droughts and floods.
</t>
    </r>
    <r>
      <rPr>
        <b/>
        <sz val="11"/>
        <color rgb="FF00AEEF"/>
        <rFont val="Tahoma"/>
        <family val="2"/>
      </rPr>
      <t>&gt;</t>
    </r>
    <r>
      <rPr>
        <sz val="10"/>
        <color theme="1"/>
        <rFont val="Tahoma"/>
        <family val="2"/>
      </rPr>
      <t xml:space="preserve"> Physical limitations force them to hire laborers, leading to financial losses when crops fail.
</t>
    </r>
    <r>
      <rPr>
        <b/>
        <sz val="11"/>
        <color rgb="FF00AEEF"/>
        <rFont val="Tahoma"/>
        <family val="2"/>
      </rPr>
      <t>&gt;</t>
    </r>
    <r>
      <rPr>
        <sz val="10"/>
        <color theme="1"/>
        <rFont val="Tahoma"/>
        <family val="2"/>
      </rPr>
      <t xml:space="preserve"> Food shortages leave many households struggling to afford even one meal a day.
</t>
    </r>
    <r>
      <rPr>
        <b/>
        <sz val="11"/>
        <color rgb="FF00AEEF"/>
        <rFont val="Tahoma"/>
        <family val="2"/>
      </rPr>
      <t>&gt;</t>
    </r>
    <r>
      <rPr>
        <sz val="10"/>
        <color theme="1"/>
        <rFont val="Tahoma"/>
        <family val="2"/>
      </rPr>
      <t xml:space="preserve"> Activities like fetching water, cutting grass, and collecting firewood are difficult during droughts due to mobility limitations.
</t>
    </r>
    <r>
      <rPr>
        <b/>
        <sz val="11"/>
        <color rgb="FF00AEEF"/>
        <rFont val="Tahoma"/>
        <family val="2"/>
      </rPr>
      <t>&gt;</t>
    </r>
    <r>
      <rPr>
        <sz val="10"/>
        <color theme="1"/>
        <rFont val="Tahoma"/>
        <family val="2"/>
      </rPr>
      <t xml:space="preserve"> Livestock owners face challenges watering animals, with alternative water sources up to 7 km away.
</t>
    </r>
    <r>
      <rPr>
        <b/>
        <sz val="11"/>
        <color rgb="FF00AEEF"/>
        <rFont val="Tahoma"/>
        <family val="2"/>
      </rPr>
      <t xml:space="preserve">&gt; </t>
    </r>
    <r>
      <rPr>
        <sz val="10"/>
        <color theme="1"/>
        <rFont val="Tahoma"/>
        <family val="2"/>
      </rPr>
      <t xml:space="preserve">Adaptive measures include planting fruit trees for shade and income, storing water in exchanged jerrycans, and using improvised sprinklers for irrigation.
</t>
    </r>
    <r>
      <rPr>
        <b/>
        <sz val="10"/>
        <color theme="1"/>
        <rFont val="Tahoma"/>
        <family val="2"/>
      </rPr>
      <t>Accessibility to Services</t>
    </r>
    <r>
      <rPr>
        <sz val="10"/>
        <color theme="1"/>
        <rFont val="Tahoma"/>
        <family val="2"/>
      </rPr>
      <t xml:space="preserve">
</t>
    </r>
    <r>
      <rPr>
        <b/>
        <sz val="11"/>
        <color rgb="FF00AEEF"/>
        <rFont val="Tahoma"/>
        <family val="2"/>
      </rPr>
      <t>&gt;</t>
    </r>
    <r>
      <rPr>
        <sz val="10"/>
        <color theme="1"/>
        <rFont val="Tahoma"/>
        <family val="2"/>
      </rPr>
      <t xml:space="preserve"> Flooded roads and muddy paths prevent PWDs from accessing health centers, markets, and schools.
</t>
    </r>
    <r>
      <rPr>
        <b/>
        <sz val="11"/>
        <color rgb="FF00AEEF"/>
        <rFont val="Tahoma"/>
        <family val="2"/>
      </rPr>
      <t>&gt;</t>
    </r>
    <r>
      <rPr>
        <sz val="10"/>
        <color theme="1"/>
        <rFont val="Tahoma"/>
        <family val="2"/>
      </rPr>
      <t xml:space="preserve"> Overcrowded health centers with first-come, first-served policies lead to long wait times.
</t>
    </r>
    <r>
      <rPr>
        <b/>
        <sz val="11"/>
        <color rgb="FF00AEEF"/>
        <rFont val="Tahoma"/>
        <family val="2"/>
      </rPr>
      <t>&gt;</t>
    </r>
    <r>
      <rPr>
        <sz val="10"/>
        <color theme="1"/>
        <rFont val="Tahoma"/>
        <family val="2"/>
      </rPr>
      <t xml:space="preserve"> Water scarcity during droughts forces PWDs to travel long distances to fetch small amounts of water.
</t>
    </r>
    <r>
      <rPr>
        <b/>
        <sz val="11"/>
        <color rgb="FF00AEEF"/>
        <rFont val="Tahoma"/>
        <family val="2"/>
      </rPr>
      <t>&gt;</t>
    </r>
    <r>
      <rPr>
        <sz val="10"/>
        <color theme="1"/>
        <rFont val="Tahoma"/>
        <family val="2"/>
      </rPr>
      <t xml:space="preserve"> Disabled children often miss school due to inaccessible routes during floods.
</t>
    </r>
    <r>
      <rPr>
        <b/>
        <sz val="11"/>
        <color rgb="FF00AEEF"/>
        <rFont val="Tahoma"/>
        <family val="2"/>
      </rPr>
      <t>&gt;</t>
    </r>
    <r>
      <rPr>
        <sz val="10"/>
        <color theme="1"/>
        <rFont val="Tahoma"/>
        <family val="2"/>
      </rPr>
      <t xml:space="preserve"> Some PWDs live alone and rely on relatives or hired help for tasks like fetching water and cooking, adding to financial burdens.
</t>
    </r>
    <r>
      <rPr>
        <b/>
        <sz val="10"/>
        <color theme="1"/>
        <rFont val="Tahoma"/>
        <family val="2"/>
      </rPr>
      <t>Health and Well-being</t>
    </r>
    <r>
      <rPr>
        <sz val="10"/>
        <color theme="1"/>
        <rFont val="Tahoma"/>
        <family val="2"/>
      </rPr>
      <t xml:space="preserve">
</t>
    </r>
    <r>
      <rPr>
        <b/>
        <sz val="11"/>
        <color rgb="FF00AEEF"/>
        <rFont val="Tahoma"/>
        <family val="2"/>
      </rPr>
      <t>&gt;</t>
    </r>
    <r>
      <rPr>
        <sz val="10"/>
        <color theme="1"/>
        <rFont val="Tahoma"/>
        <family val="2"/>
      </rPr>
      <t xml:space="preserve"> High temperatures during the dry season cause fatigue, joint pain, and heat exhaustion.
</t>
    </r>
    <r>
      <rPr>
        <b/>
        <sz val="11"/>
        <color rgb="FF00AEEF"/>
        <rFont val="Tahoma"/>
        <family val="2"/>
      </rPr>
      <t xml:space="preserve">&gt; </t>
    </r>
    <r>
      <rPr>
        <sz val="10"/>
        <color theme="1"/>
        <rFont val="Tahoma"/>
        <family val="2"/>
      </rPr>
      <t xml:space="preserve">Many PWDs cannot afford suitable shoes, or their physical conditions prevent them from wearing them, making walking difficult.
</t>
    </r>
    <r>
      <rPr>
        <b/>
        <sz val="11"/>
        <color rgb="FF00AEEF"/>
        <rFont val="Tahoma"/>
        <family val="2"/>
      </rPr>
      <t>&gt;</t>
    </r>
    <r>
      <rPr>
        <sz val="10"/>
        <color theme="1"/>
        <rFont val="Tahoma"/>
        <family val="2"/>
      </rPr>
      <t xml:space="preserve"> Floods expose PWDs to waterborne diseases and cold-related health issues due to poor shelter conditions.
</t>
    </r>
    <r>
      <rPr>
        <b/>
        <sz val="11"/>
        <color rgb="FF00AEEF"/>
        <rFont val="Tahoma"/>
        <family val="2"/>
      </rPr>
      <t xml:space="preserve">&gt; </t>
    </r>
    <r>
      <rPr>
        <sz val="10"/>
        <color theme="1"/>
        <rFont val="Tahoma"/>
        <family val="2"/>
      </rPr>
      <t xml:space="preserve">Water scarcity reduces hygiene during droughts, increasing the risk of infections.
</t>
    </r>
    <r>
      <rPr>
        <b/>
        <sz val="11"/>
        <color rgb="FF00AEEF"/>
        <rFont val="Tahoma"/>
        <family val="2"/>
      </rPr>
      <t xml:space="preserve">&gt; </t>
    </r>
    <r>
      <rPr>
        <sz val="10"/>
        <color theme="1"/>
        <rFont val="Tahoma"/>
        <family val="2"/>
      </rPr>
      <t xml:space="preserve">Health workers are often unable to conduct outreach during heavy rains, leaving PWDs without access to essential care.
</t>
    </r>
    <r>
      <rPr>
        <b/>
        <sz val="11"/>
        <color rgb="FF00AEEF"/>
        <rFont val="Tahoma"/>
        <family val="2"/>
      </rPr>
      <t>&gt;</t>
    </r>
    <r>
      <rPr>
        <sz val="10"/>
        <color theme="1"/>
        <rFont val="Tahoma"/>
        <family val="2"/>
      </rPr>
      <t xml:space="preserve"> Overcrowded health centers lack accessible waiting areas, exposing PWDs to sun or rain while waiting for services.
</t>
    </r>
    <r>
      <rPr>
        <b/>
        <sz val="10"/>
        <color theme="1"/>
        <rFont val="Tahoma"/>
        <family val="2"/>
      </rPr>
      <t>Housing and Infrastructure</t>
    </r>
    <r>
      <rPr>
        <sz val="10"/>
        <color theme="1"/>
        <rFont val="Tahoma"/>
        <family val="2"/>
      </rPr>
      <t xml:space="preserve">
</t>
    </r>
    <r>
      <rPr>
        <b/>
        <sz val="11"/>
        <color rgb="FF00AEEF"/>
        <rFont val="Tahoma"/>
        <family val="2"/>
      </rPr>
      <t>&gt;</t>
    </r>
    <r>
      <rPr>
        <sz val="10"/>
        <color theme="1"/>
        <rFont val="Tahoma"/>
        <family val="2"/>
      </rPr>
      <t xml:space="preserve"> Poorly constructed homes are prone to damage during floods and strong winds.
</t>
    </r>
    <r>
      <rPr>
        <b/>
        <sz val="11"/>
        <color rgb="FF00AEEF"/>
        <rFont val="Tahoma"/>
        <family val="2"/>
      </rPr>
      <t xml:space="preserve">&gt; </t>
    </r>
    <r>
      <rPr>
        <sz val="10"/>
        <color theme="1"/>
        <rFont val="Tahoma"/>
        <family val="2"/>
      </rPr>
      <t xml:space="preserve">PWDs often need to relocate temporarily to higher ground, relying on family members for shelter.
</t>
    </r>
    <r>
      <rPr>
        <b/>
        <sz val="11"/>
        <color rgb="FF00AEEF"/>
        <rFont val="Tahoma"/>
        <family val="2"/>
      </rPr>
      <t>&gt;</t>
    </r>
    <r>
      <rPr>
        <sz val="10"/>
        <color theme="1"/>
        <rFont val="Tahoma"/>
        <family val="2"/>
      </rPr>
      <t xml:space="preserve"> Many PWDs cannot dig trenches for drainage or repair damaged homes due to physical limitations.
</t>
    </r>
    <r>
      <rPr>
        <b/>
        <sz val="11"/>
        <color rgb="FF00AEEF"/>
        <rFont val="Tahoma"/>
        <family val="2"/>
      </rPr>
      <t xml:space="preserve">&gt; </t>
    </r>
    <r>
      <rPr>
        <sz val="10"/>
        <color theme="1"/>
        <rFont val="Tahoma"/>
        <family val="2"/>
      </rPr>
      <t xml:space="preserve">Toilets are often inaccessible or unavailable, creating additional challenges.
</t>
    </r>
    <r>
      <rPr>
        <b/>
        <sz val="11"/>
        <color rgb="FF00AEEF"/>
        <rFont val="Tahoma"/>
        <family val="2"/>
      </rPr>
      <t xml:space="preserve">&gt; </t>
    </r>
    <r>
      <rPr>
        <sz val="10"/>
        <color theme="1"/>
        <rFont val="Tahoma"/>
        <family val="2"/>
      </rPr>
      <t xml:space="preserve">Houses become unbearably hot during the dry season, forcing PWDs to spend time outdoors.
</t>
    </r>
    <r>
      <rPr>
        <b/>
        <sz val="10"/>
        <color theme="1"/>
        <rFont val="Tahoma"/>
        <family val="2"/>
      </rPr>
      <t>Social and Psychological Impacts</t>
    </r>
    <r>
      <rPr>
        <sz val="10"/>
        <color theme="1"/>
        <rFont val="Tahoma"/>
        <family val="2"/>
      </rPr>
      <t xml:space="preserve">
</t>
    </r>
    <r>
      <rPr>
        <b/>
        <sz val="11"/>
        <color rgb="FF00AEEF"/>
        <rFont val="Tahoma"/>
        <family val="2"/>
      </rPr>
      <t>&gt;</t>
    </r>
    <r>
      <rPr>
        <sz val="10"/>
        <color theme="1"/>
        <rFont val="Tahoma"/>
        <family val="2"/>
      </rPr>
      <t xml:space="preserve"> PWDs experience isolation, helplessness, and depression due to their inability to support their families.
</t>
    </r>
    <r>
      <rPr>
        <b/>
        <sz val="11"/>
        <color rgb="FF00AEEF"/>
        <rFont val="Tahoma"/>
        <family val="2"/>
      </rPr>
      <t>&gt;</t>
    </r>
    <r>
      <rPr>
        <sz val="10"/>
        <color theme="1"/>
        <rFont val="Tahoma"/>
        <family val="2"/>
      </rPr>
      <t xml:space="preserve"> Stress and anxiety lead to secondary health issues like high blood pressure and ulcers.
</t>
    </r>
    <r>
      <rPr>
        <b/>
        <sz val="11"/>
        <color rgb="FF00AEEF"/>
        <rFont val="Tahoma"/>
        <family val="2"/>
      </rPr>
      <t>&gt;</t>
    </r>
    <r>
      <rPr>
        <sz val="10"/>
        <color theme="1"/>
        <rFont val="Tahoma"/>
        <family val="2"/>
      </rPr>
      <t xml:space="preserve"> Neighbors rarely offer assistance unless paid, leaving PWDs dependent on family members.
</t>
    </r>
    <r>
      <rPr>
        <b/>
        <sz val="11"/>
        <color rgb="FF00AEEF"/>
        <rFont val="Tahoma"/>
        <family val="2"/>
      </rPr>
      <t>&gt;</t>
    </r>
    <r>
      <rPr>
        <sz val="10"/>
        <color theme="1"/>
        <rFont val="Tahoma"/>
        <family val="2"/>
      </rPr>
      <t xml:space="preserve"> Informal support networks among PWDs help with rebuilding houses or meeting urgent needs.
</t>
    </r>
    <r>
      <rPr>
        <b/>
        <sz val="11"/>
        <color rgb="FF00AEEF"/>
        <rFont val="Tahoma"/>
        <family val="2"/>
      </rPr>
      <t>&gt;</t>
    </r>
    <r>
      <rPr>
        <sz val="10"/>
        <color theme="1"/>
        <rFont val="Tahoma"/>
        <family val="2"/>
      </rPr>
      <t xml:space="preserve"> Families with disabled children struggle with care, often confining children to their homes due to stigma.
</t>
    </r>
    <r>
      <rPr>
        <b/>
        <sz val="10"/>
        <color theme="1"/>
        <rFont val="Tahoma"/>
        <family val="2"/>
      </rPr>
      <t>Recommendations and Adaptation Measures</t>
    </r>
    <r>
      <rPr>
        <sz val="10"/>
        <color theme="1"/>
        <rFont val="Tahoma"/>
        <family val="2"/>
      </rPr>
      <t xml:space="preserve">
</t>
    </r>
    <r>
      <rPr>
        <b/>
        <sz val="11"/>
        <color rgb="FF00AEEF"/>
        <rFont val="Tahoma"/>
        <family val="2"/>
      </rPr>
      <t xml:space="preserve">&gt; </t>
    </r>
    <r>
      <rPr>
        <sz val="10"/>
        <color theme="1"/>
        <rFont val="Tahoma"/>
        <family val="2"/>
      </rPr>
      <t xml:space="preserve">Construct permanent, flood-resistant housing and accessible toilets for PWDs.
</t>
    </r>
    <r>
      <rPr>
        <b/>
        <sz val="11"/>
        <color rgb="FF00AEEF"/>
        <rFont val="Tahoma"/>
        <family val="2"/>
      </rPr>
      <t xml:space="preserve">&gt; </t>
    </r>
    <r>
      <rPr>
        <sz val="10"/>
        <color theme="1"/>
        <rFont val="Tahoma"/>
        <family val="2"/>
      </rPr>
      <t xml:space="preserve">Provide tap water access to PWD households to reduce the burden of fetching water.
</t>
    </r>
    <r>
      <rPr>
        <b/>
        <sz val="11"/>
        <color rgb="FF00AEEF"/>
        <rFont val="Tahoma"/>
        <family val="2"/>
      </rPr>
      <t>&gt;</t>
    </r>
    <r>
      <rPr>
        <sz val="10"/>
        <color theme="1"/>
        <rFont val="Tahoma"/>
        <family val="2"/>
      </rPr>
      <t xml:space="preserve"> Offer medical outreach services and create accessible waiting areas at health centers.
</t>
    </r>
    <r>
      <rPr>
        <b/>
        <sz val="11"/>
        <color rgb="FF00AEEF"/>
        <rFont val="Tahoma"/>
        <family val="2"/>
      </rPr>
      <t>&gt;</t>
    </r>
    <r>
      <rPr>
        <sz val="10"/>
        <color theme="1"/>
        <rFont val="Tahoma"/>
        <family val="2"/>
      </rPr>
      <t xml:space="preserve"> Provide financial support through cash grants, business opportunities, and scholarships for children of PWDs.
</t>
    </r>
    <r>
      <rPr>
        <b/>
        <sz val="11"/>
        <color rgb="FF00AEEF"/>
        <rFont val="Tahoma"/>
        <family val="2"/>
      </rPr>
      <t>&gt;</t>
    </r>
    <r>
      <rPr>
        <sz val="10"/>
        <color theme="1"/>
        <rFont val="Tahoma"/>
        <family val="2"/>
      </rPr>
      <t xml:space="preserve"> Supply tools like specially designed motorcycles, suitable shoes, elevated beds, and rainwater harvesting systems.
</t>
    </r>
    <r>
      <rPr>
        <b/>
        <sz val="11"/>
        <color rgb="FF00AEEF"/>
        <rFont val="Tahoma"/>
        <family val="2"/>
      </rPr>
      <t xml:space="preserve">&gt; </t>
    </r>
    <r>
      <rPr>
        <sz val="10"/>
        <color theme="1"/>
        <rFont val="Tahoma"/>
        <family val="2"/>
      </rPr>
      <t xml:space="preserve">Establish community-based PWD groups to pool resources and provide mutual support.
</t>
    </r>
    <r>
      <rPr>
        <b/>
        <sz val="11"/>
        <color rgb="FF00AEEF"/>
        <rFont val="Tahoma"/>
        <family val="2"/>
      </rPr>
      <t>&gt;</t>
    </r>
    <r>
      <rPr>
        <sz val="10"/>
        <color theme="1"/>
        <rFont val="Tahoma"/>
        <family val="2"/>
      </rPr>
      <t xml:space="preserve"> Offer training programs in tailoring, shoemaking, and hairdressing to create income opportunities.
</t>
    </r>
    <r>
      <rPr>
        <b/>
        <sz val="11"/>
        <color rgb="FF00AEEF"/>
        <rFont val="Tahoma"/>
        <family val="2"/>
      </rPr>
      <t>&gt;</t>
    </r>
    <r>
      <rPr>
        <sz val="10"/>
        <color theme="1"/>
        <rFont val="Tahoma"/>
        <family val="2"/>
      </rPr>
      <t xml:space="preserve"> Increase PWD representation in local government programs like the Parish Development Model.</t>
    </r>
  </si>
  <si>
    <t>When the weather is very hot, it is difficult for people living with disabilities to walk under the scorching sun. This is partly because many of them, especially school-going children, do not have shoes. They walk barefoot either because they cannot afford them or because their foot conditions make it impossible to wear shoes.</t>
  </si>
  <si>
    <t>As persons with disabilities, we are suffering greatly due to these weather changes. There is not enough food, and there is nothing we can do because it is difficult to work and earn money to take care of our families. We worry a lot (sink into depression), which leads to other illnesses such as high blood pressure and ulcers.</t>
  </si>
  <si>
    <t>Since I live alone, I have asked my relative to give me one of her children to come and live with me, this also means that I have to pay school fees and provide other scholastic materials for this child. Now I have accepted because it is difficult for me to do some things like fetching water and cooking since I have also been sick.</t>
  </si>
  <si>
    <t>Also, when there are floods, things get damaged, like the crops in the garden get damaged. Even though this will affect everyone in the community, the people with disabilities suffer a lot because they have limited options, sometimes because of their disability they pay someone to cultivate for them, so if the crops are damaged, they suffer the loss yet there is no support given.</t>
  </si>
  <si>
    <t>In early December, the winds remain strong and dusty. As the winds subside, temperatures shift from moderate or cold to high, and the dry spell persists.</t>
  </si>
  <si>
    <t>SUMMARY - EDUCATION</t>
  </si>
  <si>
    <t>SUMMARY - HEALTH</t>
  </si>
  <si>
    <t>SUMMARY - LIVELIHOODS</t>
  </si>
  <si>
    <t>SUMMARY - MARKETS</t>
  </si>
  <si>
    <t>SUMMARY - SHELTER</t>
  </si>
  <si>
    <t>SUMMARY - WaSH</t>
  </si>
  <si>
    <t>SUMMARY - SOCIAL/CULTURAL IMPACT</t>
  </si>
  <si>
    <t>IKLK</t>
  </si>
  <si>
    <t>CS</t>
  </si>
  <si>
    <t>FGD</t>
  </si>
  <si>
    <t>II</t>
  </si>
  <si>
    <t>NELDs</t>
  </si>
  <si>
    <t>IPCC</t>
  </si>
  <si>
    <t>ABA</t>
  </si>
  <si>
    <t>CBA</t>
  </si>
  <si>
    <t>Indigenous Knowledge and Local Knowledge</t>
  </si>
  <si>
    <t>Focus Group Discussion</t>
  </si>
  <si>
    <t>Non-Economic Losses and Damages</t>
  </si>
  <si>
    <t>Intergovernmental Panel on Climate Change</t>
  </si>
  <si>
    <t>Area-Based Assessment</t>
  </si>
  <si>
    <t>Community-Based Adaptation</t>
  </si>
  <si>
    <t>PWDs</t>
  </si>
  <si>
    <t xml:space="preserve">Climate Service </t>
  </si>
  <si>
    <t>Problem tree_Health</t>
  </si>
  <si>
    <t>Problem tree_Livelihoods</t>
  </si>
  <si>
    <t>Problem tree_Markets</t>
  </si>
  <si>
    <t>Problem tree_Shelter</t>
  </si>
  <si>
    <t>Problem tree_Social</t>
  </si>
  <si>
    <t>Problem tree_WaSH</t>
  </si>
  <si>
    <t>Problem tree_Education</t>
  </si>
  <si>
    <t>This sheet captures the key discussion points raised by workshop participants regarding the impact, causes, adaptation strategies, and proposed solutions related to health, drought, and flooding in the context of education.</t>
  </si>
  <si>
    <t>This sheet captures the key discussion points raised by workshop participants regarding the impact, causes, adaptation strategies, and proposed solutions related to health, drought, and flooding in the context of health.</t>
  </si>
  <si>
    <t>This sheet captures the key discussion points raised by workshop participants regarding the impact, causes, adaptation strategies, and proposed solutions related to health, drought, and flooding in the context of livelihoods and agriculture.</t>
  </si>
  <si>
    <t>This sheet captures the key discussion points raised by workshop participants regarding the impact, causes, adaptation strategies, and proposed solutions related to health, drought, and flooding in the context of markets.</t>
  </si>
  <si>
    <t>This sheet captures the key discussion points raised by workshop participants regarding the impact, causes, adaptation strategies, and proposed solutions related to health, drought, and flooding in the context of shelter.</t>
  </si>
  <si>
    <t>This sheet captures the key discussion points raised by workshop participants regarding the impact, causes, adaptation strategies, and proposed solutions related to health, drought, and flooding in the context of social and cultural practices.</t>
  </si>
  <si>
    <t>This sheet captures the key discussion points raised by workshop participants regarding the impact, causes, adaptation strategies, and proposed solutions related to health, drought, and flooding in the context of Water, Sanitation, and Hygiene (WaSH).</t>
  </si>
  <si>
    <r>
      <rPr>
        <b/>
        <sz val="10"/>
        <color rgb="FF303E3E"/>
        <rFont val="Tahoma"/>
        <family val="2"/>
      </rPr>
      <t>Crop Farming:</t>
    </r>
    <r>
      <rPr>
        <sz val="10"/>
        <color rgb="FF303E3E"/>
        <rFont val="Tahoma"/>
        <family val="2"/>
      </rPr>
      <t xml:space="preserve">
Movement to the host community in search of land for farming.
Cultivation of wetlands.
Bush clearance for agricultural practices.
Harvesting honey.
Charcoal burning at peak levels as farmers look for money to buy agricultural inputs like seeds.
Start of planning for cultivation, including choosing sites.
Scarcity of food due to wastage in December, leading to hunger.
</t>
    </r>
    <r>
      <rPr>
        <b/>
        <sz val="10"/>
        <color rgb="FF303E3E"/>
        <rFont val="Tahoma"/>
        <family val="2"/>
      </rPr>
      <t>Livestock:</t>
    </r>
    <r>
      <rPr>
        <sz val="10"/>
        <color rgb="FF303E3E"/>
        <rFont val="Tahoma"/>
        <family val="2"/>
      </rPr>
      <t xml:space="preserve">
Limited fodder availability.
Fertility in cows and livestock due to excess pasture for animals.
Grazing animals.
</t>
    </r>
    <r>
      <rPr>
        <b/>
        <sz val="10"/>
        <color rgb="FF303E3E"/>
        <rFont val="Tahoma"/>
        <family val="2"/>
      </rPr>
      <t>Fishing and Hunting:</t>
    </r>
    <r>
      <rPr>
        <sz val="10"/>
        <color rgb="FF303E3E"/>
        <rFont val="Tahoma"/>
        <family val="2"/>
      </rPr>
      <t xml:space="preserve">
Fishing mentioned as an activity.
Hunting mentioned as an activity.</t>
    </r>
  </si>
  <si>
    <r>
      <rPr>
        <b/>
        <sz val="10"/>
        <color rgb="FF303E3E"/>
        <rFont val="Tahoma"/>
        <family val="2"/>
      </rPr>
      <t>Crop Farming:</t>
    </r>
    <r>
      <rPr>
        <sz val="10"/>
        <color rgb="FF303E3E"/>
        <rFont val="Tahoma"/>
        <family val="2"/>
      </rPr>
      <t xml:space="preserve">
Land preparation and cultivation.
Bush clearance for farming.
Increased termite activity, which damages crops 
Collecting wild fruits ("lang" fruits, a tree resembling neem trees).
</t>
    </r>
    <r>
      <rPr>
        <b/>
        <sz val="10"/>
        <color rgb="FF303E3E"/>
        <rFont val="Tahoma"/>
        <family val="2"/>
      </rPr>
      <t>Livestock:</t>
    </r>
    <r>
      <rPr>
        <sz val="10"/>
        <color rgb="FF303E3E"/>
        <rFont val="Tahoma"/>
        <family val="2"/>
      </rPr>
      <t xml:space="preserve">
Grass drying up, making it challenging for livestock and wildlife to thrive.
Animal straying around.
Harvesting of honey.
High infection rate among animals (e.g., pig and cattle diseases).</t>
    </r>
  </si>
  <si>
    <r>
      <rPr>
        <b/>
        <sz val="10"/>
        <color rgb="FF303E3E"/>
        <rFont val="Tahoma"/>
        <family val="2"/>
      </rPr>
      <t>Crop Farming:</t>
    </r>
    <r>
      <rPr>
        <sz val="10"/>
        <color rgb="FF303E3E"/>
        <rFont val="Tahoma"/>
        <family val="2"/>
      </rPr>
      <t xml:space="preserve">
Land preparation for cultivation extends up to late March.
Planting of crops, including maize and sorghum, occurs during this period.
Nusery beds for vegetables, tomatoes, egg plants.
Planting trees like Teaks, Neems, Oranges , mangoes
Some pests and diseases affect crops.
Wild plants begin to grow, such as "Mankuo," "Kyedakyeda," "Kudra," "Vudu," and "Akier."
Bush burning
</t>
    </r>
    <r>
      <rPr>
        <b/>
        <sz val="10"/>
        <color rgb="FF303E3E"/>
        <rFont val="Tahoma"/>
        <family val="2"/>
      </rPr>
      <t>Livestock:</t>
    </r>
    <r>
      <rPr>
        <sz val="10"/>
        <color rgb="FF303E3E"/>
        <rFont val="Tahoma"/>
        <family val="2"/>
      </rPr>
      <t xml:space="preserve">
Animal diseases are prevalent due to hot temperatures, lack of water, and no grass.
Limited fodder is available for animals, though there is a period with abundant pasture for livestock.
</t>
    </r>
    <r>
      <rPr>
        <b/>
        <sz val="10"/>
        <color rgb="FF303E3E"/>
        <rFont val="Tahoma"/>
        <family val="2"/>
      </rPr>
      <t>Fishing:</t>
    </r>
    <r>
      <rPr>
        <sz val="10"/>
        <color rgb="FF303E3E"/>
        <rFont val="Tahoma"/>
        <family val="2"/>
      </rPr>
      <t xml:space="preserve">
Fishing takes place in flooded areas, such as the Amua River.</t>
    </r>
  </si>
  <si>
    <r>
      <rPr>
        <b/>
        <sz val="10"/>
        <color rgb="FF303E3E"/>
        <rFont val="Tahoma"/>
        <family val="2"/>
      </rPr>
      <t>Crop Farming:</t>
    </r>
    <r>
      <rPr>
        <sz val="10"/>
        <color rgb="FF303E3E"/>
        <rFont val="Tahoma"/>
        <family val="2"/>
      </rPr>
      <t xml:space="preserve">
Planting season includes crops like maize, sorghum, groundnuts, sweet potatoes, cassava, soybeans, beans, simsim, and watermelon.
Land preparation in late April, followed by planting later in the month.
First planting season focuses on maize and cassava.
Activities include digging, farming, and planting food crops.
First weeding of crops, including groundnuts and okra.
Pests like caterpillars destroy maize and sorghum.
Wild foods like "Kudura," "Akeya," lady finger, and mushrooms are consumed, though not all are eaten by everyone.
Increased termite activity, damaging crops 
</t>
    </r>
    <r>
      <rPr>
        <b/>
        <sz val="10"/>
        <color rgb="FF303E3E"/>
        <rFont val="Tahoma"/>
        <family val="2"/>
      </rPr>
      <t>Livestock:</t>
    </r>
    <r>
      <rPr>
        <sz val="10"/>
        <color rgb="FF303E3E"/>
        <rFont val="Tahoma"/>
        <family val="2"/>
      </rPr>
      <t xml:space="preserve">
Excessive pasture is available for livestock during certain periods, though difficulties for livestock and wildlife as grass dries up due to drought.
Foot and mouth diseases are prevalent among animals.
</t>
    </r>
    <r>
      <rPr>
        <b/>
        <sz val="10"/>
        <color rgb="FF303E3E"/>
        <rFont val="Tahoma"/>
        <family val="2"/>
      </rPr>
      <t>Fishing:</t>
    </r>
    <r>
      <rPr>
        <sz val="10"/>
        <color rgb="FF303E3E"/>
        <rFont val="Tahoma"/>
        <family val="2"/>
      </rPr>
      <t xml:space="preserve">
Fishing occurs in streams due to flooding, particularly targeting mudfish.</t>
    </r>
  </si>
  <si>
    <r>
      <rPr>
        <b/>
        <sz val="10"/>
        <color rgb="FF303E3E"/>
        <rFont val="Tahoma"/>
        <family val="2"/>
      </rPr>
      <t>Crop Farming:</t>
    </r>
    <r>
      <rPr>
        <sz val="10"/>
        <color rgb="FF303E3E"/>
        <rFont val="Tahoma"/>
        <family val="2"/>
      </rPr>
      <t xml:space="preserve">
First weeding of crops.
Weeding of the first planting season.
Planting of crops continues, including simsim and cassava.
</t>
    </r>
    <r>
      <rPr>
        <b/>
        <sz val="10"/>
        <color rgb="FF303E3E"/>
        <rFont val="Tahoma"/>
        <family val="2"/>
      </rPr>
      <t>Livestock:</t>
    </r>
    <r>
      <rPr>
        <sz val="10"/>
        <color rgb="FF303E3E"/>
        <rFont val="Tahoma"/>
        <family val="2"/>
      </rPr>
      <t xml:space="preserve">
Goats die due to a lack of pasture and water.
Increased milk production by cows.
A lot of ticks affecting livestock.</t>
    </r>
  </si>
  <si>
    <r>
      <rPr>
        <b/>
        <sz val="10"/>
        <color rgb="FF303E3E"/>
        <rFont val="Tahoma"/>
        <family val="2"/>
      </rPr>
      <t>Crop Farming:</t>
    </r>
    <r>
      <rPr>
        <sz val="10"/>
        <color rgb="FF303E3E"/>
        <rFont val="Tahoma"/>
        <family val="2"/>
      </rPr>
      <t xml:space="preserve">
Second weeding of crops.
Third weeding of the first planting season.
Bush clearance for the second planting season.
Planting of upland rice species.
Low food supply of maize, beans, sorghum, and cassava due to drought and pests.
Pests and diseases affecting crops:
"Makidit" (worm) attacks leaves of sorghum.
"Nyang" destroys sorghum stems at an early stage.
Weaver birds invade crops, contributing to scarcity.
Produce business booms as agricultural produce becomes scarce (e.g., maize, beans, sorghum, cassava), leading to high prices.
</t>
    </r>
    <r>
      <rPr>
        <b/>
        <sz val="10"/>
        <color rgb="FF303E3E"/>
        <rFont val="Tahoma"/>
        <family val="2"/>
      </rPr>
      <t>Livestock:</t>
    </r>
    <r>
      <rPr>
        <sz val="10"/>
        <color rgb="FF303E3E"/>
        <rFont val="Tahoma"/>
        <family val="2"/>
      </rPr>
      <t xml:space="preserve">
Goats die, though no specific cause is mentioned in this context.</t>
    </r>
  </si>
  <si>
    <r>
      <rPr>
        <b/>
        <sz val="10"/>
        <color rgb="FF303E3E"/>
        <rFont val="Tahoma"/>
        <family val="2"/>
      </rPr>
      <t>Crop Farming:</t>
    </r>
    <r>
      <rPr>
        <sz val="10"/>
        <color rgb="FF303E3E"/>
        <rFont val="Tahoma"/>
        <family val="2"/>
      </rPr>
      <t xml:space="preserve">
Beginning of the harvest season end of July (first season crops, e.g., sorghum).
Harvesting mushrooms.
Scarcity of food persists as harvesting begins in August.
Digging/farming for the second season, including planting crops like maize, simsim, groundnuts, sorghum, and sweet potatoes.
Second planting season begins.
Pests and diseases affecting crops:
Weaver birds destroy sorghum and other crops.
Other pests include aphids and stem borers.
Drought, although it varies yearly.
</t>
    </r>
    <r>
      <rPr>
        <b/>
        <sz val="10"/>
        <color rgb="FF303E3E"/>
        <rFont val="Tahoma"/>
        <family val="2"/>
      </rPr>
      <t>Livestock:</t>
    </r>
    <r>
      <rPr>
        <sz val="10"/>
        <color rgb="FF303E3E"/>
        <rFont val="Tahoma"/>
        <family val="2"/>
      </rPr>
      <t xml:space="preserve">
Excess pasture is available.
A lot of animals die due to heavy rain affecting their breathing.</t>
    </r>
  </si>
  <si>
    <r>
      <rPr>
        <b/>
        <sz val="10"/>
        <color rgb="FF303E3E"/>
        <rFont val="Tahoma"/>
        <family val="2"/>
      </rPr>
      <t>Crop Farming:</t>
    </r>
    <r>
      <rPr>
        <sz val="10"/>
        <color rgb="FF303E3E"/>
        <rFont val="Tahoma"/>
        <family val="2"/>
      </rPr>
      <t xml:space="preserve">
First season harvesting season begins early August.
Second planting season starts, including crops like maize, beans, rice, okra, sorghum, and simsim.
First weeding of the second planting season.
Preparation of crops for the coming seasons.
Harvesting of groundnuts, maize, greens, and sorghum by refugees.
Second harvest of sorghum.
Second land preparation for crops like okra, maize, sorghum, and simsim.
Pests and animals destroy crops:
Weaver birds destroy sorghum.
Monkeys destroy maize.
Children assist with agricultural activities during holidays and weekends.
</t>
    </r>
    <r>
      <rPr>
        <b/>
        <sz val="10"/>
        <color rgb="FF303E3E"/>
        <rFont val="Tahoma"/>
        <family val="2"/>
      </rPr>
      <t>Livestock:</t>
    </r>
    <r>
      <rPr>
        <sz val="10"/>
        <color rgb="FF303E3E"/>
        <rFont val="Tahoma"/>
        <family val="2"/>
      </rPr>
      <t xml:space="preserve">
Foot and mouth diseases affect livestock.</t>
    </r>
  </si>
  <si>
    <r>
      <rPr>
        <b/>
        <sz val="10"/>
        <color rgb="FF303E3E"/>
        <rFont val="Tahoma"/>
        <family val="2"/>
      </rPr>
      <t>Crop Farming:</t>
    </r>
    <r>
      <rPr>
        <sz val="10"/>
        <color rgb="FF303E3E"/>
        <rFont val="Tahoma"/>
        <family val="2"/>
      </rPr>
      <t xml:space="preserve">
Second weeding of the second planting season.
Planting of legumes, such as peas and beans.
Pruning of unwanted branches from trees and plants.
Pests and animals destroy crops:
Squirrels and rats destroy groundnuts.
Monkeys destroy groundnuts.
Caterpillars destroy crops.
Grasshoppers destroy crops, including maize.
Fruits season begins, including guavas and lemons.</t>
    </r>
  </si>
  <si>
    <r>
      <rPr>
        <b/>
        <sz val="10"/>
        <color rgb="FF303E3E"/>
        <rFont val="Tahoma"/>
        <family val="2"/>
      </rPr>
      <t>Crop Farming:</t>
    </r>
    <r>
      <rPr>
        <sz val="10"/>
        <color rgb="FF303E3E"/>
        <rFont val="Tahoma"/>
        <family val="2"/>
      </rPr>
      <t xml:space="preserve">
Last weeding of crops before harvest.
</t>
    </r>
    <r>
      <rPr>
        <b/>
        <sz val="10"/>
        <color rgb="FF303E3E"/>
        <rFont val="Tahoma"/>
        <family val="2"/>
      </rPr>
      <t>Livestock:</t>
    </r>
    <r>
      <rPr>
        <sz val="10"/>
        <color rgb="FF303E3E"/>
        <rFont val="Tahoma"/>
        <family val="2"/>
      </rPr>
      <t xml:space="preserve">
Limited fodder for animals despite excess pasture due to rainfall and flooding
High rate of livestock deaths caused by heavy rain and the spread of diseases, such as African swine fever affecting pigs.</t>
    </r>
  </si>
  <si>
    <r>
      <rPr>
        <b/>
        <sz val="10"/>
        <color rgb="FF303E3E"/>
        <rFont val="Tahoma"/>
        <family val="2"/>
      </rPr>
      <t>Crop Farming:</t>
    </r>
    <r>
      <rPr>
        <sz val="10"/>
        <color rgb="FF303E3E"/>
        <rFont val="Tahoma"/>
        <family val="2"/>
      </rPr>
      <t xml:space="preserve">
Harvesting of second-season crops, including simsim and okra.
Squirrels destroy sweet potatoes.
High rate of food supply and buying/stocking of foodstuffs.
</t>
    </r>
    <r>
      <rPr>
        <b/>
        <sz val="10"/>
        <color rgb="FF303E3E"/>
        <rFont val="Tahoma"/>
        <family val="2"/>
      </rPr>
      <t>Livestock:</t>
    </r>
    <r>
      <rPr>
        <sz val="10"/>
        <color rgb="FF303E3E"/>
        <rFont val="Tahoma"/>
        <family val="2"/>
      </rPr>
      <t xml:space="preserve">
Limited fodder for animals.
Foot and mouth diseases affect livestock.</t>
    </r>
  </si>
  <si>
    <r>
      <rPr>
        <b/>
        <sz val="10"/>
        <color rgb="FF303E3E"/>
        <rFont val="Tahoma"/>
        <family val="2"/>
      </rPr>
      <t>Crop Farming:</t>
    </r>
    <r>
      <rPr>
        <sz val="10"/>
        <color rgb="FF303E3E"/>
        <rFont val="Tahoma"/>
        <family val="2"/>
      </rPr>
      <t xml:space="preserve">
Trading of excess agricultural produce such as sorghum, groundnuts, and sesame.
Storage of agricultural produce, including sorghum, okra, and groundnuts.
Cassava mosaic disease affects crops.
</t>
    </r>
    <r>
      <rPr>
        <b/>
        <sz val="10"/>
        <color rgb="FF303E3E"/>
        <rFont val="Tahoma"/>
        <family val="2"/>
      </rPr>
      <t>Livestock:</t>
    </r>
    <r>
      <rPr>
        <sz val="10"/>
        <color rgb="FF303E3E"/>
        <rFont val="Tahoma"/>
        <family val="2"/>
      </rPr>
      <t xml:space="preserve">
Limited fodder availability for animals.
Fertility in animals increases due to pasture availability, despite drought.
Cattle keepers trek long distances in search of water and pasture for animals.
Pigs die a lot during dry season due to fever.</t>
    </r>
  </si>
  <si>
    <r>
      <t xml:space="preserve">This research aims to identify and provide an in-depth understanding of the community based </t>
    </r>
    <r>
      <rPr>
        <b/>
        <sz val="10"/>
        <color rgb="FF303E3E"/>
        <rFont val="Tahoma"/>
        <family val="2"/>
      </rPr>
      <t>coping and adaptation strategies to climate-related hazards and climate variability</t>
    </r>
    <r>
      <rPr>
        <sz val="10"/>
        <color rgb="FF303E3E"/>
        <rFont val="Tahoma"/>
        <family val="2"/>
      </rPr>
      <t xml:space="preserve"> among the refugee and host communities in Nyumanzi settlement to inform humanitarian and development actors implementing climate-related programmes as well as advocate for localized climate adaptation action in Uganda.</t>
    </r>
  </si>
  <si>
    <r>
      <rPr>
        <b/>
        <sz val="10"/>
        <color rgb="FF303E3E"/>
        <rFont val="Tahoma"/>
        <family val="2"/>
      </rPr>
      <t>SO1</t>
    </r>
    <r>
      <rPr>
        <sz val="10"/>
        <color rgb="FF303E3E"/>
        <rFont val="Tahoma"/>
        <family val="2"/>
      </rPr>
      <t xml:space="preserve">. Analyze climate-related hazards and climate variability patterns in Nyumanzi settlement 
</t>
    </r>
    <r>
      <rPr>
        <b/>
        <sz val="10"/>
        <color rgb="FF303E3E"/>
        <rFont val="Tahoma"/>
        <family val="2"/>
      </rPr>
      <t>SO2</t>
    </r>
    <r>
      <rPr>
        <sz val="10"/>
        <color rgb="FF303E3E"/>
        <rFont val="Tahoma"/>
        <family val="2"/>
      </rPr>
      <t xml:space="preserve">. Analyze climate-related impacts on the community, including tangible and intangible dimensions of Non-Economic Loss and Damages (NELDs)
</t>
    </r>
    <r>
      <rPr>
        <b/>
        <sz val="10"/>
        <color rgb="FF303E3E"/>
        <rFont val="Tahoma"/>
        <family val="2"/>
      </rPr>
      <t>SO3</t>
    </r>
    <r>
      <rPr>
        <sz val="10"/>
        <color rgb="FF303E3E"/>
        <rFont val="Tahoma"/>
        <family val="2"/>
      </rPr>
      <t xml:space="preserve">. Identify and measure the prevalence, frequency of usage and sustainability of the community-based coping and adaptation strategies used by various groups to mitigate climate-related risks and adapt to climate variations, focusing on lesser-studied sectors such as health, gender, shelter, and education, and overlooked aspects of the food sector such as storage and food processing
</t>
    </r>
    <r>
      <rPr>
        <b/>
        <sz val="10"/>
        <color rgb="FF303E3E"/>
        <rFont val="Tahoma"/>
        <family val="2"/>
      </rPr>
      <t>SO4</t>
    </r>
    <r>
      <rPr>
        <sz val="10"/>
        <color rgb="FF303E3E"/>
        <rFont val="Tahoma"/>
        <family val="2"/>
      </rPr>
      <t>. Document Indigenous Knowledge, Local Knowledge (IKLK), climate-related language, concepts, and climate service (CS) needs to support the transdisciplinary and equitable co-production of climate services by providing local stakeholders with the necessary information</t>
    </r>
  </si>
  <si>
    <r>
      <rPr>
        <b/>
        <sz val="10"/>
        <color rgb="FF303E3E"/>
        <rFont val="Tahoma"/>
        <family val="2"/>
      </rPr>
      <t>RQ1</t>
    </r>
    <r>
      <rPr>
        <sz val="10"/>
        <color rgb="FF303E3E"/>
        <rFont val="Tahoma"/>
        <family val="2"/>
      </rPr>
      <t xml:space="preserve">. How are patterns of climate-related hazards and climate variability manifested in Nyumanzi settlement, as observed through remote sensing and local knowledge? 
e.g., flood exposure, heat wave exposure, drought exposure, changing rainfall patterns 
</t>
    </r>
    <r>
      <rPr>
        <b/>
        <sz val="10"/>
        <color rgb="FF303E3E"/>
        <rFont val="Tahoma"/>
        <family val="2"/>
      </rPr>
      <t>RQ2</t>
    </r>
    <r>
      <rPr>
        <sz val="10"/>
        <color rgb="FF303E3E"/>
        <rFont val="Tahoma"/>
        <family val="2"/>
      </rPr>
      <t xml:space="preserve">. How have various human systems* in Nyumanzi settlement been affected by climate-related hazards and climate variability? 
</t>
    </r>
    <r>
      <rPr>
        <sz val="9"/>
        <color rgb="FF303E3E"/>
        <rFont val="Tahoma"/>
        <family val="2"/>
      </rPr>
      <t xml:space="preserve">*Human systems identified by the IPCC: water scarcity, agriculture/crop production, animal and livestock health and productivity, fisheries yields and aquaculture production, infectious diseases, </t>
    </r>
    <r>
      <rPr>
        <sz val="10"/>
        <color rgb="FF303E3E"/>
        <rFont val="Tahoma"/>
        <family val="2"/>
      </rPr>
      <t xml:space="preserve">
health, malnutrition, mental health, displacement, inland flooding and associated damages, damages to infrastructure, damages to key economic sectors.  
</t>
    </r>
    <r>
      <rPr>
        <b/>
        <sz val="10"/>
        <color rgb="FF303E3E"/>
        <rFont val="Tahoma"/>
        <family val="2"/>
      </rPr>
      <t>RQ3</t>
    </r>
    <r>
      <rPr>
        <sz val="10"/>
        <color rgb="FF303E3E"/>
        <rFont val="Tahoma"/>
        <family val="2"/>
      </rPr>
      <t xml:space="preserve">. How do the impacts identified in RQ2 affect different socioeconomic and demographic groups within Nyumanzi settlement? 
e.g., women, children, the elderly, specific ethnic or livelihood groups, refugees, and host communities 
</t>
    </r>
    <r>
      <rPr>
        <b/>
        <sz val="10"/>
        <color rgb="FF303E3E"/>
        <rFont val="Tahoma"/>
        <family val="2"/>
      </rPr>
      <t>RQ4</t>
    </r>
    <r>
      <rPr>
        <sz val="10"/>
        <color rgb="FF303E3E"/>
        <rFont val="Tahoma"/>
        <family val="2"/>
      </rPr>
      <t xml:space="preserve">. What are the coping and adaptation strategies in each sector, their prevalence and frequency, and how do these measures vary among different socioeconomic groups? 
</t>
    </r>
    <r>
      <rPr>
        <b/>
        <sz val="10"/>
        <color rgb="FF303E3E"/>
        <rFont val="Tahoma"/>
        <family val="2"/>
      </rPr>
      <t>RQ5</t>
    </r>
    <r>
      <rPr>
        <sz val="10"/>
        <color rgb="FF303E3E"/>
        <rFont val="Tahoma"/>
        <family val="2"/>
      </rPr>
      <t xml:space="preserve">. When and under what circumstances are these coping and adaptation strategies employed?  
e.g., seasonal, disaster-specific, etc. 
</t>
    </r>
    <r>
      <rPr>
        <b/>
        <sz val="10"/>
        <color rgb="FF303E3E"/>
        <rFont val="Tahoma"/>
        <family val="2"/>
      </rPr>
      <t>RQ6</t>
    </r>
    <r>
      <rPr>
        <sz val="10"/>
        <color rgb="FF303E3E"/>
        <rFont val="Tahoma"/>
        <family val="2"/>
      </rPr>
      <t xml:space="preserve">. What are the current methods used refugees and the host community in Nyumanzi settlement to access climate information? What are the gaps in climate information needs identified by the local population, and what are the preferable means of communication on climate information? 
</t>
    </r>
    <r>
      <rPr>
        <b/>
        <sz val="10"/>
        <color rgb="FF303E3E"/>
        <rFont val="Tahoma"/>
        <family val="2"/>
      </rPr>
      <t>RQ7</t>
    </r>
    <r>
      <rPr>
        <sz val="10"/>
        <color rgb="FF303E3E"/>
        <rFont val="Tahoma"/>
        <family val="2"/>
      </rPr>
      <t xml:space="preserve">. How is IKLK utilized in human system to address climate-related impacts? To what extent is IKLK still relevant in light of changing climate conditions? 
</t>
    </r>
    <r>
      <rPr>
        <b/>
        <sz val="10"/>
        <color rgb="FF303E3E"/>
        <rFont val="Tahoma"/>
        <family val="2"/>
      </rPr>
      <t>RQ8</t>
    </r>
    <r>
      <rPr>
        <sz val="10"/>
        <color rgb="FF303E3E"/>
        <rFont val="Tahoma"/>
        <family val="2"/>
      </rPr>
      <t xml:space="preserve">. How is this knowledge shared between ethnic groups, different displacement statuses (refugees and host communities), and age groups? </t>
    </r>
  </si>
  <si>
    <r>
      <t xml:space="preserve">This research employs a mixed-methods approach, combining quantitative and qualitative components to assess the impacts of climate change, community coping strategies, and adaptation measures in Nyumanzi Settlement and surrounding host communities. A total of </t>
    </r>
    <r>
      <rPr>
        <b/>
        <sz val="10"/>
        <color rgb="FF303E3E"/>
        <rFont val="Tahoma"/>
        <family val="2"/>
      </rPr>
      <t>877 Individual Interviews (IIs)</t>
    </r>
    <r>
      <rPr>
        <sz val="10"/>
        <color rgb="FF303E3E"/>
        <rFont val="Tahoma"/>
        <family val="2"/>
      </rPr>
      <t xml:space="preserve"> were conducted </t>
    </r>
    <r>
      <rPr>
        <b/>
        <sz val="10"/>
        <color rgb="FF303E3E"/>
        <rFont val="Tahoma"/>
        <family val="2"/>
      </rPr>
      <t>between 19 October and 8 November 2024</t>
    </r>
    <r>
      <rPr>
        <sz val="10"/>
        <color rgb="FF303E3E"/>
        <rFont val="Tahoma"/>
        <family val="2"/>
      </rPr>
      <t xml:space="preserve">. Adult refugees in Nyumanzi settlement were selected using a stratified simple random sampling method, as were adult host community members residing within a 15km radius of the settlement, leading to findings that are representative of both the Nyumanzi refugee and host community populations. 
The qualitative component includes:
</t>
    </r>
    <r>
      <rPr>
        <b/>
        <sz val="10"/>
        <color rgb="FF303E3E"/>
        <rFont val="Tahoma"/>
        <family val="2"/>
      </rPr>
      <t xml:space="preserve">- 16 Participatory Workshops (PWs) </t>
    </r>
    <r>
      <rPr>
        <sz val="10"/>
        <color rgb="FF303E3E"/>
        <rFont val="Tahoma"/>
        <family val="2"/>
      </rPr>
      <t xml:space="preserve">with non-mixed gender groups, evenly split between refugees (8) and host communities (8) and gender,
</t>
    </r>
    <r>
      <rPr>
        <b/>
        <sz val="10"/>
        <color rgb="FF303E3E"/>
        <rFont val="Tahoma"/>
        <family val="2"/>
      </rPr>
      <t>- 2 Focus Group Discussions (FGDs)</t>
    </r>
    <r>
      <rPr>
        <sz val="10"/>
        <color rgb="FF303E3E"/>
        <rFont val="Tahoma"/>
        <family val="2"/>
      </rPr>
      <t xml:space="preserve"> with elders/elderly people,
- </t>
    </r>
    <r>
      <rPr>
        <b/>
        <sz val="10"/>
        <color rgb="FF303E3E"/>
        <rFont val="Tahoma"/>
        <family val="2"/>
      </rPr>
      <t>33 Key Informant Interviews (KIIs)</t>
    </r>
    <r>
      <rPr>
        <sz val="10"/>
        <color rgb="FF303E3E"/>
        <rFont val="Tahoma"/>
        <family val="2"/>
      </rPr>
      <t xml:space="preserve"> with sector-specific informants to understand impacts on human systems like education (4), health (6), agriculture (8), persons with disabilities (8), and markets (7).</t>
    </r>
  </si>
  <si>
    <r>
      <t xml:space="preserve">This assessment was conducted in </t>
    </r>
    <r>
      <rPr>
        <b/>
        <sz val="10"/>
        <color rgb="FF303E3E"/>
        <rFont val="Tahoma"/>
        <family val="2"/>
      </rPr>
      <t xml:space="preserve">Nyumanzi settlement </t>
    </r>
    <r>
      <rPr>
        <sz val="10"/>
        <color rgb="FF303E3E"/>
        <rFont val="Tahoma"/>
        <family val="2"/>
      </rPr>
      <t>in Adjumani district (Uganda)</t>
    </r>
  </si>
  <si>
    <r>
      <t xml:space="preserve">Individual </t>
    </r>
    <r>
      <rPr>
        <sz val="11"/>
        <color rgb="FF303E3E"/>
        <rFont val="Calibri"/>
        <family val="2"/>
      </rPr>
      <t>Interview</t>
    </r>
  </si>
  <si>
    <r>
      <rPr>
        <b/>
        <u/>
        <sz val="10"/>
        <color rgb="FF303E3E"/>
        <rFont val="Tahoma"/>
        <family val="2"/>
      </rPr>
      <t>1. Impact of Heat on Education and Why it is an Issue</t>
    </r>
    <r>
      <rPr>
        <sz val="10"/>
        <color rgb="FF303E3E"/>
        <rFont val="Tahoma"/>
        <family val="2"/>
      </rPr>
      <t xml:space="preserve">
</t>
    </r>
    <r>
      <rPr>
        <b/>
        <sz val="10"/>
        <color rgb="FF303E3E"/>
        <rFont val="Tahoma"/>
        <family val="2"/>
      </rPr>
      <t>School attendance declines:</t>
    </r>
    <r>
      <rPr>
        <sz val="10"/>
        <color rgb="FF303E3E"/>
        <rFont val="Tahoma"/>
        <family val="2"/>
      </rPr>
      <t xml:space="preserve"> Many children struggle to attend school due to extreme heat, leading to lower turnout and increased absenteeism.
</t>
    </r>
    <r>
      <rPr>
        <b/>
        <sz val="10"/>
        <color rgb="FF303E3E"/>
        <rFont val="Tahoma"/>
        <family val="2"/>
      </rPr>
      <t>Learning difficulties:</t>
    </r>
    <r>
      <rPr>
        <sz val="10"/>
        <color rgb="FF303E3E"/>
        <rFont val="Tahoma"/>
        <family val="2"/>
      </rPr>
      <t xml:space="preserve"> Excessive heat affects students' ability to concentrate, making it harder for them to understand lessons.
</t>
    </r>
    <r>
      <rPr>
        <b/>
        <sz val="10"/>
        <color rgb="FF303E3E"/>
        <rFont val="Tahoma"/>
        <family val="2"/>
      </rPr>
      <t>Health issues:</t>
    </r>
    <r>
      <rPr>
        <sz val="10"/>
        <color rgb="FF303E3E"/>
        <rFont val="Tahoma"/>
        <family val="2"/>
      </rPr>
      <t xml:space="preserve"> High temperatures contribute to dehydration, heat-related illnesses, and general discomfort, further discouraging school attendance.
</t>
    </r>
    <r>
      <rPr>
        <b/>
        <sz val="10"/>
        <color rgb="FF303E3E"/>
        <rFont val="Tahoma"/>
        <family val="2"/>
      </rPr>
      <t>Disruptions to teaching:</t>
    </r>
    <r>
      <rPr>
        <sz val="10"/>
        <color rgb="FF303E3E"/>
        <rFont val="Tahoma"/>
        <family val="2"/>
      </rPr>
      <t xml:space="preserve"> Teachers find it difficult to conduct lessons effectively due to heat stress, and in some cases, fewer topics are covered in class.
</t>
    </r>
    <r>
      <rPr>
        <b/>
        <sz val="10"/>
        <color rgb="FF303E3E"/>
        <rFont val="Tahoma"/>
        <family val="2"/>
      </rPr>
      <t xml:space="preserve">School closures: </t>
    </r>
    <r>
      <rPr>
        <sz val="10"/>
        <color rgb="FF303E3E"/>
        <rFont val="Tahoma"/>
        <family val="2"/>
      </rPr>
      <t xml:space="preserve">In some cases, extreme heat leads to temporary school closures, further disrupting education.
</t>
    </r>
    <r>
      <rPr>
        <b/>
        <sz val="10"/>
        <color rgb="FF303E3E"/>
        <rFont val="Tahoma"/>
        <family val="2"/>
      </rPr>
      <t>Economic burden:</t>
    </r>
    <r>
      <rPr>
        <sz val="10"/>
        <color rgb="FF303E3E"/>
        <rFont val="Tahoma"/>
        <family val="2"/>
      </rPr>
      <t xml:space="preserve"> Families struggle to pay school fees due to heat-related economic challenges, contributing to higher dropout rates.
</t>
    </r>
    <r>
      <rPr>
        <b/>
        <u/>
        <sz val="10"/>
        <color rgb="FF303E3E"/>
        <rFont val="Tahoma"/>
        <family val="2"/>
      </rPr>
      <t>2. Current Adaptation/Response to Heat</t>
    </r>
    <r>
      <rPr>
        <sz val="10"/>
        <color rgb="FF303E3E"/>
        <rFont val="Tahoma"/>
        <family val="2"/>
      </rPr>
      <t xml:space="preserve">
</t>
    </r>
    <r>
      <rPr>
        <b/>
        <sz val="10"/>
        <color rgb="FF303E3E"/>
        <rFont val="Tahoma"/>
        <family val="2"/>
      </rPr>
      <t>Drinking more water:</t>
    </r>
    <r>
      <rPr>
        <sz val="10"/>
        <color rgb="FF303E3E"/>
        <rFont val="Tahoma"/>
        <family val="2"/>
      </rPr>
      <t xml:space="preserve"> Students and teachers try to stay hydrated to cope with the high temperatures.
Wearing protective clothing: Some students use sandals and cover their heads with hats or caps to reduce heat exposure.
</t>
    </r>
    <r>
      <rPr>
        <b/>
        <sz val="10"/>
        <color rgb="FF303E3E"/>
        <rFont val="Tahoma"/>
        <family val="2"/>
      </rPr>
      <t>Sleeping outside:</t>
    </r>
    <r>
      <rPr>
        <sz val="10"/>
        <color rgb="FF303E3E"/>
        <rFont val="Tahoma"/>
        <family val="2"/>
      </rPr>
      <t xml:space="preserve"> At home, some children sleep outside to cool down at night, though this is not directly school-related.
</t>
    </r>
    <r>
      <rPr>
        <b/>
        <sz val="10"/>
        <color rgb="FF303E3E"/>
        <rFont val="Tahoma"/>
        <family val="2"/>
      </rPr>
      <t xml:space="preserve">Tracking attendance: </t>
    </r>
    <r>
      <rPr>
        <sz val="10"/>
        <color rgb="FF303E3E"/>
        <rFont val="Tahoma"/>
        <family val="2"/>
      </rPr>
      <t xml:space="preserve">Some schools use call registries to monitor and follow up on absenteeism linked to heat.
</t>
    </r>
    <r>
      <rPr>
        <b/>
        <sz val="10"/>
        <color rgb="FF303E3E"/>
        <rFont val="Tahoma"/>
        <family val="2"/>
      </rPr>
      <t>Teaching in ventilated spaces:</t>
    </r>
    <r>
      <rPr>
        <sz val="10"/>
        <color rgb="FF303E3E"/>
        <rFont val="Tahoma"/>
        <family val="2"/>
      </rPr>
      <t xml:space="preserve"> In some cases, classrooms are chosen based on ventilation to help manage indoor temperatures.
</t>
    </r>
    <r>
      <rPr>
        <b/>
        <u/>
        <sz val="10"/>
        <color rgb="FF303E3E"/>
        <rFont val="Tahoma"/>
        <family val="2"/>
      </rPr>
      <t>3. Suggested Solutions for Heat</t>
    </r>
    <r>
      <rPr>
        <sz val="10"/>
        <color rgb="FF303E3E"/>
        <rFont val="Tahoma"/>
        <family val="2"/>
      </rPr>
      <t xml:space="preserve">
</t>
    </r>
    <r>
      <rPr>
        <b/>
        <sz val="10"/>
        <color rgb="FF303E3E"/>
        <rFont val="Tahoma"/>
        <family val="2"/>
      </rPr>
      <t>Provide free water in schools:</t>
    </r>
    <r>
      <rPr>
        <sz val="10"/>
        <color rgb="FF303E3E"/>
        <rFont val="Tahoma"/>
        <family val="2"/>
      </rPr>
      <t xml:space="preserve"> Ensuring adequate access to drinking water can help students stay hydrated and focused.
</t>
    </r>
    <r>
      <rPr>
        <b/>
        <sz val="10"/>
        <color rgb="FF303E3E"/>
        <rFont val="Tahoma"/>
        <family val="2"/>
      </rPr>
      <t>Improve classroom ventilation:</t>
    </r>
    <r>
      <rPr>
        <sz val="10"/>
        <color rgb="FF303E3E"/>
        <rFont val="Tahoma"/>
        <family val="2"/>
      </rPr>
      <t xml:space="preserve"> Schools should construct or modify classrooms to allow better airflow and cooling.
</t>
    </r>
    <r>
      <rPr>
        <b/>
        <sz val="10"/>
        <color rgb="FF303E3E"/>
        <rFont val="Tahoma"/>
        <family val="2"/>
      </rPr>
      <t xml:space="preserve">Health support for affected students: </t>
    </r>
    <r>
      <rPr>
        <sz val="10"/>
        <color rgb="FF303E3E"/>
        <rFont val="Tahoma"/>
        <family val="2"/>
      </rPr>
      <t xml:space="preserve">Schools should provide medical assistance for heat-related illnesses.
</t>
    </r>
    <r>
      <rPr>
        <b/>
        <sz val="10"/>
        <color rgb="FF303E3E"/>
        <rFont val="Tahoma"/>
        <family val="2"/>
      </rPr>
      <t xml:space="preserve">Flexible school schedules: </t>
    </r>
    <r>
      <rPr>
        <sz val="10"/>
        <color rgb="FF303E3E"/>
        <rFont val="Tahoma"/>
        <family val="2"/>
      </rPr>
      <t xml:space="preserve">Adjusting school hours to avoid the hottest parts of the day could help reduce heat exposure.
</t>
    </r>
    <r>
      <rPr>
        <b/>
        <sz val="10"/>
        <color rgb="FF303E3E"/>
        <rFont val="Tahoma"/>
        <family val="2"/>
      </rPr>
      <t>Government intervention:</t>
    </r>
    <r>
      <rPr>
        <sz val="10"/>
        <color rgb="FF303E3E"/>
        <rFont val="Tahoma"/>
        <family val="2"/>
      </rPr>
      <t xml:space="preserve"> Authorities should support heat-resistant school infrastructure and ensure heat-related challenges are addressed in school policies.</t>
    </r>
  </si>
  <si>
    <r>
      <rPr>
        <b/>
        <u/>
        <sz val="10"/>
        <color rgb="FF303E3E"/>
        <rFont val="Tahoma"/>
        <family val="2"/>
      </rPr>
      <t>1. Impact of Heat on Health and Why it is an Issue</t>
    </r>
    <r>
      <rPr>
        <sz val="10"/>
        <color rgb="FF303E3E"/>
        <rFont val="Tahoma"/>
        <family val="2"/>
      </rPr>
      <t xml:space="preserve">
</t>
    </r>
    <r>
      <rPr>
        <b/>
        <sz val="10"/>
        <color rgb="FF303E3E"/>
        <rFont val="Tahoma"/>
        <family val="2"/>
      </rPr>
      <t>Heat-related illnesses:</t>
    </r>
    <r>
      <rPr>
        <sz val="10"/>
        <color rgb="FF303E3E"/>
        <rFont val="Tahoma"/>
        <family val="2"/>
      </rPr>
      <t xml:space="preserve"> Exposure to extreme heat increases cases of dehydration, heat exhaustion, and heatstroke, leading to frequent health issues.
</t>
    </r>
    <r>
      <rPr>
        <b/>
        <sz val="10"/>
        <color rgb="FF303E3E"/>
        <rFont val="Tahoma"/>
        <family val="2"/>
      </rPr>
      <t>Increased fatigue:</t>
    </r>
    <r>
      <rPr>
        <sz val="10"/>
        <color rgb="FF303E3E"/>
        <rFont val="Tahoma"/>
        <family val="2"/>
      </rPr>
      <t xml:space="preserve"> People experience extreme tiredness and reduced physical strength, making daily activities harder.
</t>
    </r>
    <r>
      <rPr>
        <b/>
        <sz val="10"/>
        <color rgb="FF303E3E"/>
        <rFont val="Tahoma"/>
        <family val="2"/>
      </rPr>
      <t>Disrupted sleep:</t>
    </r>
    <r>
      <rPr>
        <sz val="10"/>
        <color rgb="FF303E3E"/>
        <rFont val="Tahoma"/>
        <family val="2"/>
      </rPr>
      <t xml:space="preserve"> High nighttime temperatures make it difficult to sleep, leading to prolonged exhaustion and irritability.
</t>
    </r>
    <r>
      <rPr>
        <b/>
        <sz val="10"/>
        <color rgb="FF303E3E"/>
        <rFont val="Tahoma"/>
        <family val="2"/>
      </rPr>
      <t>Mental health strain:</t>
    </r>
    <r>
      <rPr>
        <sz val="10"/>
        <color rgb="FF303E3E"/>
        <rFont val="Tahoma"/>
        <family val="2"/>
      </rPr>
      <t xml:space="preserve"> Persistent discomfort and fatigue contribute to stress, frustration, and reduced emotional well-being.
</t>
    </r>
    <r>
      <rPr>
        <b/>
        <sz val="10"/>
        <color rgb="FF303E3E"/>
        <rFont val="Tahoma"/>
        <family val="2"/>
      </rPr>
      <t>Higher risk of skin infections:</t>
    </r>
    <r>
      <rPr>
        <sz val="10"/>
        <color rgb="FF303E3E"/>
        <rFont val="Tahoma"/>
        <family val="2"/>
      </rPr>
      <t xml:space="preserve"> Excessive sweating combined with poor hygiene increases the likelihood of skin conditions such as rashes and infections.
</t>
    </r>
    <r>
      <rPr>
        <b/>
        <u/>
        <sz val="10"/>
        <color rgb="FF303E3E"/>
        <rFont val="Tahoma"/>
        <family val="2"/>
      </rPr>
      <t>2. Current Adaptation/Response to Heat</t>
    </r>
    <r>
      <rPr>
        <sz val="10"/>
        <color rgb="FF303E3E"/>
        <rFont val="Tahoma"/>
        <family val="2"/>
      </rPr>
      <t xml:space="preserve">
</t>
    </r>
    <r>
      <rPr>
        <b/>
        <sz val="10"/>
        <color rgb="FF303E3E"/>
        <rFont val="Tahoma"/>
        <family val="2"/>
      </rPr>
      <t>Drinking more water:</t>
    </r>
    <r>
      <rPr>
        <sz val="10"/>
        <color rgb="FF303E3E"/>
        <rFont val="Tahoma"/>
        <family val="2"/>
      </rPr>
      <t xml:space="preserve"> People try to stay hydrated to cope with the high temperatures.
</t>
    </r>
    <r>
      <rPr>
        <b/>
        <sz val="10"/>
        <color rgb="FF303E3E"/>
        <rFont val="Tahoma"/>
        <family val="2"/>
      </rPr>
      <t xml:space="preserve">Wearing protective clothing: </t>
    </r>
    <r>
      <rPr>
        <sz val="10"/>
        <color rgb="FF303E3E"/>
        <rFont val="Tahoma"/>
        <family val="2"/>
      </rPr>
      <t xml:space="preserve">Many use hats, light clothing, and cover their heads to minimize heat exposure.
</t>
    </r>
    <r>
      <rPr>
        <b/>
        <sz val="10"/>
        <color rgb="FF303E3E"/>
        <rFont val="Tahoma"/>
        <family val="2"/>
      </rPr>
      <t>Seeking shade during peak heat hours:</t>
    </r>
    <r>
      <rPr>
        <sz val="10"/>
        <color rgb="FF303E3E"/>
        <rFont val="Tahoma"/>
        <family val="2"/>
      </rPr>
      <t xml:space="preserve"> Individuals avoid direct sun exposure by staying under trees or shaded areas.
</t>
    </r>
    <r>
      <rPr>
        <b/>
        <sz val="10"/>
        <color rgb="FF303E3E"/>
        <rFont val="Tahoma"/>
        <family val="2"/>
      </rPr>
      <t>Adjusting daily schedules:</t>
    </r>
    <r>
      <rPr>
        <sz val="10"/>
        <color rgb="FF303E3E"/>
        <rFont val="Tahoma"/>
        <family val="2"/>
      </rPr>
      <t xml:space="preserve"> Some adapt their work and activity patterns to avoid the hottest times of the day.
</t>
    </r>
    <r>
      <rPr>
        <b/>
        <u/>
        <sz val="10"/>
        <color rgb="FF303E3E"/>
        <rFont val="Tahoma"/>
        <family val="2"/>
      </rPr>
      <t>3. Suggested Solutions for Heat</t>
    </r>
    <r>
      <rPr>
        <b/>
        <sz val="10"/>
        <color rgb="FF303E3E"/>
        <rFont val="Tahoma"/>
        <family val="2"/>
      </rPr>
      <t xml:space="preserve">
Increase access to clean drinking water: </t>
    </r>
    <r>
      <rPr>
        <sz val="10"/>
        <color rgb="FF303E3E"/>
        <rFont val="Tahoma"/>
        <family val="2"/>
      </rPr>
      <t xml:space="preserve">Ensuring hydration can prevent heat-related illnesses.
</t>
    </r>
    <r>
      <rPr>
        <b/>
        <sz val="10"/>
        <color rgb="FF303E3E"/>
        <rFont val="Tahoma"/>
        <family val="2"/>
      </rPr>
      <t>Improve shelter ventilation:</t>
    </r>
    <r>
      <rPr>
        <sz val="10"/>
        <color rgb="FF303E3E"/>
        <rFont val="Tahoma"/>
        <family val="2"/>
      </rPr>
      <t xml:space="preserve"> Constructing buildings with better airflow can help reduce indoor heat buildup.
</t>
    </r>
    <r>
      <rPr>
        <b/>
        <sz val="10"/>
        <color rgb="FF303E3E"/>
        <rFont val="Tahoma"/>
        <family val="2"/>
      </rPr>
      <t>Provide community health support:</t>
    </r>
    <r>
      <rPr>
        <sz val="10"/>
        <color rgb="FF303E3E"/>
        <rFont val="Tahoma"/>
        <family val="2"/>
      </rPr>
      <t xml:space="preserve"> Clinics should offer guidance on managing heat-related illnesses.
</t>
    </r>
    <r>
      <rPr>
        <b/>
        <sz val="10"/>
        <color rgb="FF303E3E"/>
        <rFont val="Tahoma"/>
        <family val="2"/>
      </rPr>
      <t>Government support for cooling measures:</t>
    </r>
    <r>
      <rPr>
        <sz val="10"/>
        <color rgb="FF303E3E"/>
        <rFont val="Tahoma"/>
        <family val="2"/>
      </rPr>
      <t xml:space="preserve"> Authorities should consider installing public cooling areas and improving access to shade.</t>
    </r>
  </si>
  <si>
    <r>
      <rPr>
        <b/>
        <u/>
        <sz val="10"/>
        <color rgb="FF303E3E"/>
        <rFont val="Tahoma"/>
        <family val="2"/>
      </rPr>
      <t>1. Impact of Heat on Livelihood and Agriculture and Why It Is an Issue</t>
    </r>
    <r>
      <rPr>
        <b/>
        <sz val="10"/>
        <color rgb="FF303E3E"/>
        <rFont val="Tahoma"/>
        <family val="2"/>
      </rPr>
      <t xml:space="preserve">
Reduced crop yields: </t>
    </r>
    <r>
      <rPr>
        <sz val="10"/>
        <color rgb="FF303E3E"/>
        <rFont val="Tahoma"/>
        <family val="2"/>
      </rPr>
      <t xml:space="preserve">High temperatures damage crops, leading to lower food production and financial losses.
</t>
    </r>
    <r>
      <rPr>
        <b/>
        <sz val="10"/>
        <color rgb="FF303E3E"/>
        <rFont val="Tahoma"/>
        <family val="2"/>
      </rPr>
      <t>Livestock stress and mortality:</t>
    </r>
    <r>
      <rPr>
        <sz val="10"/>
        <color rgb="FF303E3E"/>
        <rFont val="Tahoma"/>
        <family val="2"/>
      </rPr>
      <t xml:space="preserve"> Extreme heat causes dehydration and illness in cattle, reducing milk and meat production.
</t>
    </r>
    <r>
      <rPr>
        <b/>
        <sz val="10"/>
        <color rgb="FF303E3E"/>
        <rFont val="Tahoma"/>
        <family val="2"/>
      </rPr>
      <t>Fisheries decline:</t>
    </r>
    <r>
      <rPr>
        <sz val="10"/>
        <color rgb="FF303E3E"/>
        <rFont val="Tahoma"/>
        <family val="2"/>
      </rPr>
      <t xml:space="preserve"> Warmer water affects fish populations, decreasing catches and income for fishers.
</t>
    </r>
    <r>
      <rPr>
        <b/>
        <sz val="10"/>
        <color rgb="FF303E3E"/>
        <rFont val="Tahoma"/>
        <family val="2"/>
      </rPr>
      <t>Increased pests and diseases:</t>
    </r>
    <r>
      <rPr>
        <sz val="10"/>
        <color rgb="FF303E3E"/>
        <rFont val="Tahoma"/>
        <family val="2"/>
      </rPr>
      <t xml:space="preserve"> Heat fosters the spread of crop diseases and pests, further harming agricultural output.
</t>
    </r>
    <r>
      <rPr>
        <b/>
        <sz val="10"/>
        <color rgb="FF303E3E"/>
        <rFont val="Tahoma"/>
        <family val="2"/>
      </rPr>
      <t>Reduced work capacity:</t>
    </r>
    <r>
      <rPr>
        <sz val="10"/>
        <color rgb="FF303E3E"/>
        <rFont val="Tahoma"/>
        <family val="2"/>
      </rPr>
      <t xml:space="preserve"> Farmers and laborers struggle to work long hours under extreme heat, limiting productivity.
</t>
    </r>
    <r>
      <rPr>
        <b/>
        <u/>
        <sz val="10"/>
        <color rgb="FF303E3E"/>
        <rFont val="Tahoma"/>
        <family val="2"/>
      </rPr>
      <t>2. Current Adaptation/Response to Heat</t>
    </r>
    <r>
      <rPr>
        <b/>
        <sz val="10"/>
        <color rgb="FF303E3E"/>
        <rFont val="Tahoma"/>
        <family val="2"/>
      </rPr>
      <t xml:space="preserve">
Shifting planting seasons: </t>
    </r>
    <r>
      <rPr>
        <sz val="10"/>
        <color rgb="FF303E3E"/>
        <rFont val="Tahoma"/>
        <family val="2"/>
      </rPr>
      <t xml:space="preserve">Some farmers adjust their planting schedules to avoid peak heat periods.
</t>
    </r>
    <r>
      <rPr>
        <b/>
        <sz val="10"/>
        <color rgb="FF303E3E"/>
        <rFont val="Tahoma"/>
        <family val="2"/>
      </rPr>
      <t>Providing shade for livestock:</t>
    </r>
    <r>
      <rPr>
        <sz val="10"/>
        <color rgb="FF303E3E"/>
        <rFont val="Tahoma"/>
        <family val="2"/>
      </rPr>
      <t xml:space="preserve"> Farmers create shaded areas to protect animals from overheating.
</t>
    </r>
    <r>
      <rPr>
        <b/>
        <sz val="10"/>
        <color rgb="FF303E3E"/>
        <rFont val="Tahoma"/>
        <family val="2"/>
      </rPr>
      <t xml:space="preserve">Using irrigation systems: </t>
    </r>
    <r>
      <rPr>
        <sz val="10"/>
        <color rgb="FF303E3E"/>
        <rFont val="Tahoma"/>
        <family val="2"/>
      </rPr>
      <t xml:space="preserve">Some communities rely on irrigation to sustain crops during dry spells.
</t>
    </r>
    <r>
      <rPr>
        <b/>
        <sz val="10"/>
        <color rgb="FF303E3E"/>
        <rFont val="Tahoma"/>
        <family val="2"/>
      </rPr>
      <t>Altering fishing methods:</t>
    </r>
    <r>
      <rPr>
        <sz val="10"/>
        <color rgb="FF303E3E"/>
        <rFont val="Tahoma"/>
        <family val="2"/>
      </rPr>
      <t xml:space="preserve"> Fishers adjust their schedules or target different species to adapt to changing water temperatures.
</t>
    </r>
    <r>
      <rPr>
        <b/>
        <u/>
        <sz val="10"/>
        <color rgb="FF303E3E"/>
        <rFont val="Tahoma"/>
        <family val="2"/>
      </rPr>
      <t xml:space="preserve">3. Suggested Solutions for Heat
</t>
    </r>
    <r>
      <rPr>
        <b/>
        <sz val="10"/>
        <color rgb="FF303E3E"/>
        <rFont val="Tahoma"/>
        <family val="2"/>
      </rPr>
      <t>Introduce drought-resistant crops:</t>
    </r>
    <r>
      <rPr>
        <sz val="10"/>
        <color rgb="FF303E3E"/>
        <rFont val="Tahoma"/>
        <family val="2"/>
      </rPr>
      <t xml:space="preserve"> Promoting heat-tolerant crop varieties can help sustain food production.
</t>
    </r>
    <r>
      <rPr>
        <b/>
        <sz val="10"/>
        <color rgb="FF303E3E"/>
        <rFont val="Tahoma"/>
        <family val="2"/>
      </rPr>
      <t>Expand irrigation infrastructure:</t>
    </r>
    <r>
      <rPr>
        <sz val="10"/>
        <color rgb="FF303E3E"/>
        <rFont val="Tahoma"/>
        <family val="2"/>
      </rPr>
      <t xml:space="preserve"> Governments and NGOs should invest in irrigation to support farming.
</t>
    </r>
    <r>
      <rPr>
        <b/>
        <sz val="10"/>
        <color rgb="FF303E3E"/>
        <rFont val="Tahoma"/>
        <family val="2"/>
      </rPr>
      <t>Increase veterinary support:</t>
    </r>
    <r>
      <rPr>
        <sz val="10"/>
        <color rgb="FF303E3E"/>
        <rFont val="Tahoma"/>
        <family val="2"/>
      </rPr>
      <t xml:space="preserve"> Providing veterinary services can help manage livestock health during heatwaves.
</t>
    </r>
    <r>
      <rPr>
        <b/>
        <sz val="10"/>
        <color rgb="FF303E3E"/>
        <rFont val="Tahoma"/>
        <family val="2"/>
      </rPr>
      <t>Improve market access:</t>
    </r>
    <r>
      <rPr>
        <sz val="10"/>
        <color rgb="FF303E3E"/>
        <rFont val="Tahoma"/>
        <family val="2"/>
      </rPr>
      <t xml:space="preserve"> Creating alternative trade routes can help farmers and fishers sell their products despite climate challenges.</t>
    </r>
  </si>
  <si>
    <r>
      <rPr>
        <b/>
        <u/>
        <sz val="10"/>
        <color rgb="FF303E3E"/>
        <rFont val="Tahoma"/>
        <family val="2"/>
      </rPr>
      <t>1. Impact of Heat on Markets and Trade and Why It Is an Issue</t>
    </r>
    <r>
      <rPr>
        <b/>
        <sz val="10"/>
        <color rgb="FF303E3E"/>
        <rFont val="Tahoma"/>
        <family val="2"/>
      </rPr>
      <t xml:space="preserve">
Reduced market activity:</t>
    </r>
    <r>
      <rPr>
        <sz val="10"/>
        <color rgb="FF303E3E"/>
        <rFont val="Tahoma"/>
        <family val="2"/>
      </rPr>
      <t xml:space="preserve"> Extreme heat discourages vendors and customers from spending long hours in open-air markets, leading to lower sales.
</t>
    </r>
    <r>
      <rPr>
        <b/>
        <sz val="10"/>
        <color rgb="FF303E3E"/>
        <rFont val="Tahoma"/>
        <family val="2"/>
      </rPr>
      <t>Spoilage of perishable goods:</t>
    </r>
    <r>
      <rPr>
        <sz val="10"/>
        <color rgb="FF303E3E"/>
        <rFont val="Tahoma"/>
        <family val="2"/>
      </rPr>
      <t xml:space="preserve"> High temperatures cause fresh produce, meat, and dairy products to spoil quickly, increasing financial losses for traders.
</t>
    </r>
    <r>
      <rPr>
        <b/>
        <sz val="10"/>
        <color rgb="FF303E3E"/>
        <rFont val="Tahoma"/>
        <family val="2"/>
      </rPr>
      <t>Lower customer turnout:</t>
    </r>
    <r>
      <rPr>
        <sz val="10"/>
        <color rgb="FF303E3E"/>
        <rFont val="Tahoma"/>
        <family val="2"/>
      </rPr>
      <t xml:space="preserve"> Shoppers avoid markets during peak heat hours, reducing overall business transactions.
</t>
    </r>
    <r>
      <rPr>
        <b/>
        <sz val="10"/>
        <color rgb="FF303E3E"/>
        <rFont val="Tahoma"/>
        <family val="2"/>
      </rPr>
      <t>Health risks for vendors:</t>
    </r>
    <r>
      <rPr>
        <sz val="10"/>
        <color rgb="FF303E3E"/>
        <rFont val="Tahoma"/>
        <family val="2"/>
      </rPr>
      <t xml:space="preserve"> Market traders working in high temperatures experience dehydration, heat exhaustion, and fatigue, affecting productivity.
</t>
    </r>
    <r>
      <rPr>
        <b/>
        <sz val="10"/>
        <color rgb="FF303E3E"/>
        <rFont val="Tahoma"/>
        <family val="2"/>
      </rPr>
      <t xml:space="preserve">Transport challenges: </t>
    </r>
    <r>
      <rPr>
        <sz val="10"/>
        <color rgb="FF303E3E"/>
        <rFont val="Tahoma"/>
        <family val="2"/>
      </rPr>
      <t xml:space="preserve">Heat affects road conditions, increasing the likelihood of vehicle breakdowns and transport delays for goods.
</t>
    </r>
    <r>
      <rPr>
        <b/>
        <u/>
        <sz val="10"/>
        <color rgb="FF303E3E"/>
        <rFont val="Tahoma"/>
        <family val="2"/>
      </rPr>
      <t>2. Current Adaptation/Response to Heat</t>
    </r>
    <r>
      <rPr>
        <b/>
        <sz val="10"/>
        <color rgb="FF303E3E"/>
        <rFont val="Tahoma"/>
        <family val="2"/>
      </rPr>
      <t xml:space="preserve">
Using temporary shade structures:</t>
    </r>
    <r>
      <rPr>
        <sz val="10"/>
        <color rgb="FF303E3E"/>
        <rFont val="Tahoma"/>
        <family val="2"/>
      </rPr>
      <t xml:space="preserve"> Vendors set up umbrellas and tarps to reduce direct exposure to the sun.
</t>
    </r>
    <r>
      <rPr>
        <b/>
        <sz val="10"/>
        <color rgb="FF303E3E"/>
        <rFont val="Tahoma"/>
        <family val="2"/>
      </rPr>
      <t>Adjusting market hours:</t>
    </r>
    <r>
      <rPr>
        <sz val="10"/>
        <color rgb="FF303E3E"/>
        <rFont val="Tahoma"/>
        <family val="2"/>
      </rPr>
      <t xml:space="preserve"> Some traders start selling earlier in the morning or later in the evening to avoid peak heat hours.
</t>
    </r>
    <r>
      <rPr>
        <b/>
        <sz val="10"/>
        <color rgb="FF303E3E"/>
        <rFont val="Tahoma"/>
        <family val="2"/>
      </rPr>
      <t>Preserving goods with cool storage:</t>
    </r>
    <r>
      <rPr>
        <sz val="10"/>
        <color rgb="FF303E3E"/>
        <rFont val="Tahoma"/>
        <family val="2"/>
      </rPr>
      <t xml:space="preserve"> Vendors attempt to use cool boxes, ice, or shaded areas to slow spoilage of perishable items.
</t>
    </r>
    <r>
      <rPr>
        <b/>
        <sz val="10"/>
        <color rgb="FF303E3E"/>
        <rFont val="Tahoma"/>
        <family val="2"/>
      </rPr>
      <t>Drinking more water:</t>
    </r>
    <r>
      <rPr>
        <sz val="10"/>
        <color rgb="FF303E3E"/>
        <rFont val="Tahoma"/>
        <family val="2"/>
      </rPr>
      <t xml:space="preserve"> Vendors and customers increase their water intake to stay hydrated.
</t>
    </r>
    <r>
      <rPr>
        <b/>
        <u/>
        <sz val="10"/>
        <color rgb="FF303E3E"/>
        <rFont val="Tahoma"/>
        <family val="2"/>
      </rPr>
      <t>3. Suggested Solutions for Heat</t>
    </r>
    <r>
      <rPr>
        <b/>
        <sz val="10"/>
        <color rgb="FF303E3E"/>
        <rFont val="Tahoma"/>
        <family val="2"/>
      </rPr>
      <t xml:space="preserve">
Improve market infrastructure:</t>
    </r>
    <r>
      <rPr>
        <sz val="10"/>
        <color rgb="FF303E3E"/>
        <rFont val="Tahoma"/>
        <family val="2"/>
      </rPr>
      <t xml:space="preserve"> Governments and organizations should build covered or indoor markets with ventilation.
</t>
    </r>
    <r>
      <rPr>
        <b/>
        <sz val="10"/>
        <color rgb="FF303E3E"/>
        <rFont val="Tahoma"/>
        <family val="2"/>
      </rPr>
      <t>Increase access to cooling technologies:</t>
    </r>
    <r>
      <rPr>
        <sz val="10"/>
        <color rgb="FF303E3E"/>
        <rFont val="Tahoma"/>
        <family val="2"/>
      </rPr>
      <t xml:space="preserve"> Provision of cold storage facilities or refrigeration support for perishable goods.
</t>
    </r>
    <r>
      <rPr>
        <b/>
        <sz val="10"/>
        <color rgb="FF303E3E"/>
        <rFont val="Tahoma"/>
        <family val="2"/>
      </rPr>
      <t>Encourage flexible market hours:</t>
    </r>
    <r>
      <rPr>
        <sz val="10"/>
        <color rgb="FF303E3E"/>
        <rFont val="Tahoma"/>
        <family val="2"/>
      </rPr>
      <t xml:space="preserve"> Authorities should allow vendors to operate during cooler times of the day.
</t>
    </r>
    <r>
      <rPr>
        <b/>
        <sz val="10"/>
        <color rgb="FF303E3E"/>
        <rFont val="Tahoma"/>
        <family val="2"/>
      </rPr>
      <t xml:space="preserve">Enhance road maintenance: </t>
    </r>
    <r>
      <rPr>
        <sz val="10"/>
        <color rgb="FF303E3E"/>
        <rFont val="Tahoma"/>
        <family val="2"/>
      </rPr>
      <t>Improving road conditions can prevent vehicle breakdowns and ensure a steady supply chain.</t>
    </r>
  </si>
  <si>
    <r>
      <rPr>
        <b/>
        <u/>
        <sz val="10"/>
        <color rgb="FF303E3E"/>
        <rFont val="Tahoma"/>
        <family val="2"/>
      </rPr>
      <t>1. Impact of Heat on Shelter and Why It Is an Issue</t>
    </r>
    <r>
      <rPr>
        <b/>
        <sz val="10"/>
        <color rgb="FF303E3E"/>
        <rFont val="Tahoma"/>
        <family val="2"/>
      </rPr>
      <t xml:space="preserve">
Structural damage: </t>
    </r>
    <r>
      <rPr>
        <sz val="10"/>
        <color rgb="FF303E3E"/>
        <rFont val="Tahoma"/>
        <family val="2"/>
      </rPr>
      <t xml:space="preserve">Heat causes cracks in walls and roofs, compromising the integrity of shelters.
</t>
    </r>
    <r>
      <rPr>
        <b/>
        <sz val="10"/>
        <color rgb="FF303E3E"/>
        <rFont val="Tahoma"/>
        <family val="2"/>
      </rPr>
      <t xml:space="preserve">Dust intrusion: </t>
    </r>
    <r>
      <rPr>
        <sz val="10"/>
        <color rgb="FF303E3E"/>
        <rFont val="Tahoma"/>
        <family val="2"/>
      </rPr>
      <t xml:space="preserve">Excessive dust enters shelters, contaminating living spaces and making homes dirty.
</t>
    </r>
    <r>
      <rPr>
        <b/>
        <sz val="10"/>
        <color rgb="FF303E3E"/>
        <rFont val="Tahoma"/>
        <family val="2"/>
      </rPr>
      <t>Health risks:</t>
    </r>
    <r>
      <rPr>
        <sz val="10"/>
        <color rgb="FF303E3E"/>
        <rFont val="Tahoma"/>
        <family val="2"/>
      </rPr>
      <t xml:space="preserve"> High temperatures increase the risk of dehydration and heat-related illnesses among residents.
</t>
    </r>
    <r>
      <rPr>
        <b/>
        <sz val="10"/>
        <color rgb="FF303E3E"/>
        <rFont val="Tahoma"/>
        <family val="2"/>
      </rPr>
      <t xml:space="preserve">Reduced habitability: </t>
    </r>
    <r>
      <rPr>
        <sz val="10"/>
        <color rgb="FF303E3E"/>
        <rFont val="Tahoma"/>
        <family val="2"/>
      </rPr>
      <t xml:space="preserve">Overheated shelters become uncomfortable, affecting rest and well-being.
</t>
    </r>
    <r>
      <rPr>
        <b/>
        <sz val="10"/>
        <color rgb="FF303E3E"/>
        <rFont val="Tahoma"/>
        <family val="2"/>
      </rPr>
      <t>Water scarcity issues:</t>
    </r>
    <r>
      <rPr>
        <sz val="10"/>
        <color rgb="FF303E3E"/>
        <rFont val="Tahoma"/>
        <family val="2"/>
      </rPr>
      <t xml:space="preserve"> Limited water availability affects cleanliness and maintenance of living spaces.
</t>
    </r>
    <r>
      <rPr>
        <b/>
        <u/>
        <sz val="10"/>
        <color rgb="FF303E3E"/>
        <rFont val="Tahoma"/>
        <family val="2"/>
      </rPr>
      <t>2. Current Adaptation/Response</t>
    </r>
    <r>
      <rPr>
        <b/>
        <sz val="10"/>
        <color rgb="FF303E3E"/>
        <rFont val="Tahoma"/>
        <family val="2"/>
      </rPr>
      <t xml:space="preserve">
Improvised cooling methods:</t>
    </r>
    <r>
      <rPr>
        <sz val="10"/>
        <color rgb="FF303E3E"/>
        <rFont val="Tahoma"/>
        <family val="2"/>
      </rPr>
      <t xml:space="preserve"> Households open windows and doors for ventilation or sleep outside during hot nights.
</t>
    </r>
    <r>
      <rPr>
        <b/>
        <sz val="10"/>
        <color rgb="FF303E3E"/>
        <rFont val="Tahoma"/>
        <family val="2"/>
      </rPr>
      <t xml:space="preserve">Strengthening structures: </t>
    </r>
    <r>
      <rPr>
        <sz val="10"/>
        <color rgb="FF303E3E"/>
        <rFont val="Tahoma"/>
        <family val="2"/>
      </rPr>
      <t xml:space="preserve">Communities use better construction materials, such as burnt bricks or cement, to improve shelter durability.
</t>
    </r>
    <r>
      <rPr>
        <b/>
        <sz val="10"/>
        <color rgb="FF303E3E"/>
        <rFont val="Tahoma"/>
        <family val="2"/>
      </rPr>
      <t>Community tree planting:</t>
    </r>
    <r>
      <rPr>
        <sz val="10"/>
        <color rgb="FF303E3E"/>
        <rFont val="Tahoma"/>
        <family val="2"/>
      </rPr>
      <t xml:space="preserve"> Trees are planted around shelters to provide shade and act as natural cooling systems.
Dust management: Residents use cloths or tarps to block dust from entering homes.
</t>
    </r>
    <r>
      <rPr>
        <b/>
        <sz val="10"/>
        <color rgb="FF303E3E"/>
        <rFont val="Tahoma"/>
        <family val="2"/>
      </rPr>
      <t xml:space="preserve">
</t>
    </r>
    <r>
      <rPr>
        <b/>
        <u/>
        <sz val="10"/>
        <color rgb="FF303E3E"/>
        <rFont val="Tahoma"/>
        <family val="2"/>
      </rPr>
      <t>3. Suggested Solutions</t>
    </r>
    <r>
      <rPr>
        <b/>
        <sz val="10"/>
        <color rgb="FF303E3E"/>
        <rFont val="Tahoma"/>
        <family val="2"/>
      </rPr>
      <t xml:space="preserve">
Improved shelter designs:</t>
    </r>
    <r>
      <rPr>
        <sz val="10"/>
        <color rgb="FF303E3E"/>
        <rFont val="Tahoma"/>
        <family val="2"/>
      </rPr>
      <t xml:space="preserve"> Construct heat-resistant shelters with durable materials such as stone or insulated roofing.
</t>
    </r>
    <r>
      <rPr>
        <b/>
        <sz val="10"/>
        <color rgb="FF303E3E"/>
        <rFont val="Tahoma"/>
        <family val="2"/>
      </rPr>
      <t>Enhanced water access:</t>
    </r>
    <r>
      <rPr>
        <sz val="10"/>
        <color rgb="FF303E3E"/>
        <rFont val="Tahoma"/>
        <family val="2"/>
      </rPr>
      <t xml:space="preserve"> Increase water supply for cleaning and cooling homes, including installing water points near shelters.
</t>
    </r>
    <r>
      <rPr>
        <b/>
        <sz val="10"/>
        <color rgb="FF303E3E"/>
        <rFont val="Tahoma"/>
        <family val="2"/>
      </rPr>
      <t>Government and NGO support:</t>
    </r>
    <r>
      <rPr>
        <sz val="10"/>
        <color rgb="FF303E3E"/>
        <rFont val="Tahoma"/>
        <family val="2"/>
      </rPr>
      <t xml:space="preserve"> Provide resources for shelter improvements and promote tree planting for natural cooling.
</t>
    </r>
    <r>
      <rPr>
        <b/>
        <sz val="10"/>
        <color rgb="FF303E3E"/>
        <rFont val="Tahoma"/>
        <family val="2"/>
      </rPr>
      <t>Community awareness programs:</t>
    </r>
    <r>
      <rPr>
        <sz val="10"/>
        <color rgb="FF303E3E"/>
        <rFont val="Tahoma"/>
        <family val="2"/>
      </rPr>
      <t xml:space="preserve"> Educate communities on affordable and sustainable adaptations to cope with high temperatures in shelters.</t>
    </r>
  </si>
  <si>
    <r>
      <rPr>
        <b/>
        <u/>
        <sz val="10"/>
        <color rgb="FF303E3E"/>
        <rFont val="Tahoma"/>
        <family val="2"/>
      </rPr>
      <t>1. Impact of Heat on Social and Cultural Practices and Why It Is an Issue</t>
    </r>
    <r>
      <rPr>
        <b/>
        <sz val="10"/>
        <color rgb="FF303E3E"/>
        <rFont val="Tahoma"/>
        <family val="2"/>
      </rPr>
      <t xml:space="preserve">
Disruption of traditional events:</t>
    </r>
    <r>
      <rPr>
        <sz val="10"/>
        <color rgb="FF303E3E"/>
        <rFont val="Tahoma"/>
        <family val="2"/>
      </rPr>
      <t xml:space="preserve"> Excessive heat disrupts outdoor ceremonies, dances, and gatherings, leading to cancellations or reduced participation.
</t>
    </r>
    <r>
      <rPr>
        <b/>
        <sz val="10"/>
        <color rgb="FF303E3E"/>
        <rFont val="Tahoma"/>
        <family val="2"/>
      </rPr>
      <t>Difficulty in performing traditional practices:</t>
    </r>
    <r>
      <rPr>
        <sz val="10"/>
        <color rgb="FF303E3E"/>
        <rFont val="Tahoma"/>
        <family val="2"/>
      </rPr>
      <t xml:space="preserve"> Activities like stamping the ground during dances become uncomfortable and exhausting due to heat.
</t>
    </r>
    <r>
      <rPr>
        <b/>
        <sz val="10"/>
        <color rgb="FF303E3E"/>
        <rFont val="Tahoma"/>
        <family val="2"/>
      </rPr>
      <t>Change in attire for cultural practices:</t>
    </r>
    <r>
      <rPr>
        <sz val="10"/>
        <color rgb="FF303E3E"/>
        <rFont val="Tahoma"/>
        <family val="2"/>
      </rPr>
      <t xml:space="preserve"> Traditional clothing, often not suited for high temperatures, becomes uncomfortable, leading to adaptations that may conflict with cultural norms.
</t>
    </r>
    <r>
      <rPr>
        <b/>
        <sz val="10"/>
        <color rgb="FF303E3E"/>
        <rFont val="Tahoma"/>
        <family val="2"/>
      </rPr>
      <t>Reduced participation in ceremonies:</t>
    </r>
    <r>
      <rPr>
        <sz val="10"/>
        <color rgb="FF303E3E"/>
        <rFont val="Tahoma"/>
        <family val="2"/>
      </rPr>
      <t xml:space="preserve"> Fatigue and heat-related illnesses discourage community members from attending social or cultural events.
</t>
    </r>
    <r>
      <rPr>
        <b/>
        <sz val="10"/>
        <color rgb="FF303E3E"/>
        <rFont val="Tahoma"/>
        <family val="2"/>
      </rPr>
      <t>Alteration of event timings:</t>
    </r>
    <r>
      <rPr>
        <sz val="10"/>
        <color rgb="FF303E3E"/>
        <rFont val="Tahoma"/>
        <family val="2"/>
      </rPr>
      <t xml:space="preserve"> Ceremonies are rescheduled to cooler times, such as early mornings or evenings, to avoid extreme heat, disrupting traditional schedules.
</t>
    </r>
    <r>
      <rPr>
        <b/>
        <sz val="10"/>
        <color rgb="FF303E3E"/>
        <rFont val="Tahoma"/>
        <family val="2"/>
      </rPr>
      <t>Health risks during practices:</t>
    </r>
    <r>
      <rPr>
        <sz val="10"/>
        <color rgb="FF303E3E"/>
        <rFont val="Tahoma"/>
        <family val="2"/>
      </rPr>
      <t xml:space="preserve"> Heat increases the likelihood of dehydration and other illnesses during physically demanding ceremonies, affecting both performers and attendees.
</t>
    </r>
    <r>
      <rPr>
        <b/>
        <sz val="10"/>
        <color rgb="FF303E3E"/>
        <rFont val="Tahoma"/>
        <family val="2"/>
      </rPr>
      <t xml:space="preserve">Erosion of traditions: </t>
    </r>
    <r>
      <rPr>
        <sz val="10"/>
        <color rgb="FF303E3E"/>
        <rFont val="Tahoma"/>
        <family val="2"/>
      </rPr>
      <t xml:space="preserve">With reduced opportunities for practice, cultural knowledge is not passed down to younger generations, threatening the continuity of customs.
</t>
    </r>
    <r>
      <rPr>
        <b/>
        <sz val="10"/>
        <color rgb="FF303E3E"/>
        <rFont val="Tahoma"/>
        <family val="2"/>
      </rPr>
      <t xml:space="preserve">Weakened community bonds: </t>
    </r>
    <r>
      <rPr>
        <sz val="10"/>
        <color rgb="FF303E3E"/>
        <rFont val="Tahoma"/>
        <family val="2"/>
      </rPr>
      <t xml:space="preserve">The inability to gather for cultural events limits social cohesion and reduces a sense of shared identity.
</t>
    </r>
    <r>
      <rPr>
        <b/>
        <u/>
        <sz val="10"/>
        <color rgb="FF303E3E"/>
        <rFont val="Tahoma"/>
        <family val="2"/>
      </rPr>
      <t>2. Current Adaptation/Response</t>
    </r>
    <r>
      <rPr>
        <b/>
        <sz val="10"/>
        <color rgb="FF303E3E"/>
        <rFont val="Tahoma"/>
        <family val="2"/>
      </rPr>
      <t xml:space="preserve">
Timing adjustments: </t>
    </r>
    <r>
      <rPr>
        <sz val="10"/>
        <color rgb="FF303E3E"/>
        <rFont val="Tahoma"/>
        <family val="2"/>
      </rPr>
      <t xml:space="preserve">Ceremonies are shifted to cooler times, such as mornings or evenings, to reduce exposure to heat.
</t>
    </r>
    <r>
      <rPr>
        <b/>
        <sz val="10"/>
        <color rgb="FF303E3E"/>
        <rFont val="Tahoma"/>
        <family val="2"/>
      </rPr>
      <t>Provision of shade:</t>
    </r>
    <r>
      <rPr>
        <sz val="10"/>
        <color rgb="FF303E3E"/>
        <rFont val="Tahoma"/>
        <family val="2"/>
      </rPr>
      <t xml:space="preserve"> Temporary shelters or natural shade are used to provide relief during outdoor cultural practices.
</t>
    </r>
    <r>
      <rPr>
        <b/>
        <sz val="10"/>
        <color rgb="FF303E3E"/>
        <rFont val="Tahoma"/>
        <family val="2"/>
      </rPr>
      <t>Encouraging hydration:</t>
    </r>
    <r>
      <rPr>
        <sz val="10"/>
        <color rgb="FF303E3E"/>
        <rFont val="Tahoma"/>
        <family val="2"/>
      </rPr>
      <t xml:space="preserve"> Participants are encouraged to bring water or take hydration breaks during ceremonies.
</t>
    </r>
    <r>
      <rPr>
        <b/>
        <sz val="10"/>
        <color rgb="FF303E3E"/>
        <rFont val="Tahoma"/>
        <family val="2"/>
      </rPr>
      <t>Simplifying practices:</t>
    </r>
    <r>
      <rPr>
        <sz val="10"/>
        <color rgb="FF303E3E"/>
        <rFont val="Tahoma"/>
        <family val="2"/>
      </rPr>
      <t xml:space="preserve"> Modifications to reduce the physical strain of cultural events, such as shorter dances or less rigorous activities, are made.
</t>
    </r>
    <r>
      <rPr>
        <b/>
        <u/>
        <sz val="10"/>
        <color rgb="FF303E3E"/>
        <rFont val="Tahoma"/>
        <family val="2"/>
      </rPr>
      <t>3. Suggested Solutions</t>
    </r>
    <r>
      <rPr>
        <b/>
        <sz val="10"/>
        <color rgb="FF303E3E"/>
        <rFont val="Tahoma"/>
        <family val="2"/>
      </rPr>
      <t xml:space="preserve">
Permanent shaded spaces: </t>
    </r>
    <r>
      <rPr>
        <sz val="10"/>
        <color rgb="FF303E3E"/>
        <rFont val="Tahoma"/>
        <family val="2"/>
      </rPr>
      <t xml:space="preserve">Constructing durable shaded areas for cultural events to ensure comfort during extreme heat.
</t>
    </r>
    <r>
      <rPr>
        <b/>
        <sz val="10"/>
        <color rgb="FF303E3E"/>
        <rFont val="Tahoma"/>
        <family val="2"/>
      </rPr>
      <t>Cooling measures:</t>
    </r>
    <r>
      <rPr>
        <sz val="10"/>
        <color rgb="FF303E3E"/>
        <rFont val="Tahoma"/>
        <family val="2"/>
      </rPr>
      <t xml:space="preserve"> Providing fans or water stations at event locations to improve comfort for participants.
</t>
    </r>
    <r>
      <rPr>
        <b/>
        <sz val="10"/>
        <color rgb="FF303E3E"/>
        <rFont val="Tahoma"/>
        <family val="2"/>
      </rPr>
      <t>Cultural preservation programs:</t>
    </r>
    <r>
      <rPr>
        <sz val="10"/>
        <color rgb="FF303E3E"/>
        <rFont val="Tahoma"/>
        <family val="2"/>
      </rPr>
      <t xml:space="preserve"> Initiating programs to document and maintain the authenticity of practices adapted for heat.
</t>
    </r>
    <r>
      <rPr>
        <b/>
        <sz val="10"/>
        <color rgb="FF303E3E"/>
        <rFont val="Tahoma"/>
        <family val="2"/>
      </rPr>
      <t xml:space="preserve">Community awareness: </t>
    </r>
    <r>
      <rPr>
        <sz val="10"/>
        <color rgb="FF303E3E"/>
        <rFont val="Tahoma"/>
        <family val="2"/>
      </rPr>
      <t>Educating participants on staying hydrated and protecting themselves during outdoor events.</t>
    </r>
  </si>
  <si>
    <r>
      <rPr>
        <b/>
        <u/>
        <sz val="10"/>
        <color rgb="FF303E3E"/>
        <rFont val="Tahoma"/>
        <family val="2"/>
      </rPr>
      <t>1. Impact of Heat on WaSH (Water, Sanitation, and Hygiene) and Why It Is an Issue</t>
    </r>
    <r>
      <rPr>
        <b/>
        <sz val="10"/>
        <color rgb="FF303E3E"/>
        <rFont val="Tahoma"/>
        <family val="2"/>
      </rPr>
      <t xml:space="preserve">
Reduction in water availability:</t>
    </r>
    <r>
      <rPr>
        <sz val="10"/>
        <color rgb="FF303E3E"/>
        <rFont val="Tahoma"/>
        <family val="2"/>
      </rPr>
      <t xml:space="preserve"> Water sources dry up, leading to difficulty in accessing clean water for domestic use, irrigation, and livestock.
</t>
    </r>
    <r>
      <rPr>
        <b/>
        <sz val="10"/>
        <color rgb="FF303E3E"/>
        <rFont val="Tahoma"/>
        <family val="2"/>
      </rPr>
      <t>Increased contamination:</t>
    </r>
    <r>
      <rPr>
        <sz val="10"/>
        <color rgb="FF303E3E"/>
        <rFont val="Tahoma"/>
        <family val="2"/>
      </rPr>
      <t xml:space="preserve"> Heat causes water quality to deteriorate, with stagnant water sources becoming breeding grounds for diseases.
</t>
    </r>
    <r>
      <rPr>
        <b/>
        <sz val="10"/>
        <color rgb="FF303E3E"/>
        <rFont val="Tahoma"/>
        <family val="2"/>
      </rPr>
      <t>Poor sanitation:</t>
    </r>
    <r>
      <rPr>
        <sz val="10"/>
        <color rgb="FF303E3E"/>
        <rFont val="Tahoma"/>
        <family val="2"/>
      </rPr>
      <t xml:space="preserve"> Lack of water impacts hygiene practices, increasing the spread of diseases like diarrhea, cholera, and typhoid.
</t>
    </r>
    <r>
      <rPr>
        <b/>
        <sz val="10"/>
        <color rgb="FF303E3E"/>
        <rFont val="Tahoma"/>
        <family val="2"/>
      </rPr>
      <t xml:space="preserve">Higher costs: </t>
    </r>
    <r>
      <rPr>
        <sz val="10"/>
        <color rgb="FF303E3E"/>
        <rFont val="Tahoma"/>
        <family val="2"/>
      </rPr>
      <t xml:space="preserve">Communities face increased expenses for purchasing clean water and addressing hygiene-related challenges.
</t>
    </r>
    <r>
      <rPr>
        <b/>
        <sz val="10"/>
        <color rgb="FF303E3E"/>
        <rFont val="Tahoma"/>
        <family val="2"/>
      </rPr>
      <t>Disruption of daily life:</t>
    </r>
    <r>
      <rPr>
        <sz val="10"/>
        <color rgb="FF303E3E"/>
        <rFont val="Tahoma"/>
        <family val="2"/>
      </rPr>
      <t xml:space="preserve"> Heat affects the functionality of sanitation facilities, with latrines becoming unusable due to lack of water for cleaning.
</t>
    </r>
    <r>
      <rPr>
        <b/>
        <sz val="10"/>
        <color rgb="FF303E3E"/>
        <rFont val="Tahoma"/>
        <family val="2"/>
      </rPr>
      <t xml:space="preserve">Health risks: </t>
    </r>
    <r>
      <rPr>
        <sz val="10"/>
        <color rgb="FF303E3E"/>
        <rFont val="Tahoma"/>
        <family val="2"/>
      </rPr>
      <t xml:space="preserve">Dehydration and heat-related illnesses rise, especially among children, the elderly, and vulnerable groups.
</t>
    </r>
    <r>
      <rPr>
        <b/>
        <sz val="10"/>
        <color rgb="FF303E3E"/>
        <rFont val="Tahoma"/>
        <family val="2"/>
      </rPr>
      <t xml:space="preserve">Social tensions: </t>
    </r>
    <r>
      <rPr>
        <sz val="10"/>
        <color rgb="FF303E3E"/>
        <rFont val="Tahoma"/>
        <family val="2"/>
      </rPr>
      <t xml:space="preserve">Competition for limited water resources leads to conflicts within communities.
</t>
    </r>
    <r>
      <rPr>
        <b/>
        <sz val="10"/>
        <color rgb="FF303E3E"/>
        <rFont val="Tahoma"/>
        <family val="2"/>
      </rPr>
      <t>Impact on women and children:</t>
    </r>
    <r>
      <rPr>
        <sz val="10"/>
        <color rgb="FF303E3E"/>
        <rFont val="Tahoma"/>
        <family val="2"/>
      </rPr>
      <t xml:space="preserve"> Women and children are disproportionately affected, as they often bear the responsibility of fetching water over long distances in high temperatures.
</t>
    </r>
    <r>
      <rPr>
        <b/>
        <u/>
        <sz val="10"/>
        <color rgb="FF303E3E"/>
        <rFont val="Tahoma"/>
        <family val="2"/>
      </rPr>
      <t>2. Current Adaptation/Response</t>
    </r>
    <r>
      <rPr>
        <b/>
        <sz val="10"/>
        <color rgb="FF303E3E"/>
        <rFont val="Tahoma"/>
        <family val="2"/>
      </rPr>
      <t xml:space="preserve">
Improving access to water:</t>
    </r>
    <r>
      <rPr>
        <sz val="10"/>
        <color rgb="FF303E3E"/>
        <rFont val="Tahoma"/>
        <family val="2"/>
      </rPr>
      <t xml:space="preserve"> Communities dig wells, deepen boreholes, and construct reservoirs to store water during dry periods.
</t>
    </r>
    <r>
      <rPr>
        <b/>
        <sz val="10"/>
        <color rgb="FF303E3E"/>
        <rFont val="Tahoma"/>
        <family val="2"/>
      </rPr>
      <t xml:space="preserve">Alternative water sources: </t>
    </r>
    <r>
      <rPr>
        <sz val="10"/>
        <color rgb="FF303E3E"/>
        <rFont val="Tahoma"/>
        <family val="2"/>
      </rPr>
      <t xml:space="preserve">Use of treated water from mobile tanks or trucks in areas with severe shortages.
</t>
    </r>
    <r>
      <rPr>
        <b/>
        <sz val="10"/>
        <color rgb="FF303E3E"/>
        <rFont val="Tahoma"/>
        <family val="2"/>
      </rPr>
      <t>Hygiene awareness campaigns:</t>
    </r>
    <r>
      <rPr>
        <sz val="10"/>
        <color rgb="FF303E3E"/>
        <rFont val="Tahoma"/>
        <family val="2"/>
      </rPr>
      <t xml:space="preserve"> Education programs promote handwashing, use of mosquito nets, and other hygiene practices despite water scarcity.
</t>
    </r>
    <r>
      <rPr>
        <b/>
        <sz val="10"/>
        <color rgb="FF303E3E"/>
        <rFont val="Tahoma"/>
        <family val="2"/>
      </rPr>
      <t>Temporary facilities:</t>
    </r>
    <r>
      <rPr>
        <sz val="10"/>
        <color rgb="FF303E3E"/>
        <rFont val="Tahoma"/>
        <family val="2"/>
      </rPr>
      <t xml:space="preserve"> Installation of temporary water points and sanitation units to meet urgent needs during heat waves.
</t>
    </r>
    <r>
      <rPr>
        <b/>
        <sz val="10"/>
        <color rgb="FF303E3E"/>
        <rFont val="Tahoma"/>
        <family val="2"/>
      </rPr>
      <t>Community collaboration:</t>
    </r>
    <r>
      <rPr>
        <sz val="10"/>
        <color rgb="FF303E3E"/>
        <rFont val="Tahoma"/>
        <family val="2"/>
      </rPr>
      <t xml:space="preserve"> Groups form to manage water resources and ensure equitable distribution.
</t>
    </r>
    <r>
      <rPr>
        <b/>
        <u/>
        <sz val="10"/>
        <color rgb="FF303E3E"/>
        <rFont val="Tahoma"/>
        <family val="2"/>
      </rPr>
      <t>3. Suggested Solutions</t>
    </r>
    <r>
      <rPr>
        <b/>
        <sz val="10"/>
        <color rgb="FF303E3E"/>
        <rFont val="Tahoma"/>
        <family val="2"/>
      </rPr>
      <t xml:space="preserve">
Investment in water infrastructure:</t>
    </r>
    <r>
      <rPr>
        <sz val="10"/>
        <color rgb="FF303E3E"/>
        <rFont val="Tahoma"/>
        <family val="2"/>
      </rPr>
      <t xml:space="preserve"> Governments and NGOs should construct boreholes, wells, and water storage facilities in heat-prone areas.
</t>
    </r>
    <r>
      <rPr>
        <b/>
        <sz val="10"/>
        <color rgb="FF303E3E"/>
        <rFont val="Tahoma"/>
        <family val="2"/>
      </rPr>
      <t xml:space="preserve">Rainwater harvesting: </t>
    </r>
    <r>
      <rPr>
        <sz val="10"/>
        <color rgb="FF303E3E"/>
        <rFont val="Tahoma"/>
        <family val="2"/>
      </rPr>
      <t xml:space="preserve">Encourage communities to collect and store rainwater during the rainy season for use during dry spells.
</t>
    </r>
    <r>
      <rPr>
        <b/>
        <sz val="10"/>
        <color rgb="FF303E3E"/>
        <rFont val="Tahoma"/>
        <family val="2"/>
      </rPr>
      <t>Improved sanitation facilities:</t>
    </r>
    <r>
      <rPr>
        <sz val="10"/>
        <color rgb="FF303E3E"/>
        <rFont val="Tahoma"/>
        <family val="2"/>
      </rPr>
      <t xml:space="preserve"> Build heat-resistant and water-efficient latrines to maintain hygiene standards.
</t>
    </r>
    <r>
      <rPr>
        <b/>
        <sz val="10"/>
        <color rgb="FF303E3E"/>
        <rFont val="Tahoma"/>
        <family val="2"/>
      </rPr>
      <t>Access to clean water:</t>
    </r>
    <r>
      <rPr>
        <sz val="10"/>
        <color rgb="FF303E3E"/>
        <rFont val="Tahoma"/>
        <family val="2"/>
      </rPr>
      <t xml:space="preserve"> Provide water treatment solutions, such as chlorine tablets or portable filters, to ensure safe drinking water.
</t>
    </r>
    <r>
      <rPr>
        <b/>
        <sz val="10"/>
        <color rgb="FF303E3E"/>
        <rFont val="Tahoma"/>
        <family val="2"/>
      </rPr>
      <t>Strengthening local capacity:</t>
    </r>
    <r>
      <rPr>
        <sz val="10"/>
        <color rgb="FF303E3E"/>
        <rFont val="Tahoma"/>
        <family val="2"/>
      </rPr>
      <t xml:space="preserve"> Train community members in water management and hygiene practices to reduce vulnerability during heat waves.
</t>
    </r>
    <r>
      <rPr>
        <b/>
        <sz val="10"/>
        <color rgb="FF303E3E"/>
        <rFont val="Tahoma"/>
        <family val="2"/>
      </rPr>
      <t>Policy support:</t>
    </r>
    <r>
      <rPr>
        <sz val="10"/>
        <color rgb="FF303E3E"/>
        <rFont val="Tahoma"/>
        <family val="2"/>
      </rPr>
      <t xml:space="preserve"> Governments should implement policies to prioritize water and sanitation in climate adaptation strategies.</t>
    </r>
  </si>
  <si>
    <r>
      <rPr>
        <b/>
        <u/>
        <sz val="10"/>
        <color rgb="FF303E3E"/>
        <rFont val="Tahoma"/>
        <family val="2"/>
      </rPr>
      <t>1. Impact of Drought on Education and Why it is an Issue</t>
    </r>
    <r>
      <rPr>
        <sz val="10"/>
        <color rgb="FF303E3E"/>
        <rFont val="Tahoma"/>
        <family val="2"/>
      </rPr>
      <t xml:space="preserve">
</t>
    </r>
    <r>
      <rPr>
        <b/>
        <sz val="10"/>
        <color rgb="FF303E3E"/>
        <rFont val="Tahoma"/>
        <family val="2"/>
      </rPr>
      <t>Hunger and malnutrition:</t>
    </r>
    <r>
      <rPr>
        <sz val="10"/>
        <color rgb="FF303E3E"/>
        <rFont val="Tahoma"/>
        <family val="2"/>
      </rPr>
      <t xml:space="preserve"> Lack of food due to drought weakens students, reducing their ability to concentrate in class.
</t>
    </r>
    <r>
      <rPr>
        <b/>
        <sz val="10"/>
        <color rgb="FF303E3E"/>
        <rFont val="Tahoma"/>
        <family val="2"/>
      </rPr>
      <t xml:space="preserve">Increased dropout rates: </t>
    </r>
    <r>
      <rPr>
        <sz val="10"/>
        <color rgb="FF303E3E"/>
        <rFont val="Tahoma"/>
        <family val="2"/>
      </rPr>
      <t xml:space="preserve">Many children leave school because they need to help their families search for food or water.
</t>
    </r>
    <r>
      <rPr>
        <b/>
        <sz val="10"/>
        <color rgb="FF303E3E"/>
        <rFont val="Tahoma"/>
        <family val="2"/>
      </rPr>
      <t>Higher illness rates:</t>
    </r>
    <r>
      <rPr>
        <sz val="10"/>
        <color rgb="FF303E3E"/>
        <rFont val="Tahoma"/>
        <family val="2"/>
      </rPr>
      <t xml:space="preserve"> Drought contributes to high temperatures and poor nutrition, leading to frequent illnesses and absenteeism.
</t>
    </r>
    <r>
      <rPr>
        <b/>
        <sz val="10"/>
        <color rgb="FF303E3E"/>
        <rFont val="Tahoma"/>
        <family val="2"/>
      </rPr>
      <t xml:space="preserve">Reduced learning capacity: </t>
    </r>
    <r>
      <rPr>
        <sz val="10"/>
        <color rgb="FF303E3E"/>
        <rFont val="Tahoma"/>
        <family val="2"/>
      </rPr>
      <t xml:space="preserve">Hunger and fatigue make it difficult for students to retain information, slowing their academic progress.
</t>
    </r>
    <r>
      <rPr>
        <b/>
        <sz val="10"/>
        <color rgb="FF303E3E"/>
        <rFont val="Tahoma"/>
        <family val="2"/>
      </rPr>
      <t xml:space="preserve">Economic strain on families: </t>
    </r>
    <r>
      <rPr>
        <sz val="10"/>
        <color rgb="FF303E3E"/>
        <rFont val="Tahoma"/>
        <family val="2"/>
      </rPr>
      <t xml:space="preserve">Drought affects household incomes, making it harder for families to afford school fees and supplies.
</t>
    </r>
    <r>
      <rPr>
        <b/>
        <u/>
        <sz val="10"/>
        <color rgb="FF303E3E"/>
        <rFont val="Tahoma"/>
        <family val="2"/>
      </rPr>
      <t xml:space="preserve">
2. Current Adaptation/Response to Drought</t>
    </r>
    <r>
      <rPr>
        <sz val="10"/>
        <color rgb="FF303E3E"/>
        <rFont val="Tahoma"/>
        <family val="2"/>
      </rPr>
      <t xml:space="preserve">
</t>
    </r>
    <r>
      <rPr>
        <b/>
        <sz val="10"/>
        <color rgb="FF303E3E"/>
        <rFont val="Tahoma"/>
        <family val="2"/>
      </rPr>
      <t>Seeking medical help:</t>
    </r>
    <r>
      <rPr>
        <sz val="10"/>
        <color rgb="FF303E3E"/>
        <rFont val="Tahoma"/>
        <family val="2"/>
      </rPr>
      <t xml:space="preserve"> Some students visit health centers when they fall sick due to hunger or dehydration.
</t>
    </r>
    <r>
      <rPr>
        <b/>
        <sz val="10"/>
        <color rgb="FF303E3E"/>
        <rFont val="Tahoma"/>
        <family val="2"/>
      </rPr>
      <t>Wearing protective gear:</t>
    </r>
    <r>
      <rPr>
        <sz val="10"/>
        <color rgb="FF303E3E"/>
        <rFont val="Tahoma"/>
        <family val="2"/>
      </rPr>
      <t xml:space="preserve"> Some children use hats, turbans, and other clothing to protect themselves from extreme sun exposure.
</t>
    </r>
    <r>
      <rPr>
        <b/>
        <sz val="10"/>
        <color rgb="FF303E3E"/>
        <rFont val="Tahoma"/>
        <family val="2"/>
      </rPr>
      <t xml:space="preserve">Relying on community support: </t>
    </r>
    <r>
      <rPr>
        <sz val="10"/>
        <color rgb="FF303E3E"/>
        <rFont val="Tahoma"/>
        <family val="2"/>
      </rPr>
      <t xml:space="preserve">Families may borrow food or money from neighbors to support their children’s education.
</t>
    </r>
    <r>
      <rPr>
        <b/>
        <sz val="10"/>
        <color rgb="FF303E3E"/>
        <rFont val="Tahoma"/>
        <family val="2"/>
      </rPr>
      <t xml:space="preserve">Planting trees at home: </t>
    </r>
    <r>
      <rPr>
        <sz val="10"/>
        <color rgb="FF303E3E"/>
        <rFont val="Tahoma"/>
        <family val="2"/>
      </rPr>
      <t xml:space="preserve">Some households have started planting trees to provide shade and help cool their living spaces.
</t>
    </r>
    <r>
      <rPr>
        <b/>
        <u/>
        <sz val="10"/>
        <color rgb="FF303E3E"/>
        <rFont val="Tahoma"/>
        <family val="2"/>
      </rPr>
      <t>3. Suggested Solutions for Drought</t>
    </r>
    <r>
      <rPr>
        <sz val="10"/>
        <color rgb="FF303E3E"/>
        <rFont val="Tahoma"/>
        <family val="2"/>
      </rPr>
      <t xml:space="preserve">
</t>
    </r>
    <r>
      <rPr>
        <b/>
        <sz val="10"/>
        <color rgb="FF303E3E"/>
        <rFont val="Tahoma"/>
        <family val="2"/>
      </rPr>
      <t xml:space="preserve">School feeding programs: </t>
    </r>
    <r>
      <rPr>
        <sz val="10"/>
        <color rgb="FF303E3E"/>
        <rFont val="Tahoma"/>
        <family val="2"/>
      </rPr>
      <t xml:space="preserve">Providing meals at school can help keep children in class and improve their focus.
</t>
    </r>
    <r>
      <rPr>
        <b/>
        <sz val="10"/>
        <color rgb="FF303E3E"/>
        <rFont val="Tahoma"/>
        <family val="2"/>
      </rPr>
      <t>Improved water access:</t>
    </r>
    <r>
      <rPr>
        <sz val="10"/>
        <color rgb="FF303E3E"/>
        <rFont val="Tahoma"/>
        <family val="2"/>
      </rPr>
      <t xml:space="preserve"> Ensuring reliable water sources near schools can reduce water-fetching burdens on students.
</t>
    </r>
    <r>
      <rPr>
        <b/>
        <sz val="10"/>
        <color rgb="FF303E3E"/>
        <rFont val="Tahoma"/>
        <family val="2"/>
      </rPr>
      <t>Community-based food security measures:</t>
    </r>
    <r>
      <rPr>
        <sz val="10"/>
        <color rgb="FF303E3E"/>
        <rFont val="Tahoma"/>
        <family val="2"/>
      </rPr>
      <t xml:space="preserve"> Encouraging school gardens or local food programs could help sustain children’s nutrition.
</t>
    </r>
    <r>
      <rPr>
        <b/>
        <sz val="10"/>
        <color rgb="FF303E3E"/>
        <rFont val="Tahoma"/>
        <family val="2"/>
      </rPr>
      <t>Government and NGO support:</t>
    </r>
    <r>
      <rPr>
        <sz val="10"/>
        <color rgb="FF303E3E"/>
        <rFont val="Tahoma"/>
        <family val="2"/>
      </rPr>
      <t xml:space="preserve"> Authorities and humanitarian actors should provide food aid and financial assistance to affected families.</t>
    </r>
  </si>
  <si>
    <r>
      <rPr>
        <b/>
        <u/>
        <sz val="10"/>
        <color rgb="FF303E3E"/>
        <rFont val="Tahoma"/>
        <family val="2"/>
      </rPr>
      <t>1. Impact of Drought on Health and Why it is an Issue</t>
    </r>
    <r>
      <rPr>
        <b/>
        <sz val="10"/>
        <color rgb="FF303E3E"/>
        <rFont val="Tahoma"/>
        <family val="2"/>
      </rPr>
      <t xml:space="preserve">
Malnutrition and hunger:</t>
    </r>
    <r>
      <rPr>
        <sz val="10"/>
        <color rgb="FF303E3E"/>
        <rFont val="Tahoma"/>
        <family val="2"/>
      </rPr>
      <t xml:space="preserve"> Reduced food availability weakens the immune system, making people more prone to illnesses.
</t>
    </r>
    <r>
      <rPr>
        <b/>
        <sz val="10"/>
        <color rgb="FF303E3E"/>
        <rFont val="Tahoma"/>
        <family val="2"/>
      </rPr>
      <t>Increased dehydration:</t>
    </r>
    <r>
      <rPr>
        <sz val="10"/>
        <color rgb="FF303E3E"/>
        <rFont val="Tahoma"/>
        <family val="2"/>
      </rPr>
      <t xml:space="preserve"> Limited water sources result in insufficient hydration, leading to dizziness, headaches, and kidney issues.
</t>
    </r>
    <r>
      <rPr>
        <b/>
        <sz val="10"/>
        <color rgb="FF303E3E"/>
        <rFont val="Tahoma"/>
        <family val="2"/>
      </rPr>
      <t xml:space="preserve">Skin and hygiene-related infections: </t>
    </r>
    <r>
      <rPr>
        <sz val="10"/>
        <color rgb="FF303E3E"/>
        <rFont val="Tahoma"/>
        <family val="2"/>
      </rPr>
      <t xml:space="preserve">The lack of water makes it difficult to maintain hygiene, causing skin diseases and infections.
</t>
    </r>
    <r>
      <rPr>
        <b/>
        <sz val="10"/>
        <color rgb="FF303E3E"/>
        <rFont val="Tahoma"/>
        <family val="2"/>
      </rPr>
      <t xml:space="preserve">Mental distress: </t>
    </r>
    <r>
      <rPr>
        <sz val="10"/>
        <color rgb="FF303E3E"/>
        <rFont val="Tahoma"/>
        <family val="2"/>
      </rPr>
      <t xml:space="preserve">Food and water scarcity contribute to anxiety, stress, and overall emotional strain.
</t>
    </r>
    <r>
      <rPr>
        <b/>
        <sz val="10"/>
        <color rgb="FF303E3E"/>
        <rFont val="Tahoma"/>
        <family val="2"/>
      </rPr>
      <t>Weakened immune response:</t>
    </r>
    <r>
      <rPr>
        <sz val="10"/>
        <color rgb="FF303E3E"/>
        <rFont val="Tahoma"/>
        <family val="2"/>
      </rPr>
      <t xml:space="preserve"> Poor nutrition reduces the body’s ability to fight infections, leading to higher rates of sickness.
</t>
    </r>
    <r>
      <rPr>
        <b/>
        <u/>
        <sz val="10"/>
        <color rgb="FF303E3E"/>
        <rFont val="Tahoma"/>
        <family val="2"/>
      </rPr>
      <t>2. Current Adaptation/Response to Drought</t>
    </r>
    <r>
      <rPr>
        <b/>
        <sz val="10"/>
        <color rgb="FF303E3E"/>
        <rFont val="Tahoma"/>
        <family val="2"/>
      </rPr>
      <t xml:space="preserve">
Rationing water usage: </t>
    </r>
    <r>
      <rPr>
        <sz val="10"/>
        <color rgb="FF303E3E"/>
        <rFont val="Tahoma"/>
        <family val="2"/>
      </rPr>
      <t xml:space="preserve">Families prioritize drinking water over other uses to conserve supplies.
</t>
    </r>
    <r>
      <rPr>
        <b/>
        <sz val="10"/>
        <color rgb="FF303E3E"/>
        <rFont val="Tahoma"/>
        <family val="2"/>
      </rPr>
      <t xml:space="preserve">Seeking treatment at health centers: </t>
    </r>
    <r>
      <rPr>
        <sz val="10"/>
        <color rgb="FF303E3E"/>
        <rFont val="Tahoma"/>
        <family val="2"/>
      </rPr>
      <t xml:space="preserve">People visit clinics when dehydration or malnutrition-related illnesses worsen.
</t>
    </r>
    <r>
      <rPr>
        <b/>
        <sz val="10"/>
        <color rgb="FF303E3E"/>
        <rFont val="Tahoma"/>
        <family val="2"/>
      </rPr>
      <t xml:space="preserve">Using community support: </t>
    </r>
    <r>
      <rPr>
        <sz val="10"/>
        <color rgb="FF303E3E"/>
        <rFont val="Tahoma"/>
        <family val="2"/>
      </rPr>
      <t xml:space="preserve">Some rely on neighbors or humanitarian aid for additional food and water.
</t>
    </r>
    <r>
      <rPr>
        <b/>
        <u/>
        <sz val="10"/>
        <color rgb="FF303E3E"/>
        <rFont val="Tahoma"/>
        <family val="2"/>
      </rPr>
      <t>3. Suggested Solutions for Drought</t>
    </r>
    <r>
      <rPr>
        <b/>
        <sz val="10"/>
        <color rgb="FF303E3E"/>
        <rFont val="Tahoma"/>
        <family val="2"/>
      </rPr>
      <t xml:space="preserve">
Improve access to clean water:</t>
    </r>
    <r>
      <rPr>
        <sz val="10"/>
        <color rgb="FF303E3E"/>
        <rFont val="Tahoma"/>
        <family val="2"/>
      </rPr>
      <t xml:space="preserve"> Investing in water storage and distribution systems can help communities cope with droughts.
</t>
    </r>
    <r>
      <rPr>
        <b/>
        <sz val="10"/>
        <color rgb="FF303E3E"/>
        <rFont val="Tahoma"/>
        <family val="2"/>
      </rPr>
      <t>Expand food assistance programs:</t>
    </r>
    <r>
      <rPr>
        <sz val="10"/>
        <color rgb="FF303E3E"/>
        <rFont val="Tahoma"/>
        <family val="2"/>
      </rPr>
      <t xml:space="preserve"> Providing food aid can help mitigate malnutrition-related health effects.
</t>
    </r>
    <r>
      <rPr>
        <b/>
        <sz val="10"/>
        <color rgb="FF303E3E"/>
        <rFont val="Tahoma"/>
        <family val="2"/>
      </rPr>
      <t xml:space="preserve">Promote hygiene education: </t>
    </r>
    <r>
      <rPr>
        <sz val="10"/>
        <color rgb="FF303E3E"/>
        <rFont val="Tahoma"/>
        <family val="2"/>
      </rPr>
      <t xml:space="preserve">Teaching proper hygiene practices despite limited water can reduce skin infections.
</t>
    </r>
    <r>
      <rPr>
        <b/>
        <sz val="10"/>
        <color rgb="FF303E3E"/>
        <rFont val="Tahoma"/>
        <family val="2"/>
      </rPr>
      <t xml:space="preserve">Government intervention in resource allocation: </t>
    </r>
    <r>
      <rPr>
        <sz val="10"/>
        <color rgb="FF303E3E"/>
        <rFont val="Tahoma"/>
        <family val="2"/>
      </rPr>
      <t>Authorities should support sustainable water and food access.</t>
    </r>
  </si>
  <si>
    <r>
      <rPr>
        <b/>
        <u/>
        <sz val="10"/>
        <color rgb="FF303E3E"/>
        <rFont val="Tahoma"/>
        <family val="2"/>
      </rPr>
      <t>1. Impact of Drought on Livelihood and Agriculture and Why It Is an Issue</t>
    </r>
    <r>
      <rPr>
        <b/>
        <sz val="10"/>
        <color rgb="FF303E3E"/>
        <rFont val="Tahoma"/>
        <family val="2"/>
      </rPr>
      <t xml:space="preserve">
Crop failure: </t>
    </r>
    <r>
      <rPr>
        <sz val="10"/>
        <color rgb="FF303E3E"/>
        <rFont val="Tahoma"/>
        <family val="2"/>
      </rPr>
      <t xml:space="preserve">Prolonged drought reduces water availability, leading to low crop yields and food shortages.
</t>
    </r>
    <r>
      <rPr>
        <b/>
        <sz val="10"/>
        <color rgb="FF303E3E"/>
        <rFont val="Tahoma"/>
        <family val="2"/>
      </rPr>
      <t>Livestock mortality:</t>
    </r>
    <r>
      <rPr>
        <sz val="10"/>
        <color rgb="FF303E3E"/>
        <rFont val="Tahoma"/>
        <family val="2"/>
      </rPr>
      <t xml:space="preserve"> Lack of pasture and water causes livestock deaths, reducing income for herders.
</t>
    </r>
    <r>
      <rPr>
        <b/>
        <sz val="10"/>
        <color rgb="FF303E3E"/>
        <rFont val="Tahoma"/>
        <family val="2"/>
      </rPr>
      <t>Fishing declines:</t>
    </r>
    <r>
      <rPr>
        <sz val="10"/>
        <color rgb="FF303E3E"/>
        <rFont val="Tahoma"/>
        <family val="2"/>
      </rPr>
      <t xml:space="preserve"> Lower water levels and rising temperatures affect fish stocks, reducing catches and earnings.
</t>
    </r>
    <r>
      <rPr>
        <b/>
        <sz val="10"/>
        <color rgb="FF303E3E"/>
        <rFont val="Tahoma"/>
        <family val="2"/>
      </rPr>
      <t xml:space="preserve">Job losses: </t>
    </r>
    <r>
      <rPr>
        <sz val="10"/>
        <color rgb="FF303E3E"/>
        <rFont val="Tahoma"/>
        <family val="2"/>
      </rPr>
      <t xml:space="preserve">Farmers, fishers, and agricultural workers struggle to find work due to declining productivity.
</t>
    </r>
    <r>
      <rPr>
        <b/>
        <sz val="10"/>
        <color rgb="FF303E3E"/>
        <rFont val="Tahoma"/>
        <family val="2"/>
      </rPr>
      <t xml:space="preserve">Food price increases: </t>
    </r>
    <r>
      <rPr>
        <sz val="10"/>
        <color rgb="FF303E3E"/>
        <rFont val="Tahoma"/>
        <family val="2"/>
      </rPr>
      <t xml:space="preserve">Reduced supply of crops, livestock, and fish leads to rising food prices, impacting affordability.
</t>
    </r>
    <r>
      <rPr>
        <b/>
        <u/>
        <sz val="10"/>
        <color rgb="FF303E3E"/>
        <rFont val="Tahoma"/>
        <family val="2"/>
      </rPr>
      <t>2. Current Adaptation/Response to Drought</t>
    </r>
    <r>
      <rPr>
        <b/>
        <sz val="10"/>
        <color rgb="FF303E3E"/>
        <rFont val="Tahoma"/>
        <family val="2"/>
      </rPr>
      <t xml:space="preserve">
Diversifying income sources:</t>
    </r>
    <r>
      <rPr>
        <sz val="10"/>
        <color rgb="FF303E3E"/>
        <rFont val="Tahoma"/>
        <family val="2"/>
      </rPr>
      <t xml:space="preserve"> Some households engage in alternative livelihoods such as small-scale trade.
</t>
    </r>
    <r>
      <rPr>
        <b/>
        <sz val="10"/>
        <color rgb="FF303E3E"/>
        <rFont val="Tahoma"/>
        <family val="2"/>
      </rPr>
      <t>Water conservation practices:</t>
    </r>
    <r>
      <rPr>
        <sz val="10"/>
        <color rgb="FF303E3E"/>
        <rFont val="Tahoma"/>
        <family val="2"/>
      </rPr>
      <t xml:space="preserve"> Farmers implement water-saving techniques to sustain crops.
</t>
    </r>
    <r>
      <rPr>
        <b/>
        <sz val="10"/>
        <color rgb="FF303E3E"/>
        <rFont val="Tahoma"/>
        <family val="2"/>
      </rPr>
      <t>Livestock relocation:</t>
    </r>
    <r>
      <rPr>
        <sz val="10"/>
        <color rgb="FF303E3E"/>
        <rFont val="Tahoma"/>
        <family val="2"/>
      </rPr>
      <t xml:space="preserve"> Some herders move animals to areas with better grazing conditions.
</t>
    </r>
    <r>
      <rPr>
        <b/>
        <sz val="10"/>
        <color rgb="FF303E3E"/>
        <rFont val="Tahoma"/>
        <family val="2"/>
      </rPr>
      <t xml:space="preserve">Seed storage: </t>
    </r>
    <r>
      <rPr>
        <sz val="10"/>
        <color rgb="FF303E3E"/>
        <rFont val="Tahoma"/>
        <family val="2"/>
      </rPr>
      <t xml:space="preserve">Farmers store drought-resistant seeds to plant during better seasons.
</t>
    </r>
    <r>
      <rPr>
        <b/>
        <u/>
        <sz val="10"/>
        <color rgb="FF303E3E"/>
        <rFont val="Tahoma"/>
        <family val="2"/>
      </rPr>
      <t xml:space="preserve">3. Suggested Solutions for Drought
</t>
    </r>
    <r>
      <rPr>
        <b/>
        <sz val="10"/>
        <color rgb="FF303E3E"/>
        <rFont val="Tahoma"/>
        <family val="2"/>
      </rPr>
      <t>Expand drought-resistant agriculture:</t>
    </r>
    <r>
      <rPr>
        <sz val="10"/>
        <color rgb="FF303E3E"/>
        <rFont val="Tahoma"/>
        <family val="2"/>
      </rPr>
      <t xml:space="preserve"> Promote crops and livestock breeds suited to dry conditions.
</t>
    </r>
    <r>
      <rPr>
        <b/>
        <sz val="10"/>
        <color rgb="FF303E3E"/>
        <rFont val="Tahoma"/>
        <family val="2"/>
      </rPr>
      <t>Improve irrigation infrastructure:</t>
    </r>
    <r>
      <rPr>
        <sz val="10"/>
        <color rgb="FF303E3E"/>
        <rFont val="Tahoma"/>
        <family val="2"/>
      </rPr>
      <t xml:space="preserve"> Governments and NGOs should invest in water management systems.
</t>
    </r>
    <r>
      <rPr>
        <b/>
        <sz val="10"/>
        <color rgb="FF303E3E"/>
        <rFont val="Tahoma"/>
        <family val="2"/>
      </rPr>
      <t xml:space="preserve">Support alternative income opportunities: </t>
    </r>
    <r>
      <rPr>
        <sz val="10"/>
        <color rgb="FF303E3E"/>
        <rFont val="Tahoma"/>
        <family val="2"/>
      </rPr>
      <t xml:space="preserve">Encourage non-agricultural income sources to reduce dependency on farming.
</t>
    </r>
    <r>
      <rPr>
        <b/>
        <sz val="10"/>
        <color rgb="FF303E3E"/>
        <rFont val="Tahoma"/>
        <family val="2"/>
      </rPr>
      <t>Increase financial aid for affected households:</t>
    </r>
    <r>
      <rPr>
        <sz val="10"/>
        <color rgb="FF303E3E"/>
        <rFont val="Tahoma"/>
        <family val="2"/>
      </rPr>
      <t xml:space="preserve"> Provide targeted assistance to help families cope with income losses.
</t>
    </r>
  </si>
  <si>
    <r>
      <rPr>
        <b/>
        <u/>
        <sz val="10"/>
        <color rgb="FF303E3E"/>
        <rFont val="Tahoma"/>
        <family val="2"/>
      </rPr>
      <t>1. Impact of Drought on Markets and Trade and Why It Is an Issue</t>
    </r>
    <r>
      <rPr>
        <b/>
        <sz val="10"/>
        <color rgb="FF303E3E"/>
        <rFont val="Tahoma"/>
        <family val="2"/>
      </rPr>
      <t xml:space="preserve">
Supply shortages:</t>
    </r>
    <r>
      <rPr>
        <sz val="10"/>
        <color rgb="FF303E3E"/>
        <rFont val="Tahoma"/>
        <family val="2"/>
      </rPr>
      <t xml:space="preserve"> Drought reduces agricultural production, leading to lower availability of key goods in markets.
</t>
    </r>
    <r>
      <rPr>
        <b/>
        <sz val="10"/>
        <color rgb="FF303E3E"/>
        <rFont val="Tahoma"/>
        <family val="2"/>
      </rPr>
      <t>Increased food prices:</t>
    </r>
    <r>
      <rPr>
        <sz val="10"/>
        <color rgb="FF303E3E"/>
        <rFont val="Tahoma"/>
        <family val="2"/>
      </rPr>
      <t xml:space="preserve"> Reduced supply causes higher food costs, making essentials less affordable for consumers.
</t>
    </r>
    <r>
      <rPr>
        <b/>
        <sz val="10"/>
        <color rgb="FF303E3E"/>
        <rFont val="Tahoma"/>
        <family val="2"/>
      </rPr>
      <t>Reduced incomes for vendors:</t>
    </r>
    <r>
      <rPr>
        <sz val="10"/>
        <color rgb="FF303E3E"/>
        <rFont val="Tahoma"/>
        <family val="2"/>
      </rPr>
      <t xml:space="preserve"> Farmers and traders selling agricultural goods struggle as fewer products reach the market.
</t>
    </r>
    <r>
      <rPr>
        <b/>
        <sz val="10"/>
        <color rgb="FF303E3E"/>
        <rFont val="Tahoma"/>
        <family val="2"/>
      </rPr>
      <t>Decline in customer spending</t>
    </r>
    <r>
      <rPr>
        <sz val="10"/>
        <color rgb="FF303E3E"/>
        <rFont val="Tahoma"/>
        <family val="2"/>
      </rPr>
      <t xml:space="preserve">: As food prices rise, consumers reduce non-essential purchases, impacting vendors’ overall earnings.
</t>
    </r>
    <r>
      <rPr>
        <b/>
        <sz val="10"/>
        <color rgb="FF303E3E"/>
        <rFont val="Tahoma"/>
        <family val="2"/>
      </rPr>
      <t>Disruptions to transport:</t>
    </r>
    <r>
      <rPr>
        <sz val="10"/>
        <color rgb="FF303E3E"/>
        <rFont val="Tahoma"/>
        <family val="2"/>
      </rPr>
      <t xml:space="preserve"> Drought can lead to poor road conditions, making it harder for goods to reach markets.
</t>
    </r>
    <r>
      <rPr>
        <b/>
        <u/>
        <sz val="10"/>
        <color rgb="FF303E3E"/>
        <rFont val="Tahoma"/>
        <family val="2"/>
      </rPr>
      <t>2. Current Adaptation/Response to Drought</t>
    </r>
    <r>
      <rPr>
        <b/>
        <sz val="10"/>
        <color rgb="FF303E3E"/>
        <rFont val="Tahoma"/>
        <family val="2"/>
      </rPr>
      <t xml:space="preserve">
Diversifying product offerings:</t>
    </r>
    <r>
      <rPr>
        <sz val="10"/>
        <color rgb="FF303E3E"/>
        <rFont val="Tahoma"/>
        <family val="2"/>
      </rPr>
      <t xml:space="preserve"> Vendors sell non-perishable goods or alternatives when fresh produce is scarce.
</t>
    </r>
    <r>
      <rPr>
        <b/>
        <sz val="10"/>
        <color rgb="FF303E3E"/>
        <rFont val="Tahoma"/>
        <family val="2"/>
      </rPr>
      <t>Importing food from other regions:</t>
    </r>
    <r>
      <rPr>
        <sz val="10"/>
        <color rgb="FF303E3E"/>
        <rFont val="Tahoma"/>
        <family val="2"/>
      </rPr>
      <t xml:space="preserve"> Traders source products from other areas to maintain supply.
</t>
    </r>
    <r>
      <rPr>
        <b/>
        <sz val="10"/>
        <color rgb="FF303E3E"/>
        <rFont val="Tahoma"/>
        <family val="2"/>
      </rPr>
      <t xml:space="preserve">Community food sharing initiatives: </t>
    </r>
    <r>
      <rPr>
        <sz val="10"/>
        <color rgb="FF303E3E"/>
        <rFont val="Tahoma"/>
        <family val="2"/>
      </rPr>
      <t xml:space="preserve">Some communities organize food exchanges to cope with shortages.
</t>
    </r>
    <r>
      <rPr>
        <b/>
        <sz val="10"/>
        <color rgb="FF303E3E"/>
        <rFont val="Tahoma"/>
        <family val="2"/>
      </rPr>
      <t xml:space="preserve">Water conservation measures: </t>
    </r>
    <r>
      <rPr>
        <sz val="10"/>
        <color rgb="FF303E3E"/>
        <rFont val="Tahoma"/>
        <family val="2"/>
      </rPr>
      <t xml:space="preserve">Vendors and suppliers try to minimize water use where possible.
</t>
    </r>
    <r>
      <rPr>
        <b/>
        <u/>
        <sz val="10"/>
        <color rgb="FF303E3E"/>
        <rFont val="Tahoma"/>
        <family val="2"/>
      </rPr>
      <t>3. Suggested Solutions for Drought</t>
    </r>
    <r>
      <rPr>
        <b/>
        <sz val="10"/>
        <color rgb="FF303E3E"/>
        <rFont val="Tahoma"/>
        <family val="2"/>
      </rPr>
      <t xml:space="preserve">
Strengthen irrigation infrastructure:</t>
    </r>
    <r>
      <rPr>
        <sz val="10"/>
        <color rgb="FF303E3E"/>
        <rFont val="Tahoma"/>
        <family val="2"/>
      </rPr>
      <t xml:space="preserve"> Investing in irrigation can support farmers and sustain market supply.
</t>
    </r>
    <r>
      <rPr>
        <b/>
        <sz val="10"/>
        <color rgb="FF303E3E"/>
        <rFont val="Tahoma"/>
        <family val="2"/>
      </rPr>
      <t>Government subsidies on staple foods:</t>
    </r>
    <r>
      <rPr>
        <sz val="10"/>
        <color rgb="FF303E3E"/>
        <rFont val="Tahoma"/>
        <family val="2"/>
      </rPr>
      <t xml:space="preserve"> Authorities should provide food aid or subsidies to stabilize prices.
</t>
    </r>
    <r>
      <rPr>
        <b/>
        <sz val="10"/>
        <color rgb="FF303E3E"/>
        <rFont val="Tahoma"/>
        <family val="2"/>
      </rPr>
      <t>Enhance storage facilities:</t>
    </r>
    <r>
      <rPr>
        <sz val="10"/>
        <color rgb="FF303E3E"/>
        <rFont val="Tahoma"/>
        <family val="2"/>
      </rPr>
      <t xml:space="preserve"> Building better food storage facilities can reduce post-harvest losses.
</t>
    </r>
    <r>
      <rPr>
        <b/>
        <sz val="10"/>
        <color rgb="FF303E3E"/>
        <rFont val="Tahoma"/>
        <family val="2"/>
      </rPr>
      <t>Develop alternative trade routes:</t>
    </r>
    <r>
      <rPr>
        <sz val="10"/>
        <color rgb="FF303E3E"/>
        <rFont val="Tahoma"/>
        <family val="2"/>
      </rPr>
      <t xml:space="preserve"> Ensuring markets have multiple supply options can reduce dependency on drought-affected regions.</t>
    </r>
  </si>
  <si>
    <r>
      <rPr>
        <b/>
        <u/>
        <sz val="10"/>
        <color rgb="FF303E3E"/>
        <rFont val="Tahoma"/>
        <family val="2"/>
      </rPr>
      <t>1. Impact of Drought on Shelter and Why It Is an Issue</t>
    </r>
    <r>
      <rPr>
        <b/>
        <sz val="10"/>
        <color rgb="FF303E3E"/>
        <rFont val="Tahoma"/>
        <family val="2"/>
      </rPr>
      <t xml:space="preserve">
Damage to shelter integrity:</t>
    </r>
    <r>
      <rPr>
        <sz val="10"/>
        <color rgb="FF303E3E"/>
        <rFont val="Tahoma"/>
        <family val="2"/>
      </rPr>
      <t xml:space="preserve"> Dust accumulation, heat, and cracks caused by dryness weaken the structures of shelters.
</t>
    </r>
    <r>
      <rPr>
        <b/>
        <sz val="10"/>
        <color rgb="FF303E3E"/>
        <rFont val="Tahoma"/>
        <family val="2"/>
      </rPr>
      <t xml:space="preserve">Reduced hygiene: </t>
    </r>
    <r>
      <rPr>
        <sz val="10"/>
        <color rgb="FF303E3E"/>
        <rFont val="Tahoma"/>
        <family val="2"/>
      </rPr>
      <t xml:space="preserve">Dust and lack of water for cleaning lead to unhygienic living conditions, causing illnesses like coughs and skin infections.
</t>
    </r>
    <r>
      <rPr>
        <b/>
        <sz val="10"/>
        <color rgb="FF303E3E"/>
        <rFont val="Tahoma"/>
        <family val="2"/>
      </rPr>
      <t xml:space="preserve">Social disruptions: </t>
    </r>
    <r>
      <rPr>
        <sz val="10"/>
        <color rgb="FF303E3E"/>
        <rFont val="Tahoma"/>
        <family val="2"/>
      </rPr>
      <t xml:space="preserve">Poor living conditions due to drought discourage communal activities, impacting relationships and social cohesion.
</t>
    </r>
    <r>
      <rPr>
        <b/>
        <sz val="10"/>
        <color rgb="FF303E3E"/>
        <rFont val="Tahoma"/>
        <family val="2"/>
      </rPr>
      <t xml:space="preserve">Housing limitations: </t>
    </r>
    <r>
      <rPr>
        <sz val="10"/>
        <color rgb="FF303E3E"/>
        <rFont val="Tahoma"/>
        <family val="2"/>
      </rPr>
      <t xml:space="preserve">Inadequate resources, such as water and building materials, reduce accommodation options in the community.
</t>
    </r>
    <r>
      <rPr>
        <b/>
        <sz val="10"/>
        <color rgb="FF303E3E"/>
        <rFont val="Tahoma"/>
        <family val="2"/>
      </rPr>
      <t>Migration and displacement:</t>
    </r>
    <r>
      <rPr>
        <sz val="10"/>
        <color rgb="FF303E3E"/>
        <rFont val="Tahoma"/>
        <family val="2"/>
      </rPr>
      <t xml:space="preserve"> Families migrate in search of better living conditions, creating distance within communities.
</t>
    </r>
    <r>
      <rPr>
        <b/>
        <u/>
        <sz val="10"/>
        <color rgb="FF303E3E"/>
        <rFont val="Tahoma"/>
        <family val="2"/>
      </rPr>
      <t>2.Current Adaptation/Response</t>
    </r>
    <r>
      <rPr>
        <b/>
        <sz val="10"/>
        <color rgb="FF303E3E"/>
        <rFont val="Tahoma"/>
        <family val="2"/>
      </rPr>
      <t xml:space="preserve">
Improvised cooling measures: </t>
    </r>
    <r>
      <rPr>
        <sz val="10"/>
        <color rgb="FF303E3E"/>
        <rFont val="Tahoma"/>
        <family val="2"/>
      </rPr>
      <t xml:space="preserve">Sweeping dust from shelters and using water to minimize dust around living areas.
</t>
    </r>
    <r>
      <rPr>
        <b/>
        <sz val="10"/>
        <color rgb="FF303E3E"/>
        <rFont val="Tahoma"/>
        <family val="2"/>
      </rPr>
      <t>Planting trees:</t>
    </r>
    <r>
      <rPr>
        <sz val="10"/>
        <color rgb="FF303E3E"/>
        <rFont val="Tahoma"/>
        <family val="2"/>
      </rPr>
      <t xml:space="preserve"> Growing drought-resistant trees to provide shade and mitigate heat in shelter areas.
</t>
    </r>
    <r>
      <rPr>
        <b/>
        <sz val="10"/>
        <color rgb="FF303E3E"/>
        <rFont val="Tahoma"/>
        <family val="2"/>
      </rPr>
      <t>Resource optimization:</t>
    </r>
    <r>
      <rPr>
        <sz val="10"/>
        <color rgb="FF303E3E"/>
        <rFont val="Tahoma"/>
        <family val="2"/>
      </rPr>
      <t xml:space="preserve"> Families store water during rainy seasons to use for shelter maintenance during dry periods.
</t>
    </r>
    <r>
      <rPr>
        <b/>
        <sz val="10"/>
        <color rgb="FF303E3E"/>
        <rFont val="Tahoma"/>
        <family val="2"/>
      </rPr>
      <t>Behavioral adjustments:</t>
    </r>
    <r>
      <rPr>
        <sz val="10"/>
        <color rgb="FF303E3E"/>
        <rFont val="Tahoma"/>
        <family val="2"/>
      </rPr>
      <t xml:space="preserve"> Shifting cultural and social practices, such as limiting outdoor activities during peak heat.
</t>
    </r>
    <r>
      <rPr>
        <b/>
        <u/>
        <sz val="10"/>
        <color rgb="FF303E3E"/>
        <rFont val="Tahoma"/>
        <family val="2"/>
      </rPr>
      <t>3. Suggested Solutions</t>
    </r>
    <r>
      <rPr>
        <b/>
        <sz val="10"/>
        <color rgb="FF303E3E"/>
        <rFont val="Tahoma"/>
        <family val="2"/>
      </rPr>
      <t xml:space="preserve">
Water infrastructure:</t>
    </r>
    <r>
      <rPr>
        <sz val="10"/>
        <color rgb="FF303E3E"/>
        <rFont val="Tahoma"/>
        <family val="2"/>
      </rPr>
      <t xml:space="preserve"> Increase the number of boreholes and water points in the community for shelter maintenance and hygiene.
</t>
    </r>
    <r>
      <rPr>
        <b/>
        <sz val="10"/>
        <color rgb="FF303E3E"/>
        <rFont val="Tahoma"/>
        <family val="2"/>
      </rPr>
      <t>Shelter improvement programs:</t>
    </r>
    <r>
      <rPr>
        <sz val="10"/>
        <color rgb="FF303E3E"/>
        <rFont val="Tahoma"/>
        <family val="2"/>
      </rPr>
      <t xml:space="preserve"> Provide drought-resistant construction materials and support for repairing and fortifying shelters.
</t>
    </r>
    <r>
      <rPr>
        <b/>
        <sz val="10"/>
        <color rgb="FF303E3E"/>
        <rFont val="Tahoma"/>
        <family val="2"/>
      </rPr>
      <t>Community awareness:</t>
    </r>
    <r>
      <rPr>
        <sz val="10"/>
        <color rgb="FF303E3E"/>
        <rFont val="Tahoma"/>
        <family val="2"/>
      </rPr>
      <t xml:space="preserve"> Educate households on strategies to cope with heat and minimize dust in their living spaces.
</t>
    </r>
    <r>
      <rPr>
        <b/>
        <sz val="10"/>
        <color rgb="FF303E3E"/>
        <rFont val="Tahoma"/>
        <family val="2"/>
      </rPr>
      <t xml:space="preserve">Afforestation efforts: </t>
    </r>
    <r>
      <rPr>
        <sz val="10"/>
        <color rgb="FF303E3E"/>
        <rFont val="Tahoma"/>
        <family val="2"/>
      </rPr>
      <t>Promote tree planting in residential areas to provide natural shade and improve microclimates around shelters.</t>
    </r>
  </si>
  <si>
    <r>
      <rPr>
        <b/>
        <u/>
        <sz val="10"/>
        <color rgb="FF303E3E"/>
        <rFont val="Tahoma"/>
        <family val="2"/>
      </rPr>
      <t>1. Impact of Drought on Social and Cultural Practices and Why It Is an Issue</t>
    </r>
    <r>
      <rPr>
        <b/>
        <sz val="10"/>
        <color rgb="FF303E3E"/>
        <rFont val="Tahoma"/>
        <family val="2"/>
      </rPr>
      <t xml:space="preserve">
Disruption of ceremonies and gatherings: </t>
    </r>
    <r>
      <rPr>
        <sz val="10"/>
        <color rgb="FF303E3E"/>
        <rFont val="Tahoma"/>
        <family val="2"/>
      </rPr>
      <t xml:space="preserve">Traditional rituals, dances, and ceremonies are canceled or scaled down due to limited resources such as water, food, and shaded spaces. This disrupts community bonding and cultural continuity.
</t>
    </r>
    <r>
      <rPr>
        <b/>
        <sz val="10"/>
        <color rgb="FF303E3E"/>
        <rFont val="Tahoma"/>
        <family val="2"/>
      </rPr>
      <t xml:space="preserve">Loss of cultural spaces: </t>
    </r>
    <r>
      <rPr>
        <sz val="10"/>
        <color rgb="FF303E3E"/>
        <rFont val="Tahoma"/>
        <family val="2"/>
      </rPr>
      <t xml:space="preserve">Sacred or communal gathering spaces, such as fields or under large trees, become unusable as vegetation dies and the land becomes barren, reducing opportunities for traditional practices.
</t>
    </r>
    <r>
      <rPr>
        <b/>
        <sz val="10"/>
        <color rgb="FF303E3E"/>
        <rFont val="Tahoma"/>
        <family val="2"/>
      </rPr>
      <t>Decreased participation:</t>
    </r>
    <r>
      <rPr>
        <sz val="10"/>
        <color rgb="FF303E3E"/>
        <rFont val="Tahoma"/>
        <family val="2"/>
      </rPr>
      <t xml:space="preserve"> Extreme heat and resource scarcity discourage attendance at cultural events, especially physically demanding ones, weakening social cohesion.
</t>
    </r>
    <r>
      <rPr>
        <b/>
        <sz val="10"/>
        <color rgb="FF303E3E"/>
        <rFont val="Tahoma"/>
        <family val="2"/>
      </rPr>
      <t xml:space="preserve">Erosion of traditions: </t>
    </r>
    <r>
      <rPr>
        <sz val="10"/>
        <color rgb="FF303E3E"/>
        <rFont val="Tahoma"/>
        <family val="2"/>
      </rPr>
      <t xml:space="preserve">Customs reliant on natural resources, such as water-based rituals, are abandoned or altered, leading to the loss of authenticity and gradual fading of cultural heritage.
</t>
    </r>
    <r>
      <rPr>
        <b/>
        <sz val="10"/>
        <color rgb="FF303E3E"/>
        <rFont val="Tahoma"/>
        <family val="2"/>
      </rPr>
      <t>Conflict over resources:</t>
    </r>
    <r>
      <rPr>
        <sz val="10"/>
        <color rgb="FF303E3E"/>
        <rFont val="Tahoma"/>
        <family val="2"/>
      </rPr>
      <t xml:space="preserve"> Drought increases competition for scarce resources, such as water and food, which fosters divisions and reduces collaboration in cultural and social activities.
</t>
    </r>
    <r>
      <rPr>
        <b/>
        <sz val="10"/>
        <color rgb="FF303E3E"/>
        <rFont val="Tahoma"/>
        <family val="2"/>
      </rPr>
      <t>Health challenges:</t>
    </r>
    <r>
      <rPr>
        <sz val="10"/>
        <color rgb="FF303E3E"/>
        <rFont val="Tahoma"/>
        <family val="2"/>
      </rPr>
      <t xml:space="preserve"> Heat-related illnesses and dehydration limit people’s ability to engage in cultural practices, further reducing participation.
</t>
    </r>
    <r>
      <rPr>
        <b/>
        <u/>
        <sz val="10"/>
        <color rgb="FF303E3E"/>
        <rFont val="Tahoma"/>
        <family val="2"/>
      </rPr>
      <t>2. Current Adaptation/Response</t>
    </r>
    <r>
      <rPr>
        <b/>
        <sz val="10"/>
        <color rgb="FF303E3E"/>
        <rFont val="Tahoma"/>
        <family val="2"/>
      </rPr>
      <t xml:space="preserve">
Rescheduling events: </t>
    </r>
    <r>
      <rPr>
        <sz val="10"/>
        <color rgb="FF303E3E"/>
        <rFont val="Tahoma"/>
        <family val="2"/>
      </rPr>
      <t xml:space="preserve">Ceremonies and gatherings are moved to cooler times of the day or year to mitigate heat and encourage attendance.
</t>
    </r>
    <r>
      <rPr>
        <b/>
        <sz val="10"/>
        <color rgb="FF303E3E"/>
        <rFont val="Tahoma"/>
        <family val="2"/>
      </rPr>
      <t xml:space="preserve">Simplifying rituals: </t>
    </r>
    <r>
      <rPr>
        <sz val="10"/>
        <color rgb="FF303E3E"/>
        <rFont val="Tahoma"/>
        <family val="2"/>
      </rPr>
      <t xml:space="preserve">Traditional ceremonies are adapted or shortened to reduce reliance on scarce resources while maintaining cultural significance.
</t>
    </r>
    <r>
      <rPr>
        <b/>
        <sz val="10"/>
        <color rgb="FF303E3E"/>
        <rFont val="Tahoma"/>
        <family val="2"/>
      </rPr>
      <t>Relocating activities:</t>
    </r>
    <r>
      <rPr>
        <sz val="10"/>
        <color rgb="FF303E3E"/>
        <rFont val="Tahoma"/>
        <family val="2"/>
      </rPr>
      <t xml:space="preserve"> Events are held in less-affected areas, such as shaded or irrigated spaces, to ensure continuity of cultural practices.
</t>
    </r>
    <r>
      <rPr>
        <b/>
        <sz val="10"/>
        <color rgb="FF303E3E"/>
        <rFont val="Tahoma"/>
        <family val="2"/>
      </rPr>
      <t xml:space="preserve">Pooling community resources: </t>
    </r>
    <r>
      <rPr>
        <sz val="10"/>
        <color rgb="FF303E3E"/>
        <rFont val="Tahoma"/>
        <family val="2"/>
      </rPr>
      <t xml:space="preserve">Community members contribute shared resources, such as water and food, to sustain cultural activities during drought periods.
</t>
    </r>
    <r>
      <rPr>
        <b/>
        <u/>
        <sz val="10"/>
        <color rgb="FF303E3E"/>
        <rFont val="Tahoma"/>
        <family val="2"/>
      </rPr>
      <t>3. Suggested Solutions</t>
    </r>
    <r>
      <rPr>
        <b/>
        <sz val="10"/>
        <color rgb="FF303E3E"/>
        <rFont val="Tahoma"/>
        <family val="2"/>
      </rPr>
      <t xml:space="preserve">
Shared resource hubs:</t>
    </r>
    <r>
      <rPr>
        <sz val="10"/>
        <color rgb="FF303E3E"/>
        <rFont val="Tahoma"/>
        <family val="2"/>
      </rPr>
      <t xml:space="preserve"> Establish community centers with access to water, shade, and other resources to support cultural and social activities during droughts.
</t>
    </r>
    <r>
      <rPr>
        <b/>
        <sz val="10"/>
        <color rgb="FF303E3E"/>
        <rFont val="Tahoma"/>
        <family val="2"/>
      </rPr>
      <t>Preservation initiatives:</t>
    </r>
    <r>
      <rPr>
        <sz val="10"/>
        <color rgb="FF303E3E"/>
        <rFont val="Tahoma"/>
        <family val="2"/>
      </rPr>
      <t xml:space="preserve"> Document cultural traditions at risk of being lost due to reduced practice during droughts.
</t>
    </r>
    <r>
      <rPr>
        <b/>
        <sz val="10"/>
        <color rgb="FF303E3E"/>
        <rFont val="Tahoma"/>
        <family val="2"/>
      </rPr>
      <t>Reforestation projects:</t>
    </r>
    <r>
      <rPr>
        <sz val="10"/>
        <color rgb="FF303E3E"/>
        <rFont val="Tahoma"/>
        <family val="2"/>
      </rPr>
      <t xml:space="preserve"> Plant drought-resistant trees to restore traditional gathering spaces and improve local microclimates.
</t>
    </r>
    <r>
      <rPr>
        <b/>
        <sz val="10"/>
        <color rgb="FF303E3E"/>
        <rFont val="Tahoma"/>
        <family val="2"/>
      </rPr>
      <t>Government and NGO support:</t>
    </r>
    <r>
      <rPr>
        <sz val="10"/>
        <color rgb="FF303E3E"/>
        <rFont val="Tahoma"/>
        <family val="2"/>
      </rPr>
      <t xml:space="preserve"> Provide material and financial assistance, such as water tanks, shaded structures, and drought-mitigation measures, to help communities sustain cultural practices during challenging times.</t>
    </r>
  </si>
  <si>
    <r>
      <rPr>
        <b/>
        <u/>
        <sz val="10"/>
        <color rgb="FF303E3E"/>
        <rFont val="Tahoma"/>
        <family val="2"/>
      </rPr>
      <t>1. Impact of Heat on WaSH (Water, Sanitation, and Hygiene) and Why It Is an Issue</t>
    </r>
    <r>
      <rPr>
        <b/>
        <sz val="10"/>
        <color rgb="FF303E3E"/>
        <rFont val="Tahoma"/>
        <family val="2"/>
      </rPr>
      <t xml:space="preserve">
Reduction in water availability:</t>
    </r>
    <r>
      <rPr>
        <sz val="10"/>
        <color rgb="FF303E3E"/>
        <rFont val="Tahoma"/>
        <family val="2"/>
      </rPr>
      <t xml:space="preserve"> Water sources dry up, leading to difficulty in accessing clean water for domestic use, irrigation, and livestock.
</t>
    </r>
    <r>
      <rPr>
        <b/>
        <sz val="10"/>
        <color rgb="FF303E3E"/>
        <rFont val="Tahoma"/>
        <family val="2"/>
      </rPr>
      <t xml:space="preserve">Increased contamination: </t>
    </r>
    <r>
      <rPr>
        <sz val="10"/>
        <color rgb="FF303E3E"/>
        <rFont val="Tahoma"/>
        <family val="2"/>
      </rPr>
      <t xml:space="preserve">Heat causes water quality to deteriorate, with stagnant water sources becoming breeding grounds for diseases.
</t>
    </r>
    <r>
      <rPr>
        <b/>
        <sz val="10"/>
        <color rgb="FF303E3E"/>
        <rFont val="Tahoma"/>
        <family val="2"/>
      </rPr>
      <t>Poor sanitation:</t>
    </r>
    <r>
      <rPr>
        <sz val="10"/>
        <color rgb="FF303E3E"/>
        <rFont val="Tahoma"/>
        <family val="2"/>
      </rPr>
      <t xml:space="preserve"> Lack of water impacts hygiene practices, increasing the spread of diseases like diarrhea, cholera, and typhoid.
</t>
    </r>
    <r>
      <rPr>
        <b/>
        <sz val="10"/>
        <color rgb="FF303E3E"/>
        <rFont val="Tahoma"/>
        <family val="2"/>
      </rPr>
      <t>Higher costs:</t>
    </r>
    <r>
      <rPr>
        <sz val="10"/>
        <color rgb="FF303E3E"/>
        <rFont val="Tahoma"/>
        <family val="2"/>
      </rPr>
      <t xml:space="preserve"> Communities face increased expenses for purchasing clean water and addressing hygiene-related challenges.
</t>
    </r>
    <r>
      <rPr>
        <b/>
        <sz val="10"/>
        <color rgb="FF303E3E"/>
        <rFont val="Tahoma"/>
        <family val="2"/>
      </rPr>
      <t>Disruption of daily life:</t>
    </r>
    <r>
      <rPr>
        <sz val="10"/>
        <color rgb="FF303E3E"/>
        <rFont val="Tahoma"/>
        <family val="2"/>
      </rPr>
      <t xml:space="preserve"> Heat affects the functionality of sanitation facilities, with latrines becoming unusable due to lack of water for cleaning.
</t>
    </r>
    <r>
      <rPr>
        <b/>
        <sz val="10"/>
        <color rgb="FF303E3E"/>
        <rFont val="Tahoma"/>
        <family val="2"/>
      </rPr>
      <t>Health risks:</t>
    </r>
    <r>
      <rPr>
        <sz val="10"/>
        <color rgb="FF303E3E"/>
        <rFont val="Tahoma"/>
        <family val="2"/>
      </rPr>
      <t xml:space="preserve"> Dehydration and heat-related illnesses rise, especially among children, the elderly, and vulnerable groups.
</t>
    </r>
    <r>
      <rPr>
        <b/>
        <sz val="10"/>
        <color rgb="FF303E3E"/>
        <rFont val="Tahoma"/>
        <family val="2"/>
      </rPr>
      <t>Social tensions:</t>
    </r>
    <r>
      <rPr>
        <sz val="10"/>
        <color rgb="FF303E3E"/>
        <rFont val="Tahoma"/>
        <family val="2"/>
      </rPr>
      <t xml:space="preserve"> Competition for limited water resources leads to conflicts within communities.
</t>
    </r>
    <r>
      <rPr>
        <b/>
        <sz val="10"/>
        <color rgb="FF303E3E"/>
        <rFont val="Tahoma"/>
        <family val="2"/>
      </rPr>
      <t xml:space="preserve">Impact on women and children: </t>
    </r>
    <r>
      <rPr>
        <sz val="10"/>
        <color rgb="FF303E3E"/>
        <rFont val="Tahoma"/>
        <family val="2"/>
      </rPr>
      <t xml:space="preserve">Women and children are disproportionately affected, as they often bear the responsibility of fetching water over long distances in high temperatures.
</t>
    </r>
    <r>
      <rPr>
        <b/>
        <u/>
        <sz val="10"/>
        <color rgb="FF303E3E"/>
        <rFont val="Tahoma"/>
        <family val="2"/>
      </rPr>
      <t>2. Current Adaptation/Response</t>
    </r>
    <r>
      <rPr>
        <b/>
        <sz val="10"/>
        <color rgb="FF303E3E"/>
        <rFont val="Tahoma"/>
        <family val="2"/>
      </rPr>
      <t xml:space="preserve">
Improving access to water:</t>
    </r>
    <r>
      <rPr>
        <sz val="10"/>
        <color rgb="FF303E3E"/>
        <rFont val="Tahoma"/>
        <family val="2"/>
      </rPr>
      <t xml:space="preserve"> Communities dig wells, deepen boreholes, and construct reservoirs to store water during dry periods.
</t>
    </r>
    <r>
      <rPr>
        <b/>
        <sz val="10"/>
        <color rgb="FF303E3E"/>
        <rFont val="Tahoma"/>
        <family val="2"/>
      </rPr>
      <t xml:space="preserve">Alternative water sources: </t>
    </r>
    <r>
      <rPr>
        <sz val="10"/>
        <color rgb="FF303E3E"/>
        <rFont val="Tahoma"/>
        <family val="2"/>
      </rPr>
      <t xml:space="preserve">Use of treated water from mobile tanks or trucks in areas with severe shortages.
</t>
    </r>
    <r>
      <rPr>
        <b/>
        <sz val="10"/>
        <color rgb="FF303E3E"/>
        <rFont val="Tahoma"/>
        <family val="2"/>
      </rPr>
      <t>Hygiene awareness campaigns:</t>
    </r>
    <r>
      <rPr>
        <sz val="10"/>
        <color rgb="FF303E3E"/>
        <rFont val="Tahoma"/>
        <family val="2"/>
      </rPr>
      <t xml:space="preserve"> Education programs promote handwashing, use of mosquito nets, and other hygiene practices despite water scarcity.
</t>
    </r>
    <r>
      <rPr>
        <b/>
        <sz val="10"/>
        <color rgb="FF303E3E"/>
        <rFont val="Tahoma"/>
        <family val="2"/>
      </rPr>
      <t>Temporary facilities:</t>
    </r>
    <r>
      <rPr>
        <sz val="10"/>
        <color rgb="FF303E3E"/>
        <rFont val="Tahoma"/>
        <family val="2"/>
      </rPr>
      <t xml:space="preserve"> Installation of temporary water points and sanitation units to meet urgent needs during heat waves.
</t>
    </r>
    <r>
      <rPr>
        <b/>
        <sz val="10"/>
        <color rgb="FF303E3E"/>
        <rFont val="Tahoma"/>
        <family val="2"/>
      </rPr>
      <t>Community collaboration:</t>
    </r>
    <r>
      <rPr>
        <sz val="10"/>
        <color rgb="FF303E3E"/>
        <rFont val="Tahoma"/>
        <family val="2"/>
      </rPr>
      <t xml:space="preserve"> Groups form to manage water resources and ensure equitable distribution.
</t>
    </r>
    <r>
      <rPr>
        <b/>
        <u/>
        <sz val="10"/>
        <color rgb="FF303E3E"/>
        <rFont val="Tahoma"/>
        <family val="2"/>
      </rPr>
      <t>3. Suggested Solutions</t>
    </r>
    <r>
      <rPr>
        <b/>
        <sz val="10"/>
        <color rgb="FF303E3E"/>
        <rFont val="Tahoma"/>
        <family val="2"/>
      </rPr>
      <t xml:space="preserve">
Investment in water infrastructure:</t>
    </r>
    <r>
      <rPr>
        <sz val="10"/>
        <color rgb="FF303E3E"/>
        <rFont val="Tahoma"/>
        <family val="2"/>
      </rPr>
      <t xml:space="preserve"> Governments and NGOs should construct boreholes, wells, and water storage facilities in heat-prone areas.
</t>
    </r>
    <r>
      <rPr>
        <b/>
        <sz val="10"/>
        <color rgb="FF303E3E"/>
        <rFont val="Tahoma"/>
        <family val="2"/>
      </rPr>
      <t>Rainwater harvesting:</t>
    </r>
    <r>
      <rPr>
        <sz val="10"/>
        <color rgb="FF303E3E"/>
        <rFont val="Tahoma"/>
        <family val="2"/>
      </rPr>
      <t xml:space="preserve"> Encourage communities to collect and store rainwater during the rainy season for use during dry spells.
</t>
    </r>
    <r>
      <rPr>
        <b/>
        <sz val="10"/>
        <color rgb="FF303E3E"/>
        <rFont val="Tahoma"/>
        <family val="2"/>
      </rPr>
      <t xml:space="preserve">Improved sanitation facilities: </t>
    </r>
    <r>
      <rPr>
        <sz val="10"/>
        <color rgb="FF303E3E"/>
        <rFont val="Tahoma"/>
        <family val="2"/>
      </rPr>
      <t xml:space="preserve">Build heat-resistant and water-efficient latrines to maintain hygiene standards.
</t>
    </r>
    <r>
      <rPr>
        <b/>
        <sz val="10"/>
        <color rgb="FF303E3E"/>
        <rFont val="Tahoma"/>
        <family val="2"/>
      </rPr>
      <t xml:space="preserve">Access to clean water: </t>
    </r>
    <r>
      <rPr>
        <sz val="10"/>
        <color rgb="FF303E3E"/>
        <rFont val="Tahoma"/>
        <family val="2"/>
      </rPr>
      <t xml:space="preserve">Provide water treatment solutions, such as chlorine tablets or portable filters, to ensure safe drinking water.
</t>
    </r>
    <r>
      <rPr>
        <b/>
        <sz val="10"/>
        <color rgb="FF303E3E"/>
        <rFont val="Tahoma"/>
        <family val="2"/>
      </rPr>
      <t xml:space="preserve">Strengthening local capacity: </t>
    </r>
    <r>
      <rPr>
        <sz val="10"/>
        <color rgb="FF303E3E"/>
        <rFont val="Tahoma"/>
        <family val="2"/>
      </rPr>
      <t xml:space="preserve">Train community members in water management and hygiene practices to reduce vulnerability during heat waves.
</t>
    </r>
    <r>
      <rPr>
        <b/>
        <sz val="10"/>
        <color rgb="FF303E3E"/>
        <rFont val="Tahoma"/>
        <family val="2"/>
      </rPr>
      <t xml:space="preserve">Policy support: </t>
    </r>
    <r>
      <rPr>
        <sz val="10"/>
        <color rgb="FF303E3E"/>
        <rFont val="Tahoma"/>
        <family val="2"/>
      </rPr>
      <t>Governments should implement policies to prioritize water and sanitation in climate adaptation strategies.</t>
    </r>
  </si>
  <si>
    <r>
      <rPr>
        <b/>
        <u/>
        <sz val="10"/>
        <color rgb="FF303E3E"/>
        <rFont val="Tahoma"/>
        <family val="2"/>
      </rPr>
      <t>1. Impact of Floods on Education and Why it is an Issue</t>
    </r>
    <r>
      <rPr>
        <sz val="10"/>
        <color rgb="FF303E3E"/>
        <rFont val="Tahoma"/>
        <family val="2"/>
      </rPr>
      <t xml:space="preserve">
</t>
    </r>
    <r>
      <rPr>
        <b/>
        <sz val="10"/>
        <color rgb="FF303E3E"/>
        <rFont val="Tahoma"/>
        <family val="2"/>
      </rPr>
      <t xml:space="preserve">School infrastructure damage: </t>
    </r>
    <r>
      <rPr>
        <sz val="10"/>
        <color rgb="FF303E3E"/>
        <rFont val="Tahoma"/>
        <family val="2"/>
      </rPr>
      <t xml:space="preserve">Heavy rains and flooding damage classrooms, making them unsafe for use.
</t>
    </r>
    <r>
      <rPr>
        <b/>
        <sz val="10"/>
        <color rgb="FF303E3E"/>
        <rFont val="Tahoma"/>
        <family val="2"/>
      </rPr>
      <t>Access to school is disrupted:</t>
    </r>
    <r>
      <rPr>
        <sz val="10"/>
        <color rgb="FF303E3E"/>
        <rFont val="Tahoma"/>
        <family val="2"/>
      </rPr>
      <t xml:space="preserve"> Flooded roads and pathways make it difficult or impossible for students and teachers to reach school.
</t>
    </r>
    <r>
      <rPr>
        <b/>
        <sz val="10"/>
        <color rgb="FF303E3E"/>
        <rFont val="Tahoma"/>
        <family val="2"/>
      </rPr>
      <t xml:space="preserve">Health risks increase: </t>
    </r>
    <r>
      <rPr>
        <sz val="10"/>
        <color rgb="FF303E3E"/>
        <rFont val="Tahoma"/>
        <family val="2"/>
      </rPr>
      <t xml:space="preserve">Stagnant floodwaters lead to the spread of diseases, increasing absenteeism.
</t>
    </r>
    <r>
      <rPr>
        <b/>
        <sz val="10"/>
        <color rgb="FF303E3E"/>
        <rFont val="Tahoma"/>
        <family val="2"/>
      </rPr>
      <t xml:space="preserve">Learning materials lost: </t>
    </r>
    <r>
      <rPr>
        <sz val="10"/>
        <color rgb="FF303E3E"/>
        <rFont val="Tahoma"/>
        <family val="2"/>
      </rPr>
      <t xml:space="preserve">Books, uniforms, and other school supplies are damaged or washed away in floods.
</t>
    </r>
    <r>
      <rPr>
        <b/>
        <sz val="10"/>
        <color rgb="FF303E3E"/>
        <rFont val="Tahoma"/>
        <family val="2"/>
      </rPr>
      <t xml:space="preserve">Parents deprioritize education: </t>
    </r>
    <r>
      <rPr>
        <sz val="10"/>
        <color rgb="FF303E3E"/>
        <rFont val="Tahoma"/>
        <family val="2"/>
      </rPr>
      <t xml:space="preserve">When flooding affects livelihoods, families may focus more on survival than on sending children to school.
</t>
    </r>
    <r>
      <rPr>
        <b/>
        <u/>
        <sz val="10"/>
        <color rgb="FF303E3E"/>
        <rFont val="Tahoma"/>
        <family val="2"/>
      </rPr>
      <t>2. Current Adaptation/Response to Floods</t>
    </r>
    <r>
      <rPr>
        <sz val="10"/>
        <color rgb="FF303E3E"/>
        <rFont val="Tahoma"/>
        <family val="2"/>
      </rPr>
      <t xml:space="preserve">
</t>
    </r>
    <r>
      <rPr>
        <b/>
        <sz val="10"/>
        <color rgb="FF303E3E"/>
        <rFont val="Tahoma"/>
        <family val="2"/>
      </rPr>
      <t xml:space="preserve">Temporary relocation of classes: </t>
    </r>
    <r>
      <rPr>
        <sz val="10"/>
        <color rgb="FF303E3E"/>
        <rFont val="Tahoma"/>
        <family val="2"/>
      </rPr>
      <t xml:space="preserve">In some cases, schools relocate students to alternative spaces when buildings are damaged.
</t>
    </r>
    <r>
      <rPr>
        <b/>
        <sz val="10"/>
        <color rgb="FF303E3E"/>
        <rFont val="Tahoma"/>
        <family val="2"/>
      </rPr>
      <t>Using elevated sleeping spaces:</t>
    </r>
    <r>
      <rPr>
        <sz val="10"/>
        <color rgb="FF303E3E"/>
        <rFont val="Tahoma"/>
        <family val="2"/>
      </rPr>
      <t xml:space="preserve"> Some families elevate sleeping areas to avoid nighttime discomfort from waterlogged homes.
</t>
    </r>
    <r>
      <rPr>
        <b/>
        <sz val="10"/>
        <color rgb="FF303E3E"/>
        <rFont val="Tahoma"/>
        <family val="2"/>
      </rPr>
      <t xml:space="preserve">Borrowing school supplies: </t>
    </r>
    <r>
      <rPr>
        <sz val="10"/>
        <color rgb="FF303E3E"/>
        <rFont val="Tahoma"/>
        <family val="2"/>
      </rPr>
      <t xml:space="preserve">Students rely on borrowing books or uniforms from peers when theirs are lost in floods.
</t>
    </r>
    <r>
      <rPr>
        <b/>
        <u/>
        <sz val="10"/>
        <color rgb="FF303E3E"/>
        <rFont val="Tahoma"/>
        <family val="2"/>
      </rPr>
      <t>3. Suggested Solutions for Floods</t>
    </r>
    <r>
      <rPr>
        <sz val="10"/>
        <color rgb="FF303E3E"/>
        <rFont val="Tahoma"/>
        <family val="2"/>
      </rPr>
      <t xml:space="preserve">
</t>
    </r>
    <r>
      <rPr>
        <b/>
        <sz val="10"/>
        <color rgb="FF303E3E"/>
        <rFont val="Tahoma"/>
        <family val="2"/>
      </rPr>
      <t xml:space="preserve">Flood-resistant school infrastructure: </t>
    </r>
    <r>
      <rPr>
        <sz val="10"/>
        <color rgb="FF303E3E"/>
        <rFont val="Tahoma"/>
        <family val="2"/>
      </rPr>
      <t xml:space="preserve">Schools should be built with elevated floors and strong roofs to withstand heavy rains.
</t>
    </r>
    <r>
      <rPr>
        <b/>
        <sz val="10"/>
        <color rgb="FF303E3E"/>
        <rFont val="Tahoma"/>
        <family val="2"/>
      </rPr>
      <t xml:space="preserve">Improved drainage systems: </t>
    </r>
    <r>
      <rPr>
        <sz val="10"/>
        <color rgb="FF303E3E"/>
        <rFont val="Tahoma"/>
        <family val="2"/>
      </rPr>
      <t xml:space="preserve">Enhancing drainage around schools can prevent excessive water accumulation.
</t>
    </r>
    <r>
      <rPr>
        <b/>
        <sz val="10"/>
        <color rgb="FF303E3E"/>
        <rFont val="Tahoma"/>
        <family val="2"/>
      </rPr>
      <t>Disaster preparedness training:</t>
    </r>
    <r>
      <rPr>
        <sz val="10"/>
        <color rgb="FF303E3E"/>
        <rFont val="Tahoma"/>
        <family val="2"/>
      </rPr>
      <t xml:space="preserve"> Teaching students and teachers how to respond to floods can improve safety.
</t>
    </r>
    <r>
      <rPr>
        <b/>
        <sz val="10"/>
        <color rgb="FF303E3E"/>
        <rFont val="Tahoma"/>
        <family val="2"/>
      </rPr>
      <t>Emergency education plans:</t>
    </r>
    <r>
      <rPr>
        <sz val="10"/>
        <color rgb="FF303E3E"/>
        <rFont val="Tahoma"/>
        <family val="2"/>
      </rPr>
      <t xml:space="preserve"> Authorities should establish protocols to ensure continued learning during flooding events.
</t>
    </r>
    <r>
      <rPr>
        <b/>
        <sz val="10"/>
        <color rgb="FF303E3E"/>
        <rFont val="Tahoma"/>
        <family val="2"/>
      </rPr>
      <t>Financial and material aid:</t>
    </r>
    <r>
      <rPr>
        <sz val="10"/>
        <color rgb="FF303E3E"/>
        <rFont val="Tahoma"/>
        <family val="2"/>
      </rPr>
      <t xml:space="preserve"> Support should be provided to replace lost school materials and assist affected families.</t>
    </r>
  </si>
  <si>
    <r>
      <rPr>
        <b/>
        <u/>
        <sz val="10"/>
        <color rgb="FF303E3E"/>
        <rFont val="Tahoma"/>
        <family val="2"/>
      </rPr>
      <t>1. Impact of Floods on Health and Why it is an Issue</t>
    </r>
    <r>
      <rPr>
        <b/>
        <sz val="10"/>
        <color rgb="FF303E3E"/>
        <rFont val="Tahoma"/>
        <family val="2"/>
      </rPr>
      <t xml:space="preserve">
Increased spread of waterborne diseases:</t>
    </r>
    <r>
      <rPr>
        <sz val="10"/>
        <color rgb="FF303E3E"/>
        <rFont val="Tahoma"/>
        <family val="2"/>
      </rPr>
      <t xml:space="preserve"> Contaminated floodwater leads to cholera, diarrhea, and other infections.
</t>
    </r>
    <r>
      <rPr>
        <b/>
        <sz val="10"/>
        <color rgb="FF303E3E"/>
        <rFont val="Tahoma"/>
        <family val="2"/>
      </rPr>
      <t xml:space="preserve">Injuries and physical hazards: </t>
    </r>
    <r>
      <rPr>
        <sz val="10"/>
        <color rgb="FF303E3E"/>
        <rFont val="Tahoma"/>
        <family val="2"/>
      </rPr>
      <t xml:space="preserve">Floods cause accidents, such as falls and drowning, increasing hospital visits.
</t>
    </r>
    <r>
      <rPr>
        <b/>
        <sz val="10"/>
        <color rgb="FF303E3E"/>
        <rFont val="Tahoma"/>
        <family val="2"/>
      </rPr>
      <t>Mental health stress:</t>
    </r>
    <r>
      <rPr>
        <sz val="10"/>
        <color rgb="FF303E3E"/>
        <rFont val="Tahoma"/>
        <family val="2"/>
      </rPr>
      <t xml:space="preserve"> Displacement, loss of belongings, and fear contribute to anxiety and emotional distress.
</t>
    </r>
    <r>
      <rPr>
        <b/>
        <sz val="10"/>
        <color rgb="FF303E3E"/>
        <rFont val="Tahoma"/>
        <family val="2"/>
      </rPr>
      <t>Disruption of medical services:</t>
    </r>
    <r>
      <rPr>
        <sz val="10"/>
        <color rgb="FF303E3E"/>
        <rFont val="Tahoma"/>
        <family val="2"/>
      </rPr>
      <t xml:space="preserve"> Flooding damages health facilities, making it harder for people to access care.
</t>
    </r>
    <r>
      <rPr>
        <b/>
        <sz val="10"/>
        <color rgb="FF303E3E"/>
        <rFont val="Tahoma"/>
        <family val="2"/>
      </rPr>
      <t xml:space="preserve">Skin infections and respiratory issues: </t>
    </r>
    <r>
      <rPr>
        <sz val="10"/>
        <color rgb="FF303E3E"/>
        <rFont val="Tahoma"/>
        <family val="2"/>
      </rPr>
      <t xml:space="preserve">Standing water and humidity create conditions for infections and mold-related illnesses.
</t>
    </r>
    <r>
      <rPr>
        <b/>
        <sz val="10"/>
        <color rgb="FF303E3E"/>
        <rFont val="Tahoma"/>
        <family val="2"/>
      </rPr>
      <t xml:space="preserve">
</t>
    </r>
    <r>
      <rPr>
        <b/>
        <u/>
        <sz val="10"/>
        <color rgb="FF303E3E"/>
        <rFont val="Tahoma"/>
        <family val="2"/>
      </rPr>
      <t>2. Current Adaptation/Response to Floods</t>
    </r>
    <r>
      <rPr>
        <b/>
        <sz val="10"/>
        <color rgb="FF303E3E"/>
        <rFont val="Tahoma"/>
        <family val="2"/>
      </rPr>
      <t xml:space="preserve">
Seeking temporary shelter:</t>
    </r>
    <r>
      <rPr>
        <sz val="10"/>
        <color rgb="FF303E3E"/>
        <rFont val="Tahoma"/>
        <family val="2"/>
      </rPr>
      <t xml:space="preserve"> People relocate to higher ground or community shelters when flooding occurs.
</t>
    </r>
    <r>
      <rPr>
        <b/>
        <sz val="10"/>
        <color rgb="FF303E3E"/>
        <rFont val="Tahoma"/>
        <family val="2"/>
      </rPr>
      <t xml:space="preserve">Using makeshift protective measures: </t>
    </r>
    <r>
      <rPr>
        <sz val="10"/>
        <color rgb="FF303E3E"/>
        <rFont val="Tahoma"/>
        <family val="2"/>
      </rPr>
      <t xml:space="preserve">Families elevate beds and belongings to avoid water damage.
</t>
    </r>
    <r>
      <rPr>
        <b/>
        <sz val="10"/>
        <color rgb="FF303E3E"/>
        <rFont val="Tahoma"/>
        <family val="2"/>
      </rPr>
      <t xml:space="preserve">Visiting health centers for treatment: </t>
    </r>
    <r>
      <rPr>
        <sz val="10"/>
        <color rgb="FF303E3E"/>
        <rFont val="Tahoma"/>
        <family val="2"/>
      </rPr>
      <t xml:space="preserve">Those affected seek medical assistance when experiencing flood-related illnesses.
</t>
    </r>
    <r>
      <rPr>
        <b/>
        <u/>
        <sz val="10"/>
        <color rgb="FF303E3E"/>
        <rFont val="Tahoma"/>
        <family val="2"/>
      </rPr>
      <t>3. Suggested Solutions for Floods</t>
    </r>
    <r>
      <rPr>
        <b/>
        <sz val="10"/>
        <color rgb="FF303E3E"/>
        <rFont val="Tahoma"/>
        <family val="2"/>
      </rPr>
      <t xml:space="preserve">
Improve drainage and sanitation systems:</t>
    </r>
    <r>
      <rPr>
        <sz val="10"/>
        <color rgb="FF303E3E"/>
        <rFont val="Tahoma"/>
        <family val="2"/>
      </rPr>
      <t xml:space="preserve"> Enhancing water management can reduce the spread of disease.
</t>
    </r>
    <r>
      <rPr>
        <b/>
        <sz val="10"/>
        <color rgb="FF303E3E"/>
        <rFont val="Tahoma"/>
        <family val="2"/>
      </rPr>
      <t>Strengthen emergency healthcare response:</t>
    </r>
    <r>
      <rPr>
        <sz val="10"/>
        <color rgb="FF303E3E"/>
        <rFont val="Tahoma"/>
        <family val="2"/>
      </rPr>
      <t xml:space="preserve"> Mobile clinics and rapid medical support can help affected areas.
</t>
    </r>
    <r>
      <rPr>
        <b/>
        <sz val="10"/>
        <color rgb="FF303E3E"/>
        <rFont val="Tahoma"/>
        <family val="2"/>
      </rPr>
      <t xml:space="preserve">Distribute protective supplies: </t>
    </r>
    <r>
      <rPr>
        <sz val="10"/>
        <color rgb="FF303E3E"/>
        <rFont val="Tahoma"/>
        <family val="2"/>
      </rPr>
      <t xml:space="preserve">Providing mosquito nets, clean drinking water, and sanitation kits can reduce health risks.
</t>
    </r>
    <r>
      <rPr>
        <b/>
        <sz val="10"/>
        <color rgb="FF303E3E"/>
        <rFont val="Tahoma"/>
        <family val="2"/>
      </rPr>
      <t>Mental health support services:</t>
    </r>
    <r>
      <rPr>
        <sz val="10"/>
        <color rgb="FF303E3E"/>
        <rFont val="Tahoma"/>
        <family val="2"/>
      </rPr>
      <t xml:space="preserve"> Counseling and community programs can help individuals cope with trauma.</t>
    </r>
  </si>
  <si>
    <r>
      <rPr>
        <b/>
        <u/>
        <sz val="10"/>
        <color rgb="FF303E3E"/>
        <rFont val="Tahoma"/>
        <family val="2"/>
      </rPr>
      <t>1. Impact of Floods on Livelihood and Agriculture and Why It Is an Issue</t>
    </r>
    <r>
      <rPr>
        <sz val="10"/>
        <color rgb="FF303E3E"/>
        <rFont val="Tahoma"/>
        <family val="2"/>
      </rPr>
      <t xml:space="preserve">
</t>
    </r>
    <r>
      <rPr>
        <b/>
        <sz val="10"/>
        <color rgb="FF303E3E"/>
        <rFont val="Tahoma"/>
        <family val="2"/>
      </rPr>
      <t>Crop destruction:</t>
    </r>
    <r>
      <rPr>
        <sz val="10"/>
        <color rgb="FF303E3E"/>
        <rFont val="Tahoma"/>
        <family val="2"/>
      </rPr>
      <t xml:space="preserve"> Flooding washes away crops, leading to food shortages and financial loss.
</t>
    </r>
    <r>
      <rPr>
        <b/>
        <sz val="10"/>
        <color rgb="FF303E3E"/>
        <rFont val="Tahoma"/>
        <family val="2"/>
      </rPr>
      <t>Livestock deaths:</t>
    </r>
    <r>
      <rPr>
        <sz val="10"/>
        <color rgb="FF303E3E"/>
        <rFont val="Tahoma"/>
        <family val="2"/>
      </rPr>
      <t xml:space="preserve"> Flooded grazing areas reduce food supply for animals, causing losses for herders.
</t>
    </r>
    <r>
      <rPr>
        <b/>
        <sz val="10"/>
        <color rgb="FF303E3E"/>
        <rFont val="Tahoma"/>
        <family val="2"/>
      </rPr>
      <t>Market disruptions:</t>
    </r>
    <r>
      <rPr>
        <sz val="10"/>
        <color rgb="FF303E3E"/>
        <rFont val="Tahoma"/>
        <family val="2"/>
      </rPr>
      <t xml:space="preserve"> Floods damage roads and markets, making it harder to sell and buy food.
</t>
    </r>
    <r>
      <rPr>
        <b/>
        <sz val="10"/>
        <color rgb="FF303E3E"/>
        <rFont val="Tahoma"/>
        <family val="2"/>
      </rPr>
      <t xml:space="preserve">Loss of fishing equipment: </t>
    </r>
    <r>
      <rPr>
        <sz val="10"/>
        <color rgb="FF303E3E"/>
        <rFont val="Tahoma"/>
        <family val="2"/>
      </rPr>
      <t xml:space="preserve">Strong currents destroy fishing nets and boats, impacting the livelihoods of fishers.
</t>
    </r>
    <r>
      <rPr>
        <b/>
        <sz val="10"/>
        <color rgb="FF303E3E"/>
        <rFont val="Tahoma"/>
        <family val="2"/>
      </rPr>
      <t xml:space="preserve">Soil degradation: </t>
    </r>
    <r>
      <rPr>
        <sz val="10"/>
        <color rgb="FF303E3E"/>
        <rFont val="Tahoma"/>
        <family val="2"/>
      </rPr>
      <t xml:space="preserve">Flooding depletes soil nutrients, reducing agricultural productivity.
</t>
    </r>
    <r>
      <rPr>
        <b/>
        <u/>
        <sz val="10"/>
        <color rgb="FF303E3E"/>
        <rFont val="Tahoma"/>
        <family val="2"/>
      </rPr>
      <t>2. Current Adaptation/Response to Floods</t>
    </r>
    <r>
      <rPr>
        <sz val="10"/>
        <color rgb="FF303E3E"/>
        <rFont val="Tahoma"/>
        <family val="2"/>
      </rPr>
      <t xml:space="preserve">
</t>
    </r>
    <r>
      <rPr>
        <b/>
        <sz val="10"/>
        <color rgb="FF303E3E"/>
        <rFont val="Tahoma"/>
        <family val="2"/>
      </rPr>
      <t xml:space="preserve">Relocating livestock: </t>
    </r>
    <r>
      <rPr>
        <sz val="10"/>
        <color rgb="FF303E3E"/>
        <rFont val="Tahoma"/>
        <family val="2"/>
      </rPr>
      <t xml:space="preserve">Farmers move animals to higher ground to prevent loss.
</t>
    </r>
    <r>
      <rPr>
        <b/>
        <sz val="10"/>
        <color rgb="FF303E3E"/>
        <rFont val="Tahoma"/>
        <family val="2"/>
      </rPr>
      <t>Using raised planting techniques:</t>
    </r>
    <r>
      <rPr>
        <sz val="10"/>
        <color rgb="FF303E3E"/>
        <rFont val="Tahoma"/>
        <family val="2"/>
      </rPr>
      <t xml:space="preserve"> Some communities elevate crops to reduce flood damage.
</t>
    </r>
    <r>
      <rPr>
        <b/>
        <sz val="10"/>
        <color rgb="FF303E3E"/>
        <rFont val="Tahoma"/>
        <family val="2"/>
      </rPr>
      <t>Temporary migration:</t>
    </r>
    <r>
      <rPr>
        <sz val="10"/>
        <color rgb="FF303E3E"/>
        <rFont val="Tahoma"/>
        <family val="2"/>
      </rPr>
      <t xml:space="preserve"> Some individuals seek work elsewhere when flooding disrupts local livelihoods.
</t>
    </r>
    <r>
      <rPr>
        <b/>
        <u/>
        <sz val="10"/>
        <color rgb="FF303E3E"/>
        <rFont val="Tahoma"/>
        <family val="2"/>
      </rPr>
      <t xml:space="preserve">
3. Suggested Solutions for Floods
</t>
    </r>
    <r>
      <rPr>
        <b/>
        <sz val="10"/>
        <color rgb="FF303E3E"/>
        <rFont val="Tahoma"/>
        <family val="2"/>
      </rPr>
      <t>Develop flood-resistant agriculture:</t>
    </r>
    <r>
      <rPr>
        <sz val="10"/>
        <color rgb="FF303E3E"/>
        <rFont val="Tahoma"/>
        <family val="2"/>
      </rPr>
      <t xml:space="preserve"> Introduce crops that withstand excess water.
</t>
    </r>
    <r>
      <rPr>
        <b/>
        <sz val="10"/>
        <color rgb="FF303E3E"/>
        <rFont val="Tahoma"/>
        <family val="2"/>
      </rPr>
      <t>Strengthen embankments and drainage:</t>
    </r>
    <r>
      <rPr>
        <sz val="10"/>
        <color rgb="FF303E3E"/>
        <rFont val="Tahoma"/>
        <family val="2"/>
      </rPr>
      <t xml:space="preserve"> Improve flood defenses to protect farms and settlements.
</t>
    </r>
    <r>
      <rPr>
        <b/>
        <sz val="10"/>
        <color rgb="FF303E3E"/>
        <rFont val="Tahoma"/>
        <family val="2"/>
      </rPr>
      <t xml:space="preserve">Provide emergency financial aid: </t>
    </r>
    <r>
      <rPr>
        <sz val="10"/>
        <color rgb="FF303E3E"/>
        <rFont val="Tahoma"/>
        <family val="2"/>
      </rPr>
      <t xml:space="preserve">Support affected households with funds to recover losses.
</t>
    </r>
    <r>
      <rPr>
        <b/>
        <sz val="10"/>
        <color rgb="FF303E3E"/>
        <rFont val="Tahoma"/>
        <family val="2"/>
      </rPr>
      <t xml:space="preserve">Enhance early warning systems: </t>
    </r>
    <r>
      <rPr>
        <sz val="10"/>
        <color rgb="FF303E3E"/>
        <rFont val="Tahoma"/>
        <family val="2"/>
      </rPr>
      <t>Improve disaster preparedness to minimize flood-related damages.</t>
    </r>
  </si>
  <si>
    <r>
      <rPr>
        <b/>
        <u/>
        <sz val="10"/>
        <color rgb="FF303E3E"/>
        <rFont val="Tahoma"/>
        <family val="2"/>
      </rPr>
      <t>1. Impact of Floods on Markets and Trade and Why It Is an Issue</t>
    </r>
    <r>
      <rPr>
        <b/>
        <sz val="10"/>
        <color rgb="FF303E3E"/>
        <rFont val="Tahoma"/>
        <family val="2"/>
      </rPr>
      <t xml:space="preserve">
Market closures: </t>
    </r>
    <r>
      <rPr>
        <sz val="10"/>
        <color rgb="FF303E3E"/>
        <rFont val="Tahoma"/>
        <family val="2"/>
      </rPr>
      <t xml:space="preserve">Flooding damages stalls and trading areas, leading to temporary or permanent market shutdowns.
</t>
    </r>
    <r>
      <rPr>
        <b/>
        <sz val="10"/>
        <color rgb="FF303E3E"/>
        <rFont val="Tahoma"/>
        <family val="2"/>
      </rPr>
      <t>Road inaccessibility:</t>
    </r>
    <r>
      <rPr>
        <sz val="10"/>
        <color rgb="FF303E3E"/>
        <rFont val="Tahoma"/>
        <family val="2"/>
      </rPr>
      <t xml:space="preserve"> Flooded or destroyed roads make it difficult to transport goods to and from markets.
</t>
    </r>
    <r>
      <rPr>
        <b/>
        <sz val="10"/>
        <color rgb="FF303E3E"/>
        <rFont val="Tahoma"/>
        <family val="2"/>
      </rPr>
      <t>Damage to stock and supplies:</t>
    </r>
    <r>
      <rPr>
        <sz val="10"/>
        <color rgb="FF303E3E"/>
        <rFont val="Tahoma"/>
        <family val="2"/>
      </rPr>
      <t xml:space="preserve"> Floodwaters ruin stored goods, including grains, vegetables, and market infrastructure.
</t>
    </r>
    <r>
      <rPr>
        <b/>
        <sz val="10"/>
        <color rgb="FF303E3E"/>
        <rFont val="Tahoma"/>
        <family val="2"/>
      </rPr>
      <t>Health hazards in markets:</t>
    </r>
    <r>
      <rPr>
        <sz val="10"/>
        <color rgb="FF303E3E"/>
        <rFont val="Tahoma"/>
        <family val="2"/>
      </rPr>
      <t xml:space="preserve"> Flooding leads to contamination of goods, increasing the risk of waterborne diseases.
</t>
    </r>
    <r>
      <rPr>
        <b/>
        <sz val="10"/>
        <color rgb="FF303E3E"/>
        <rFont val="Tahoma"/>
        <family val="2"/>
      </rPr>
      <t>Disruptions in economic activity:</t>
    </r>
    <r>
      <rPr>
        <sz val="10"/>
        <color rgb="FF303E3E"/>
        <rFont val="Tahoma"/>
        <family val="2"/>
      </rPr>
      <t xml:space="preserve"> Many vendors lose their primary source of income due to market closures.
</t>
    </r>
    <r>
      <rPr>
        <b/>
        <u/>
        <sz val="10"/>
        <color rgb="FF303E3E"/>
        <rFont val="Tahoma"/>
        <family val="2"/>
      </rPr>
      <t>2. Current Adaptation/Response to Floods</t>
    </r>
    <r>
      <rPr>
        <b/>
        <sz val="10"/>
        <color rgb="FF303E3E"/>
        <rFont val="Tahoma"/>
        <family val="2"/>
      </rPr>
      <t xml:space="preserve">
Relocating to higher ground:</t>
    </r>
    <r>
      <rPr>
        <sz val="10"/>
        <color rgb="FF303E3E"/>
        <rFont val="Tahoma"/>
        <family val="2"/>
      </rPr>
      <t xml:space="preserve"> Vendors move their stalls to elevated locations to avoid flood damage.
</t>
    </r>
    <r>
      <rPr>
        <b/>
        <sz val="10"/>
        <color rgb="FF303E3E"/>
        <rFont val="Tahoma"/>
        <family val="2"/>
      </rPr>
      <t xml:space="preserve">Using temporary protective barriers: </t>
    </r>
    <r>
      <rPr>
        <sz val="10"/>
        <color rgb="FF303E3E"/>
        <rFont val="Tahoma"/>
        <family val="2"/>
      </rPr>
      <t xml:space="preserve">Some traders use sandbags or plastic coverings to protect goods.
</t>
    </r>
    <r>
      <rPr>
        <b/>
        <sz val="10"/>
        <color rgb="FF303E3E"/>
        <rFont val="Tahoma"/>
        <family val="2"/>
      </rPr>
      <t xml:space="preserve">Switching to mobile vending: </t>
    </r>
    <r>
      <rPr>
        <sz val="10"/>
        <color rgb="FF303E3E"/>
        <rFont val="Tahoma"/>
        <family val="2"/>
      </rPr>
      <t xml:space="preserve">Vendors sell goods in unaffected areas to continue earning income.
</t>
    </r>
    <r>
      <rPr>
        <b/>
        <sz val="10"/>
        <color rgb="FF303E3E"/>
        <rFont val="Tahoma"/>
        <family val="2"/>
      </rPr>
      <t>Relying on community support:</t>
    </r>
    <r>
      <rPr>
        <sz val="10"/>
        <color rgb="FF303E3E"/>
        <rFont val="Tahoma"/>
        <family val="2"/>
      </rPr>
      <t xml:space="preserve"> Some communities provide mutual aid during flood-related disruptions.
</t>
    </r>
    <r>
      <rPr>
        <b/>
        <u/>
        <sz val="10"/>
        <color rgb="FF303E3E"/>
        <rFont val="Tahoma"/>
        <family val="2"/>
      </rPr>
      <t>3. Suggested Solutions for Floods</t>
    </r>
    <r>
      <rPr>
        <b/>
        <sz val="10"/>
        <color rgb="FF303E3E"/>
        <rFont val="Tahoma"/>
        <family val="2"/>
      </rPr>
      <t xml:space="preserve">
Improve drainage systems in markets: </t>
    </r>
    <r>
      <rPr>
        <sz val="10"/>
        <color rgb="FF303E3E"/>
        <rFont val="Tahoma"/>
        <family val="2"/>
      </rPr>
      <t xml:space="preserve">Governments should invest in flood-resistant infrastructure.
</t>
    </r>
    <r>
      <rPr>
        <b/>
        <sz val="10"/>
        <color rgb="FF303E3E"/>
        <rFont val="Tahoma"/>
        <family val="2"/>
      </rPr>
      <t>Support vendors with financial aid:</t>
    </r>
    <r>
      <rPr>
        <sz val="10"/>
        <color rgb="FF303E3E"/>
        <rFont val="Tahoma"/>
        <family val="2"/>
      </rPr>
      <t xml:space="preserve"> Emergency relief funds can help traders recover losses.
</t>
    </r>
    <r>
      <rPr>
        <b/>
        <sz val="10"/>
        <color rgb="FF303E3E"/>
        <rFont val="Tahoma"/>
        <family val="2"/>
      </rPr>
      <t xml:space="preserve">Enhance transport networks: </t>
    </r>
    <r>
      <rPr>
        <sz val="10"/>
        <color rgb="FF303E3E"/>
        <rFont val="Tahoma"/>
        <family val="2"/>
      </rPr>
      <t xml:space="preserve">Strengthening roadways and bridges can reduce supply chain disruptions.
</t>
    </r>
    <r>
      <rPr>
        <b/>
        <sz val="10"/>
        <color rgb="FF303E3E"/>
        <rFont val="Tahoma"/>
        <family val="2"/>
      </rPr>
      <t xml:space="preserve">Develop early warning systems: </t>
    </r>
    <r>
      <rPr>
        <sz val="10"/>
        <color rgb="FF303E3E"/>
        <rFont val="Tahoma"/>
        <family val="2"/>
      </rPr>
      <t>Better forecasting and alerts can help vendors prepare for floods in advance.</t>
    </r>
  </si>
  <si>
    <r>
      <rPr>
        <b/>
        <u/>
        <sz val="10"/>
        <color rgb="FF303E3E"/>
        <rFont val="Tahoma"/>
        <family val="2"/>
      </rPr>
      <t>1. Impact of Floods on Shelter and Why It Is an Issue</t>
    </r>
    <r>
      <rPr>
        <b/>
        <sz val="10"/>
        <color rgb="FF303E3E"/>
        <rFont val="Tahoma"/>
        <family val="2"/>
      </rPr>
      <t xml:space="preserve">
Structural damage: </t>
    </r>
    <r>
      <rPr>
        <sz val="10"/>
        <color rgb="FF303E3E"/>
        <rFont val="Tahoma"/>
        <family val="2"/>
      </rPr>
      <t xml:space="preserve">Floods destroy buildings, collapse temporary shelters, and cause cracks in walls, leading to displacement and unsafe living conditions.
</t>
    </r>
    <r>
      <rPr>
        <b/>
        <sz val="10"/>
        <color rgb="FF303E3E"/>
        <rFont val="Tahoma"/>
        <family val="2"/>
      </rPr>
      <t>Hygiene and sanitation issues:</t>
    </r>
    <r>
      <rPr>
        <sz val="10"/>
        <color rgb="FF303E3E"/>
        <rFont val="Tahoma"/>
        <family val="2"/>
      </rPr>
      <t xml:space="preserve"> Floodwater contaminates living spaces, causing poor hygiene and increased illnesses such as diarrhea, typhoid, and cholera.
</t>
    </r>
    <r>
      <rPr>
        <b/>
        <sz val="10"/>
        <color rgb="FF303E3E"/>
        <rFont val="Tahoma"/>
        <family val="2"/>
      </rPr>
      <t>Displacement and overcrowding:</t>
    </r>
    <r>
      <rPr>
        <sz val="10"/>
        <color rgb="FF303E3E"/>
        <rFont val="Tahoma"/>
        <family val="2"/>
      </rPr>
      <t xml:space="preserve"> Floods force families to abandon their homes, leading to overcrowding in unaffected areas.
</t>
    </r>
    <r>
      <rPr>
        <b/>
        <sz val="10"/>
        <color rgb="FF303E3E"/>
        <rFont val="Tahoma"/>
        <family val="2"/>
      </rPr>
      <t>Livelihood impacts:</t>
    </r>
    <r>
      <rPr>
        <sz val="10"/>
        <color rgb="FF303E3E"/>
        <rFont val="Tahoma"/>
        <family val="2"/>
      </rPr>
      <t xml:space="preserve"> Damage to homes affects daily activities such as cooking, sleeping, and childcare, increasing stress for residents.
</t>
    </r>
    <r>
      <rPr>
        <b/>
        <sz val="10"/>
        <color rgb="FF303E3E"/>
        <rFont val="Tahoma"/>
        <family val="2"/>
      </rPr>
      <t xml:space="preserve">Economic strain: </t>
    </r>
    <r>
      <rPr>
        <sz val="10"/>
        <color rgb="FF303E3E"/>
        <rFont val="Tahoma"/>
        <family val="2"/>
      </rPr>
      <t xml:space="preserve">Families spend more resources on repairs and rebuilding, affecting their ability to meet other needs.
</t>
    </r>
    <r>
      <rPr>
        <b/>
        <u/>
        <sz val="10"/>
        <color rgb="FF303E3E"/>
        <rFont val="Tahoma"/>
        <family val="2"/>
      </rPr>
      <t>2. Current Adaptation/Response</t>
    </r>
    <r>
      <rPr>
        <b/>
        <sz val="10"/>
        <color rgb="FF303E3E"/>
        <rFont val="Tahoma"/>
        <family val="2"/>
      </rPr>
      <t xml:space="preserve">
Reinforcing shelters:</t>
    </r>
    <r>
      <rPr>
        <sz val="10"/>
        <color rgb="FF303E3E"/>
        <rFont val="Tahoma"/>
        <family val="2"/>
      </rPr>
      <t xml:space="preserve"> Community members use stronger materials to repair and fortify structures.
</t>
    </r>
    <r>
      <rPr>
        <b/>
        <sz val="10"/>
        <color rgb="FF303E3E"/>
        <rFont val="Tahoma"/>
        <family val="2"/>
      </rPr>
      <t>Drainage management:</t>
    </r>
    <r>
      <rPr>
        <sz val="10"/>
        <color rgb="FF303E3E"/>
        <rFont val="Tahoma"/>
        <family val="2"/>
      </rPr>
      <t xml:space="preserve"> Digging channels around homes to direct floodwater away and reduce damage.
</t>
    </r>
    <r>
      <rPr>
        <b/>
        <sz val="10"/>
        <color rgb="FF303E3E"/>
        <rFont val="Tahoma"/>
        <family val="2"/>
      </rPr>
      <t>Temporary relocation:</t>
    </r>
    <r>
      <rPr>
        <sz val="10"/>
        <color rgb="FF303E3E"/>
        <rFont val="Tahoma"/>
        <family val="2"/>
      </rPr>
      <t xml:space="preserve"> Families move to higher ground or safer areas during floods.
</t>
    </r>
    <r>
      <rPr>
        <b/>
        <sz val="10"/>
        <color rgb="FF303E3E"/>
        <rFont val="Tahoma"/>
        <family val="2"/>
      </rPr>
      <t>Protective measures:</t>
    </r>
    <r>
      <rPr>
        <sz val="10"/>
        <color rgb="FF303E3E"/>
        <rFont val="Tahoma"/>
        <family val="2"/>
      </rPr>
      <t xml:space="preserve"> Use of sandbags and other materials to block water entry into homes.
</t>
    </r>
    <r>
      <rPr>
        <u/>
        <sz val="10"/>
        <color rgb="FF303E3E"/>
        <rFont val="Tahoma"/>
        <family val="2"/>
      </rPr>
      <t xml:space="preserve">
</t>
    </r>
    <r>
      <rPr>
        <b/>
        <u/>
        <sz val="10"/>
        <color rgb="FF303E3E"/>
        <rFont val="Tahoma"/>
        <family val="2"/>
      </rPr>
      <t xml:space="preserve">3. Suggested Solutions
</t>
    </r>
    <r>
      <rPr>
        <b/>
        <sz val="10"/>
        <color rgb="FF303E3E"/>
        <rFont val="Tahoma"/>
        <family val="2"/>
      </rPr>
      <t xml:space="preserve">Flood-resistant structures: </t>
    </r>
    <r>
      <rPr>
        <sz val="10"/>
        <color rgb="FF303E3E"/>
        <rFont val="Tahoma"/>
        <family val="2"/>
      </rPr>
      <t xml:space="preserve">Build shelters with durable materials and elevated designs to withstand flooding.
</t>
    </r>
    <r>
      <rPr>
        <b/>
        <sz val="10"/>
        <color rgb="FF303E3E"/>
        <rFont val="Tahoma"/>
        <family val="2"/>
      </rPr>
      <t>Improved drainage systems:</t>
    </r>
    <r>
      <rPr>
        <sz val="10"/>
        <color rgb="FF303E3E"/>
        <rFont val="Tahoma"/>
        <family val="2"/>
      </rPr>
      <t xml:space="preserve"> Construct proper drainage channels around residential areas to reduce waterlogging.
</t>
    </r>
    <r>
      <rPr>
        <b/>
        <sz val="10"/>
        <color rgb="FF303E3E"/>
        <rFont val="Tahoma"/>
        <family val="2"/>
      </rPr>
      <t>Community awareness:</t>
    </r>
    <r>
      <rPr>
        <sz val="10"/>
        <color rgb="FF303E3E"/>
        <rFont val="Tahoma"/>
        <family val="2"/>
      </rPr>
      <t xml:space="preserve"> Educate residents on flood preparedness, including emergency relocation plans and shelter maintenance.
</t>
    </r>
    <r>
      <rPr>
        <b/>
        <sz val="10"/>
        <color rgb="FF303E3E"/>
        <rFont val="Tahoma"/>
        <family val="2"/>
      </rPr>
      <t xml:space="preserve">Government and NGO support: </t>
    </r>
    <r>
      <rPr>
        <sz val="10"/>
        <color rgb="FF303E3E"/>
        <rFont val="Tahoma"/>
        <family val="2"/>
      </rPr>
      <t xml:space="preserve">Provide financial assistance and construction materials for rebuilding flood-damaged shelters.
</t>
    </r>
    <r>
      <rPr>
        <b/>
        <sz val="10"/>
        <color rgb="FF303E3E"/>
        <rFont val="Tahoma"/>
        <family val="2"/>
      </rPr>
      <t>Tree planting initiatives:</t>
    </r>
    <r>
      <rPr>
        <sz val="10"/>
        <color rgb="FF303E3E"/>
        <rFont val="Tahoma"/>
        <family val="2"/>
      </rPr>
      <t xml:space="preserve"> Establish trees and vegetation to reduce soil erosion and improve water absorption in flood-prone areas.</t>
    </r>
  </si>
  <si>
    <r>
      <rPr>
        <b/>
        <u/>
        <sz val="10"/>
        <color rgb="FF303E3E"/>
        <rFont val="Tahoma"/>
        <family val="2"/>
      </rPr>
      <t>1. Impact of Floods on Social and Cultural Practices and Why It Is an Issue</t>
    </r>
    <r>
      <rPr>
        <b/>
        <sz val="10"/>
        <color rgb="FF303E3E"/>
        <rFont val="Tahoma"/>
        <family val="2"/>
      </rPr>
      <t xml:space="preserve">
Disruption of traditional practices:</t>
    </r>
    <r>
      <rPr>
        <sz val="10"/>
        <color rgb="FF303E3E"/>
        <rFont val="Tahoma"/>
        <family val="2"/>
      </rPr>
      <t xml:space="preserve"> Excessive waterlogging and floods make it difficult to carry out cultural rituals and events, such as those requiring specific outdoor settings or physical activities.
</t>
    </r>
    <r>
      <rPr>
        <b/>
        <sz val="10"/>
        <color rgb="FF303E3E"/>
        <rFont val="Tahoma"/>
        <family val="2"/>
      </rPr>
      <t>Loss of cultural spaces:</t>
    </r>
    <r>
      <rPr>
        <sz val="10"/>
        <color rgb="FF303E3E"/>
        <rFont val="Tahoma"/>
        <family val="2"/>
      </rPr>
      <t xml:space="preserve"> Floods damage communal spaces like shrines, ceremonial grounds, and other areas central to cultural practices, reducing their availability for use.
</t>
    </r>
    <r>
      <rPr>
        <b/>
        <sz val="10"/>
        <color rgb="FF303E3E"/>
        <rFont val="Tahoma"/>
        <family val="2"/>
      </rPr>
      <t>Reduced participation in cultural activities:</t>
    </r>
    <r>
      <rPr>
        <sz val="10"/>
        <color rgb="FF303E3E"/>
        <rFont val="Tahoma"/>
        <family val="2"/>
      </rPr>
      <t xml:space="preserve"> Fear of waterborne diseases, displacement, and difficult accessibility to gathering spaces discourage attendance at cultural events.
</t>
    </r>
    <r>
      <rPr>
        <b/>
        <sz val="10"/>
        <color rgb="FF303E3E"/>
        <rFont val="Tahoma"/>
        <family val="2"/>
      </rPr>
      <t>Health and safety concerns:</t>
    </r>
    <r>
      <rPr>
        <sz val="10"/>
        <color rgb="FF303E3E"/>
        <rFont val="Tahoma"/>
        <family val="2"/>
      </rPr>
      <t xml:space="preserve"> Floods increase the risk of diseases such as cholera, malaria, and diarrhea, which restrict participation in community rituals and celebrations.
</t>
    </r>
    <r>
      <rPr>
        <b/>
        <sz val="10"/>
        <color rgb="FF303E3E"/>
        <rFont val="Tahoma"/>
        <family val="2"/>
      </rPr>
      <t>Economic strain on cultural practices:</t>
    </r>
    <r>
      <rPr>
        <sz val="10"/>
        <color rgb="FF303E3E"/>
        <rFont val="Tahoma"/>
        <family val="2"/>
      </rPr>
      <t xml:space="preserve"> Families prioritize survival needs over the costs of organizing cultural events, leading to fewer or simpler ceremonies.
</t>
    </r>
    <r>
      <rPr>
        <b/>
        <sz val="10"/>
        <color rgb="FF303E3E"/>
        <rFont val="Tahoma"/>
        <family val="2"/>
      </rPr>
      <t>Erosion of traditions:</t>
    </r>
    <r>
      <rPr>
        <sz val="10"/>
        <color rgb="FF303E3E"/>
        <rFont val="Tahoma"/>
        <family val="2"/>
      </rPr>
      <t xml:space="preserve"> Frequent disruption of practices due to flooding reduces their continuity, affecting the transmission of cultural knowledge to future generations.
</t>
    </r>
    <r>
      <rPr>
        <b/>
        <u/>
        <sz val="10"/>
        <color rgb="FF303E3E"/>
        <rFont val="Tahoma"/>
        <family val="2"/>
      </rPr>
      <t>2. Current Adaptation/Response</t>
    </r>
    <r>
      <rPr>
        <b/>
        <sz val="10"/>
        <color rgb="FF303E3E"/>
        <rFont val="Tahoma"/>
        <family val="2"/>
      </rPr>
      <t xml:space="preserve">
Reorganization of event timings: </t>
    </r>
    <r>
      <rPr>
        <sz val="10"/>
        <color rgb="FF303E3E"/>
        <rFont val="Tahoma"/>
        <family val="2"/>
      </rPr>
      <t xml:space="preserve">Cultural gatherings and rituals are rescheduled to avoid peak flooding periods.
</t>
    </r>
    <r>
      <rPr>
        <b/>
        <sz val="10"/>
        <color rgb="FF303E3E"/>
        <rFont val="Tahoma"/>
        <family val="2"/>
      </rPr>
      <t>Temporary relocation of practices:</t>
    </r>
    <r>
      <rPr>
        <sz val="10"/>
        <color rgb="FF303E3E"/>
        <rFont val="Tahoma"/>
        <family val="2"/>
      </rPr>
      <t xml:space="preserve"> Communities shift rituals and events to safer or less flood-prone areas.
</t>
    </r>
    <r>
      <rPr>
        <b/>
        <sz val="10"/>
        <color rgb="FF303E3E"/>
        <rFont val="Tahoma"/>
        <family val="2"/>
      </rPr>
      <t>Simplified practices:</t>
    </r>
    <r>
      <rPr>
        <sz val="10"/>
        <color rgb="FF303E3E"/>
        <rFont val="Tahoma"/>
        <family val="2"/>
      </rPr>
      <t xml:space="preserve"> Cultural events are shortened or adjusted to reduce the resource and logistical demands imposed by floods.
</t>
    </r>
    <r>
      <rPr>
        <b/>
        <sz val="10"/>
        <color rgb="FF303E3E"/>
        <rFont val="Tahoma"/>
        <family val="2"/>
      </rPr>
      <t>Creation of protective measures:</t>
    </r>
    <r>
      <rPr>
        <sz val="10"/>
        <color rgb="FF303E3E"/>
        <rFont val="Tahoma"/>
        <family val="2"/>
      </rPr>
      <t xml:space="preserve"> Efforts like building drainage systems around cultural spaces or raising platforms for rituals are undertaken to prevent flood damage.
</t>
    </r>
    <r>
      <rPr>
        <b/>
        <u/>
        <sz val="10"/>
        <color rgb="FF303E3E"/>
        <rFont val="Tahoma"/>
        <family val="2"/>
      </rPr>
      <t>3. Suggested Solutions</t>
    </r>
    <r>
      <rPr>
        <b/>
        <sz val="10"/>
        <color rgb="FF303E3E"/>
        <rFont val="Tahoma"/>
        <family val="2"/>
      </rPr>
      <t xml:space="preserve">
Reinforced cultural spaces:</t>
    </r>
    <r>
      <rPr>
        <sz val="10"/>
        <color rgb="FF303E3E"/>
        <rFont val="Tahoma"/>
        <family val="2"/>
      </rPr>
      <t xml:space="preserve"> Construct raised platforms or flood-resistant structures for rituals and gatherings to ensure continuity during floods.
</t>
    </r>
    <r>
      <rPr>
        <b/>
        <sz val="10"/>
        <color rgb="FF303E3E"/>
        <rFont val="Tahoma"/>
        <family val="2"/>
      </rPr>
      <t>Improved infrastructure:</t>
    </r>
    <r>
      <rPr>
        <sz val="10"/>
        <color rgb="FF303E3E"/>
        <rFont val="Tahoma"/>
        <family val="2"/>
      </rPr>
      <t xml:space="preserve"> Build drainage systems and flood barriers to protect cultural sites from water damage.
</t>
    </r>
    <r>
      <rPr>
        <b/>
        <sz val="10"/>
        <color rgb="FF303E3E"/>
        <rFont val="Tahoma"/>
        <family val="2"/>
      </rPr>
      <t>Community resource pooling:</t>
    </r>
    <r>
      <rPr>
        <sz val="10"/>
        <color rgb="FF303E3E"/>
        <rFont val="Tahoma"/>
        <family val="2"/>
      </rPr>
      <t xml:space="preserve"> Establish community funds and shared resources to support cultural events impacted by flooding.
</t>
    </r>
    <r>
      <rPr>
        <b/>
        <sz val="10"/>
        <color rgb="FF303E3E"/>
        <rFont val="Tahoma"/>
        <family val="2"/>
      </rPr>
      <t xml:space="preserve">Documentation and preservation: </t>
    </r>
    <r>
      <rPr>
        <sz val="10"/>
        <color rgb="FF303E3E"/>
        <rFont val="Tahoma"/>
        <family val="2"/>
      </rPr>
      <t xml:space="preserve">Record traditional practices at risk of being disrupted by floods to preserve cultural knowledge for future generations.
</t>
    </r>
    <r>
      <rPr>
        <b/>
        <sz val="10"/>
        <color rgb="FF303E3E"/>
        <rFont val="Tahoma"/>
        <family val="2"/>
      </rPr>
      <t>Government and NGO support:</t>
    </r>
    <r>
      <rPr>
        <sz val="10"/>
        <color rgb="FF303E3E"/>
        <rFont val="Tahoma"/>
        <family val="2"/>
      </rPr>
      <t xml:space="preserve"> Provide financial aid and materials to help restore and protect cultural spaces and facilitate the continuation of practices during flood seasons.</t>
    </r>
  </si>
  <si>
    <r>
      <rPr>
        <b/>
        <u/>
        <sz val="10"/>
        <color rgb="FF303E3E"/>
        <rFont val="Tahoma"/>
        <family val="2"/>
      </rPr>
      <t>1. Impact of Floods on WaSH and Why It Is an Issue</t>
    </r>
    <r>
      <rPr>
        <b/>
        <sz val="10"/>
        <color rgb="FF303E3E"/>
        <rFont val="Tahoma"/>
        <family val="2"/>
      </rPr>
      <t xml:space="preserve">
Spread of waterborne diseases:</t>
    </r>
    <r>
      <rPr>
        <sz val="10"/>
        <color rgb="FF303E3E"/>
        <rFont val="Tahoma"/>
        <family val="2"/>
      </rPr>
      <t xml:space="preserve"> Increased cases of cholera, diarrhea, and rashes due to exposure to contaminated water sources and poor hygiene practices.
</t>
    </r>
    <r>
      <rPr>
        <b/>
        <sz val="10"/>
        <color rgb="FF303E3E"/>
        <rFont val="Tahoma"/>
        <family val="2"/>
      </rPr>
      <t>Collapse of sanitation facilities:</t>
    </r>
    <r>
      <rPr>
        <sz val="10"/>
        <color rgb="FF303E3E"/>
        <rFont val="Tahoma"/>
        <family val="2"/>
      </rPr>
      <t xml:space="preserve"> Latrines and bathrooms collapse due to soft, waterlogged ground, leading to open defecation, which is unhygienic and spreads diseases.
</t>
    </r>
    <r>
      <rPr>
        <b/>
        <sz val="10"/>
        <color rgb="FF303E3E"/>
        <rFont val="Tahoma"/>
        <family val="2"/>
      </rPr>
      <t xml:space="preserve">Contamination of water: </t>
    </r>
    <r>
      <rPr>
        <sz val="10"/>
        <color rgb="FF303E3E"/>
        <rFont val="Tahoma"/>
        <family val="2"/>
      </rPr>
      <t xml:space="preserve">Streams, wells, and boreholes become polluted with human waste and debris, turning the water brown and smelly. This causes germs, worms, and waterborne illnesses.
</t>
    </r>
    <r>
      <rPr>
        <b/>
        <sz val="10"/>
        <color rgb="FF303E3E"/>
        <rFont val="Tahoma"/>
        <family val="2"/>
      </rPr>
      <t xml:space="preserve">Storage issues: </t>
    </r>
    <r>
      <rPr>
        <sz val="10"/>
        <color rgb="FF303E3E"/>
        <rFont val="Tahoma"/>
        <family val="2"/>
      </rPr>
      <t xml:space="preserve">Water stored in jerrycans and buckets for household use is often contaminated, leading to health risks.
</t>
    </r>
    <r>
      <rPr>
        <b/>
        <sz val="10"/>
        <color rgb="FF303E3E"/>
        <rFont val="Tahoma"/>
        <family val="2"/>
      </rPr>
      <t>Disruption of sanitation systems:</t>
    </r>
    <r>
      <rPr>
        <sz val="10"/>
        <color rgb="FF303E3E"/>
        <rFont val="Tahoma"/>
        <family val="2"/>
      </rPr>
      <t xml:space="preserve"> Overflowing and damaged latrines cause dirt to splash, spreading bacteria and diseases, especially in children.
</t>
    </r>
    <r>
      <rPr>
        <b/>
        <sz val="10"/>
        <color rgb="FF303E3E"/>
        <rFont val="Tahoma"/>
        <family val="2"/>
      </rPr>
      <t>Access challenges:</t>
    </r>
    <r>
      <rPr>
        <sz val="10"/>
        <color rgb="FF303E3E"/>
        <rFont val="Tahoma"/>
        <family val="2"/>
      </rPr>
      <t xml:space="preserve"> Flooded areas make accessing water points, such as boreholes, wells, and taps, difficult, particularly for PWDs.
</t>
    </r>
    <r>
      <rPr>
        <b/>
        <sz val="10"/>
        <color rgb="FF303E3E"/>
        <rFont val="Tahoma"/>
        <family val="2"/>
      </rPr>
      <t>Health risks from pests:</t>
    </r>
    <r>
      <rPr>
        <sz val="10"/>
        <color rgb="FF303E3E"/>
        <rFont val="Tahoma"/>
        <family val="2"/>
      </rPr>
      <t xml:space="preserve"> Floods lead to an increase in mosquitoes, causing malaria and other vector-borne diseases.
Damage to hygiene practices: Walking on contaminated water causes foot diseases, and poor drainage worsens sanitation issues in affected areas.
</t>
    </r>
    <r>
      <rPr>
        <b/>
        <sz val="10"/>
        <color rgb="FF303E3E"/>
        <rFont val="Tahoma"/>
        <family val="2"/>
      </rPr>
      <t xml:space="preserve">Hindered income-generating activities: </t>
    </r>
    <r>
      <rPr>
        <sz val="10"/>
        <color rgb="FF303E3E"/>
        <rFont val="Tahoma"/>
        <family val="2"/>
      </rPr>
      <t xml:space="preserve">Flooding disrupts activities like pottery and fishing, impacting livelihoods and further reducing the ability to maintain proper hygiene and sanitation.
</t>
    </r>
    <r>
      <rPr>
        <u/>
        <sz val="10"/>
        <color rgb="FF303E3E"/>
        <rFont val="Tahoma"/>
        <family val="2"/>
      </rPr>
      <t xml:space="preserve">
</t>
    </r>
    <r>
      <rPr>
        <b/>
        <u/>
        <sz val="10"/>
        <color rgb="FF303E3E"/>
        <rFont val="Tahoma"/>
        <family val="2"/>
      </rPr>
      <t xml:space="preserve">2. Current Adaptation/Response
</t>
    </r>
    <r>
      <rPr>
        <b/>
        <sz val="10"/>
        <color rgb="FF303E3E"/>
        <rFont val="Tahoma"/>
        <family val="2"/>
      </rPr>
      <t xml:space="preserve">Constructing new latrines: </t>
    </r>
    <r>
      <rPr>
        <sz val="10"/>
        <color rgb="FF303E3E"/>
        <rFont val="Tahoma"/>
        <family val="2"/>
      </rPr>
      <t xml:space="preserve">Communities build replacement latrines when older ones collapse due to floods.
</t>
    </r>
    <r>
      <rPr>
        <b/>
        <sz val="10"/>
        <color rgb="FF303E3E"/>
        <rFont val="Tahoma"/>
        <family val="2"/>
      </rPr>
      <t>Water treatment:</t>
    </r>
    <r>
      <rPr>
        <sz val="10"/>
        <color rgb="FF303E3E"/>
        <rFont val="Tahoma"/>
        <family val="2"/>
      </rPr>
      <t xml:space="preserve"> People treat water before drinking by boiling or using medicines to prevent waterborne diseases.
Cleaning water storage containers: Jerrycans and buckets are cleaned to reduce contamination risks.
</t>
    </r>
    <r>
      <rPr>
        <b/>
        <sz val="10"/>
        <color rgb="FF303E3E"/>
        <rFont val="Tahoma"/>
        <family val="2"/>
      </rPr>
      <t>Drainage management:</t>
    </r>
    <r>
      <rPr>
        <sz val="10"/>
        <color rgb="FF303E3E"/>
        <rFont val="Tahoma"/>
        <family val="2"/>
      </rPr>
      <t xml:space="preserve"> Channels are dug to let water flow out of homes and communal spaces, improving sanitation.
</t>
    </r>
    <r>
      <rPr>
        <b/>
        <sz val="10"/>
        <color rgb="FF303E3E"/>
        <rFont val="Tahoma"/>
        <family val="2"/>
      </rPr>
      <t>Separating animal areas:</t>
    </r>
    <r>
      <rPr>
        <sz val="10"/>
        <color rgb="FF303E3E"/>
        <rFont val="Tahoma"/>
        <family val="2"/>
      </rPr>
      <t xml:space="preserve"> Animals are kept in designated areas to prevent contamination of human living spaces.
</t>
    </r>
    <r>
      <rPr>
        <b/>
        <sz val="10"/>
        <color rgb="FF303E3E"/>
        <rFont val="Tahoma"/>
        <family val="2"/>
      </rPr>
      <t xml:space="preserve">Personal hygiene measures: </t>
    </r>
    <r>
      <rPr>
        <sz val="10"/>
        <color rgb="FF303E3E"/>
        <rFont val="Tahoma"/>
        <family val="2"/>
      </rPr>
      <t xml:space="preserve">Residents plant grass to reduce mud and clean compounds to prevent mosquito breeding.
</t>
    </r>
    <r>
      <rPr>
        <b/>
        <sz val="10"/>
        <color rgb="FF303E3E"/>
        <rFont val="Tahoma"/>
        <family val="2"/>
      </rPr>
      <t xml:space="preserve">Switching water sources: </t>
    </r>
    <r>
      <rPr>
        <sz val="10"/>
        <color rgb="FF303E3E"/>
        <rFont val="Tahoma"/>
        <family val="2"/>
      </rPr>
      <t xml:space="preserve">Households shift from boreholes to tap water when borehole water becomes unsafe.
</t>
    </r>
    <r>
      <rPr>
        <b/>
        <u/>
        <sz val="10"/>
        <color rgb="FF303E3E"/>
        <rFont val="Tahoma"/>
        <family val="2"/>
      </rPr>
      <t>3. Suggested Solutions</t>
    </r>
    <r>
      <rPr>
        <b/>
        <sz val="10"/>
        <color rgb="FF303E3E"/>
        <rFont val="Tahoma"/>
        <family val="2"/>
      </rPr>
      <t xml:space="preserve">
Improved sanitation infrastructure:</t>
    </r>
    <r>
      <rPr>
        <sz val="10"/>
        <color rgb="FF303E3E"/>
        <rFont val="Tahoma"/>
        <family val="2"/>
      </rPr>
      <t xml:space="preserve"> Construct permanent, modern latrines like flash latrines and ECOSAN to ensure durable and hygienic facilities.
</t>
    </r>
    <r>
      <rPr>
        <b/>
        <sz val="10"/>
        <color rgb="FF303E3E"/>
        <rFont val="Tahoma"/>
        <family val="2"/>
      </rPr>
      <t>More boreholes and storage facilities:</t>
    </r>
    <r>
      <rPr>
        <sz val="10"/>
        <color rgb="FF303E3E"/>
        <rFont val="Tahoma"/>
        <family val="2"/>
      </rPr>
      <t xml:space="preserve"> Install additional boreholes and provide drums and buckets for safe water storage.
</t>
    </r>
    <r>
      <rPr>
        <b/>
        <sz val="10"/>
        <color rgb="FF303E3E"/>
        <rFont val="Tahoma"/>
        <family val="2"/>
      </rPr>
      <t>Enhanced drainage systems:</t>
    </r>
    <r>
      <rPr>
        <sz val="10"/>
        <color rgb="FF303E3E"/>
        <rFont val="Tahoma"/>
        <family val="2"/>
      </rPr>
      <t xml:space="preserve"> Governments and NGOs should create drainage systems to control flooding and reduce contamination.</t>
    </r>
  </si>
  <si>
    <t>Gender lens</t>
  </si>
  <si>
    <t>1. Issues Raised More by Women</t>
  </si>
  <si>
    <r>
      <rPr>
        <b/>
        <sz val="10"/>
        <color rgb="FF303E3E"/>
        <rFont val="Tahoma"/>
        <family val="2"/>
      </rPr>
      <t>Impact of Heat on Children’s Learning and Attendance</t>
    </r>
    <r>
      <rPr>
        <sz val="10"/>
        <color rgb="FF303E3E"/>
        <rFont val="Tahoma"/>
        <family val="2"/>
      </rPr>
      <t xml:space="preserve">
Women highlighted how heat caused children to miss school, particularly in the afternoons when temperatures were highest.
Children walking long distances to school struggled with exhaustion and dehydration, leading to low attendance and frequent illnesses.
Girls felt more uncomfortable during hot seasons, which affected their concentration in class.
Sweating and hygiene issues made children uncomfortable sitting together in classrooms.
</t>
    </r>
    <r>
      <rPr>
        <b/>
        <sz val="10"/>
        <color rgb="FF303E3E"/>
        <rFont val="Tahoma"/>
        <family val="2"/>
      </rPr>
      <t>Effects on School Performance and Learning Environment</t>
    </r>
    <r>
      <rPr>
        <sz val="10"/>
        <color rgb="FF303E3E"/>
        <rFont val="Tahoma"/>
        <family val="2"/>
      </rPr>
      <t xml:space="preserve">
Women noted that heat made children drowsy and distracted, leading to low concentration and poor academic performance.
Teachers shortened lesson times or skipped afternoon classes due to extreme temperatures.
Sweat damaged books and writing materials, making studying difficult.
Bad smells in classrooms due to heat made it uncomfortable for both students and teachers.
</t>
    </r>
    <r>
      <rPr>
        <b/>
        <sz val="10"/>
        <color rgb="FF303E3E"/>
        <rFont val="Tahoma"/>
        <family val="2"/>
      </rPr>
      <t xml:space="preserve">
Solutions and Adaptation Strategies for Schools
</t>
    </r>
    <r>
      <rPr>
        <sz val="10"/>
        <color rgb="FF303E3E"/>
        <rFont val="Tahoma"/>
        <family val="2"/>
      </rPr>
      <t>Women suggested planting trees in school compounds to provide shade for students.
They called for building more classrooms to reduce overcrowding.
Women emphasized the need for more water sources in schools to keep students hydrated.
Some proposed constructing separate washrooms for girls to improve menstrual hygiene and comfort.</t>
    </r>
  </si>
  <si>
    <r>
      <rPr>
        <b/>
        <sz val="10"/>
        <color rgb="FF303E3E"/>
        <rFont val="Tahoma"/>
        <family val="2"/>
      </rPr>
      <t>Health Risks Due to Water Scarcity and Poor Sanitation</t>
    </r>
    <r>
      <rPr>
        <sz val="10"/>
        <color rgb="FF303E3E"/>
        <rFont val="Tahoma"/>
        <family val="2"/>
      </rPr>
      <t xml:space="preserve">
Women highlighted that water shortages made it difficult to maintain proper hygiene, leading to skin infections, rashes, and diseases like trachoma.
They mentioned that salty water from boreholes caused health issues, including yellow teeth and kidney problems.
Women noted that over-pumping boreholes due to high demand led to frequent breakdowns, further limiting water access.
</t>
    </r>
    <r>
      <rPr>
        <b/>
        <sz val="10"/>
        <color rgb="FF303E3E"/>
        <rFont val="Tahoma"/>
        <family val="2"/>
      </rPr>
      <t>Increased Health Burden on Children and Vulnerable Groups</t>
    </r>
    <r>
      <rPr>
        <sz val="10"/>
        <color rgb="FF303E3E"/>
        <rFont val="Tahoma"/>
        <family val="2"/>
      </rPr>
      <t xml:space="preserve">
Women reported that children and elderly people suffered the most due to malnutrition, dehydration, and skin infections caused by extreme heat and drought.
They described frequent cases of pneumonia and respiratory infections among children due to exposure to cold after floods.
School attendance decreased as children fell sick more often, with girls particularly affected by lack of water for menstrual hygiene.
</t>
    </r>
    <r>
      <rPr>
        <b/>
        <sz val="10"/>
        <color rgb="FF303E3E"/>
        <rFont val="Tahoma"/>
        <family val="2"/>
      </rPr>
      <t>Adaptation Measures and Health Needs</t>
    </r>
    <r>
      <rPr>
        <sz val="10"/>
        <color rgb="FF303E3E"/>
        <rFont val="Tahoma"/>
        <family val="2"/>
      </rPr>
      <t xml:space="preserve">
Women called for more boreholes and water points to improve hygiene and prevent disease outbreaks.
They suggested community-wide health education programs to teach families how to manage water shortages safely.
Some women mentioned placing water storage pots in shaded areas to keep drinking water cool.</t>
    </r>
  </si>
  <si>
    <r>
      <rPr>
        <b/>
        <sz val="10"/>
        <color rgb="FF303E3E"/>
        <rFont val="Tahoma"/>
        <family val="2"/>
      </rPr>
      <t>Household Food Security and Nutrition</t>
    </r>
    <r>
      <rPr>
        <sz val="10"/>
        <color rgb="FF303E3E"/>
        <rFont val="Tahoma"/>
        <family val="2"/>
      </rPr>
      <t xml:space="preserve">
Women highlighted that food shortages caused by droughts led to malnutrition, particularly among children.
Greens and vegetables dried up due to extreme heat, affecting dietary diversity and food availability.
Women noted that school children stayed home due to hunger, with some schools struggling to provide meals.
</t>
    </r>
    <r>
      <rPr>
        <b/>
        <sz val="10"/>
        <color rgb="FF303E3E"/>
        <rFont val="Tahoma"/>
        <family val="2"/>
      </rPr>
      <t>Impact on Household Responsibilities and Childcare</t>
    </r>
    <r>
      <rPr>
        <sz val="10"/>
        <color rgb="FF303E3E"/>
        <rFont val="Tahoma"/>
        <family val="2"/>
      </rPr>
      <t xml:space="preserve">
Fetching water became more difficult as boreholes dried up, increasing the burden on women.
Women emphasized diseases linked to poor nutrition and lack of water, particularly among children.
Household chores had to be done at night due to extreme heat during the day.
</t>
    </r>
    <r>
      <rPr>
        <b/>
        <sz val="10"/>
        <color rgb="FF303E3E"/>
        <rFont val="Tahoma"/>
        <family val="2"/>
      </rPr>
      <t>Need for Agricultural and Livelihood Support</t>
    </r>
    <r>
      <rPr>
        <sz val="10"/>
        <color rgb="FF303E3E"/>
        <rFont val="Tahoma"/>
        <family val="2"/>
      </rPr>
      <t xml:space="preserve">
Women suggested providing watering cans for home gardens to improve small-scale food production.
They called for seedlings and irrigation support to sustain crops during drought.
Women recommended vocational training programs, such as tailoring, soap-making, and hairdressing, to provide alternative income sources.</t>
    </r>
  </si>
  <si>
    <r>
      <rPr>
        <b/>
        <sz val="10"/>
        <color rgb="FF303E3E"/>
        <rFont val="Tahoma"/>
        <family val="2"/>
      </rPr>
      <t>Challenges in Market Accessibility and Business Losses</t>
    </r>
    <r>
      <rPr>
        <sz val="10"/>
        <color rgb="FF303E3E"/>
        <rFont val="Tahoma"/>
        <family val="2"/>
      </rPr>
      <t xml:space="preserve">
Women frequently mentioned the destruction of perishable goods such as vegetables due to strong winds, heat, and dust.
Women highlighted loss of customers during extreme weather, especially noting that refugee customers avoided markets during windy conditions.
Market stalls were described as easily destroyed by dust storms, making it hard to conduct business.
</t>
    </r>
    <r>
      <rPr>
        <b/>
        <sz val="10"/>
        <color rgb="FF303E3E"/>
        <rFont val="Tahoma"/>
        <family val="2"/>
      </rPr>
      <t>Security and Theft Risks</t>
    </r>
    <r>
      <rPr>
        <sz val="10"/>
        <color rgb="FF303E3E"/>
        <rFont val="Tahoma"/>
        <family val="2"/>
      </rPr>
      <t xml:space="preserve">
Women expressed concerns about money being stolen during windy conditions, as dust in the eyes and distractions made them vulnerable to theft.
They suggested the use of improved aprons and storage kiosks to prevent theft and damage to market goods.
</t>
    </r>
    <r>
      <rPr>
        <b/>
        <sz val="10"/>
        <color rgb="FF303E3E"/>
        <rFont val="Tahoma"/>
        <family val="2"/>
      </rPr>
      <t xml:space="preserve">
Infrastructure and Adaptation Needs
</t>
    </r>
    <r>
      <rPr>
        <sz val="10"/>
        <color rgb="FF303E3E"/>
        <rFont val="Tahoma"/>
        <family val="2"/>
      </rPr>
      <t>Women called for government and NGO intervention to compensate vendors for market losses.
They suggested building permanent market stalls with lockable storage to reduce damage from weather events.
They also requested construction of water points within markets to help vendors maintain hygiene and reduce dust-related contamination.</t>
    </r>
  </si>
  <si>
    <r>
      <rPr>
        <b/>
        <sz val="10"/>
        <color rgb="FF303E3E"/>
        <rFont val="Tahoma"/>
        <family val="2"/>
      </rPr>
      <t>Concerns Over Household Safety and Family Well-being</t>
    </r>
    <r>
      <rPr>
        <sz val="10"/>
        <color rgb="FF303E3E"/>
        <rFont val="Tahoma"/>
        <family val="2"/>
      </rPr>
      <t xml:space="preserve">
Women mentioned floods causing weak ground conditions, leading to collapse of buildings and forcing families to seek alternative shelter.
Fear for children's safety was frequently mentioned, with concerns about children studying under trees when classrooms collapse.
Women highlighted disruptions in daily routines due to housework demands increasing when homes are flooded, leaving less time for other responsibilities.
</t>
    </r>
    <r>
      <rPr>
        <b/>
        <sz val="10"/>
        <color rgb="FF303E3E"/>
        <rFont val="Tahoma"/>
        <family val="2"/>
      </rPr>
      <t>Impact on Access to Education</t>
    </r>
    <r>
      <rPr>
        <sz val="10"/>
        <color rgb="FF303E3E"/>
        <rFont val="Tahoma"/>
        <family val="2"/>
      </rPr>
      <t xml:space="preserve">
Women were concerned about school closures and children missing classes due to collapsed school buildings, flooded classrooms, and damaged school materials.
Mothers worried about their children drowning in floodwaters on the way to school, leading to some parents escorting children or keeping them home.
Some noted that bad roads and muddy conditions slowed children's movement, causing lateness and absenteeism.
</t>
    </r>
    <r>
      <rPr>
        <b/>
        <sz val="10"/>
        <color rgb="FF303E3E"/>
        <rFont val="Tahoma"/>
        <family val="2"/>
      </rPr>
      <t>Need for Stronger Housing and Infrastructure</t>
    </r>
    <r>
      <rPr>
        <sz val="10"/>
        <color rgb="FF303E3E"/>
        <rFont val="Tahoma"/>
        <family val="2"/>
      </rPr>
      <t xml:space="preserve">
Women requested better housing materials to prevent collapse during floods.
They suggested building stronger classroom structures and improving drainage around schools.
There were calls for provision of raincoats, gumboots, and school transportation to help children reach school safely.</t>
    </r>
  </si>
  <si>
    <r>
      <rPr>
        <b/>
        <sz val="10"/>
        <color rgb="FF303E3E"/>
        <rFont val="Tahoma"/>
        <family val="2"/>
      </rPr>
      <t>Disruptions to Community Gatherings and Ceremonies</t>
    </r>
    <r>
      <rPr>
        <sz val="10"/>
        <color rgb="FF303E3E"/>
        <rFont val="Tahoma"/>
        <family val="2"/>
      </rPr>
      <t xml:space="preserve">
Women mentioned how flooded roads and muddy conditions made it difficult to attend social gatherings, religious events, and cultural ceremonies.
They highlighted that bad roads and accidents due to flooding limited their ability to travel to community meetings and events.
</t>
    </r>
    <r>
      <rPr>
        <b/>
        <sz val="10"/>
        <color rgb="FF303E3E"/>
        <rFont val="Tahoma"/>
        <family val="2"/>
      </rPr>
      <t>Loss of Cultural Spaces and Practices</t>
    </r>
    <r>
      <rPr>
        <sz val="10"/>
        <color rgb="FF303E3E"/>
        <rFont val="Tahoma"/>
        <family val="2"/>
      </rPr>
      <t xml:space="preserve">
Women described how flooded homes and relocation to shelters caused a breakdown in social structures and reduced participation in traditional activities.
They noted that children and elderly people were disproportionately affected, as they were unable to engage in customary gatherings and storytelling traditions.
</t>
    </r>
    <r>
      <rPr>
        <b/>
        <sz val="10"/>
        <color rgb="FF303E3E"/>
        <rFont val="Tahoma"/>
        <family val="2"/>
      </rPr>
      <t>Safety Concerns Affecting Social Participation</t>
    </r>
    <r>
      <rPr>
        <sz val="10"/>
        <color rgb="FF303E3E"/>
        <rFont val="Tahoma"/>
        <family val="2"/>
      </rPr>
      <t xml:space="preserve">
Women were more likely to mention safety concerns due to floods, particularly:
Fear of waterborne diseases discouraging attendance at community gatherings.
Increased presence of snakes and insects in cultural spaces after flooding.
Women also reported that flooding led to overcrowding in shelters, making privacy a concern and limiting their ability to socialize freely.</t>
    </r>
  </si>
  <si>
    <r>
      <rPr>
        <b/>
        <sz val="10"/>
        <color rgb="FF303E3E"/>
        <rFont val="Tahoma"/>
        <family val="2"/>
      </rPr>
      <t>Water Collection &amp; Sanitation Responsibilities</t>
    </r>
    <r>
      <rPr>
        <sz val="10"/>
        <color rgb="FF303E3E"/>
        <rFont val="Tahoma"/>
        <family val="2"/>
      </rPr>
      <t xml:space="preserve">
Women reported difficulties fetching water, especially during heatwaves, when boreholes dry up and long distances must be covered.
Water shortages affected hygiene practices, including washing clothes, bathing, and menstrual hygiene.
Women highlighted how the lack of water made it difficult to clean latrines, leading to unhygienic conditions.
</t>
    </r>
    <r>
      <rPr>
        <b/>
        <sz val="10"/>
        <color rgb="FF303E3E"/>
        <rFont val="Tahoma"/>
        <family val="2"/>
      </rPr>
      <t>Impact on Household and Childcare Responsibilities</t>
    </r>
    <r>
      <rPr>
        <sz val="10"/>
        <color rgb="FF303E3E"/>
        <rFont val="Tahoma"/>
        <family val="2"/>
      </rPr>
      <t xml:space="preserve">
Women noted that water shortages made cooking and cleaning harder, disrupting daily routines.
They reported increased cases of diarrhea and skin diseases among children, which placed a greater burden on them as caregivers.
Flooded or collapsed latrines forced women and children to defecate in unsafe areas, increasing exposure to disease.
</t>
    </r>
    <r>
      <rPr>
        <b/>
        <sz val="10"/>
        <color rgb="FF303E3E"/>
        <rFont val="Tahoma"/>
        <family val="2"/>
      </rPr>
      <t>Safety and Security Risks</t>
    </r>
    <r>
      <rPr>
        <sz val="10"/>
        <color rgb="FF303E3E"/>
        <rFont val="Tahoma"/>
        <family val="2"/>
      </rPr>
      <t xml:space="preserve">
Women expressed concerns about walking long distances to fetch water, particularly at night or in unsafe areas.
During floods, sanitation facilities became unsafe, and women worried about gender-based violence (GBV) when using distant or communal latrines.</t>
    </r>
  </si>
  <si>
    <t>2. Issues Raised More by Men</t>
  </si>
  <si>
    <r>
      <rPr>
        <b/>
        <sz val="10"/>
        <color rgb="FF303E3E"/>
        <rFont val="Tahoma"/>
        <family val="2"/>
      </rPr>
      <t>Education Infrastructure and School Dropout Concerns</t>
    </r>
    <r>
      <rPr>
        <sz val="10"/>
        <color rgb="FF303E3E"/>
        <rFont val="Tahoma"/>
        <family val="2"/>
      </rPr>
      <t xml:space="preserve">
Men emphasized that high dropout rates were caused by extreme heat, making children lose interest in attending school.
They noted that teachers struggled to maintain discipline when students were uncomfortable.
Some men suggested that learning should take place under trees when classrooms were too hot.
</t>
    </r>
    <r>
      <rPr>
        <b/>
        <sz val="10"/>
        <color rgb="FF303E3E"/>
        <rFont val="Tahoma"/>
        <family val="2"/>
      </rPr>
      <t>Economic Barriers to Education</t>
    </r>
    <r>
      <rPr>
        <sz val="10"/>
        <color rgb="FF303E3E"/>
        <rFont val="Tahoma"/>
        <family val="2"/>
      </rPr>
      <t xml:space="preserve">
Men were more likely to mention that parents struggled to afford school fees, leading to absenteeism and school dropouts.
They proposed offering school fee loans and vocational training programs to keep students engaged.
Some men linked low agricultural yields due to climate change with parents’ inability to pay school fees.
</t>
    </r>
    <r>
      <rPr>
        <b/>
        <sz val="10"/>
        <color rgb="FF303E3E"/>
        <rFont val="Tahoma"/>
        <family val="2"/>
      </rPr>
      <t xml:space="preserve">
Long-Term Educational Improvements
</t>
    </r>
    <r>
      <rPr>
        <sz val="10"/>
        <color rgb="FF303E3E"/>
        <rFont val="Tahoma"/>
        <family val="2"/>
      </rPr>
      <t>Men suggested that classrooms should be designed with better ventilation to cope with heat.
They recommended introducing evening lessons or boarding sections to allow students to study in cooler conditions.
Some proposed increasing teachers’ salaries and providing incentives to improve school performance.</t>
    </r>
  </si>
  <si>
    <r>
      <rPr>
        <b/>
        <sz val="10"/>
        <color rgb="FF303E3E"/>
        <rFont val="Tahoma"/>
        <family val="2"/>
      </rPr>
      <t>Heat-Related Illnesses and Workplace Productivity</t>
    </r>
    <r>
      <rPr>
        <sz val="10"/>
        <color rgb="FF303E3E"/>
        <rFont val="Tahoma"/>
        <family val="2"/>
      </rPr>
      <t xml:space="preserve">
Men were more likely to mention dehydration, fatigue, and heat exhaustion as barriers to productivity in agricultural and labor-intensive work.
They described how high temperatures caused fainting, dizziness, and reduced work hours, particularly in farming and construction.
Men also linked poor sleep quality to high nighttime temperatures, affecting daily energy levels.
</t>
    </r>
    <r>
      <rPr>
        <b/>
        <sz val="10"/>
        <color rgb="FF303E3E"/>
        <rFont val="Tahoma"/>
        <family val="2"/>
      </rPr>
      <t>Health Impact of Food Insecurity and Malnutrition</t>
    </r>
    <r>
      <rPr>
        <sz val="10"/>
        <color rgb="FF303E3E"/>
        <rFont val="Tahoma"/>
        <family val="2"/>
      </rPr>
      <t xml:space="preserve">
Men raised concerns about poor diet quality due to low crop yields, leading to malnutrition and anemia in the community.
They highlighted the economic burden of food shortages, where families could not afford nutritious meals.
Some mentioned mental distress and stress-related illnesses due to financial strain from agricultural losses.
</t>
    </r>
    <r>
      <rPr>
        <b/>
        <sz val="10"/>
        <color rgb="FF303E3E"/>
        <rFont val="Tahoma"/>
        <family val="2"/>
      </rPr>
      <t>Health System and Infrastructure Needs</t>
    </r>
    <r>
      <rPr>
        <sz val="10"/>
        <color rgb="FF303E3E"/>
        <rFont val="Tahoma"/>
        <family val="2"/>
      </rPr>
      <t xml:space="preserve">
Men emphasized the lack of well-equipped health centers, noting that floods damaged medical facilities and reduced healthcare access.
They called for better emergency response mechanisms, such as mobile health clinics and faster disease outbreak interventions.
Men recommended expanding rural electrification to improve access to health services, particularly in nighttime emergencies.</t>
    </r>
  </si>
  <si>
    <r>
      <rPr>
        <b/>
        <sz val="10"/>
        <color rgb="FF303E3E"/>
        <rFont val="Tahoma"/>
        <family val="2"/>
      </rPr>
      <t>Economic and Market Impacts</t>
    </r>
    <r>
      <rPr>
        <sz val="10"/>
        <color rgb="FF303E3E"/>
        <rFont val="Tahoma"/>
        <family val="2"/>
      </rPr>
      <t xml:space="preserve">
Men were more likely to report market price inflation due to food scarcity.
They noted that limited food production resulted in higher demand and higher costs, making basic items less affordable.
Some men mentioned increased theft and crime due to economic desperation caused by food shortages.
</t>
    </r>
    <r>
      <rPr>
        <b/>
        <sz val="10"/>
        <color rgb="FF303E3E"/>
        <rFont val="Tahoma"/>
        <family val="2"/>
      </rPr>
      <t>Agricultural Productivity and Infrastructure Challenges</t>
    </r>
    <r>
      <rPr>
        <sz val="10"/>
        <color rgb="FF303E3E"/>
        <rFont val="Tahoma"/>
        <family val="2"/>
      </rPr>
      <t xml:space="preserve">
Men highlighted soil fertility loss due to drought and erosion, affecting crop yields.
They reported low availability of pasture for livestock, leading to poor-quality animal products (meat, milk) and higher mortality rates.
Men linked drought to migration, as some families moved in search of better farmland or water access.
</t>
    </r>
    <r>
      <rPr>
        <b/>
        <sz val="10"/>
        <color rgb="FF303E3E"/>
        <rFont val="Tahoma"/>
        <family val="2"/>
      </rPr>
      <t>Long-Term Livelihood and Climate Adaptation Strategies</t>
    </r>
    <r>
      <rPr>
        <sz val="10"/>
        <color rgb="FF303E3E"/>
        <rFont val="Tahoma"/>
        <family val="2"/>
      </rPr>
      <t xml:space="preserve">
Men suggested investing in mechanized irrigation systems to support commercial farming.
They proposed livelihood diversification through livestock rearing and commercial fishing.
Some recommended government and NGO support for reforestation to help restore the local environment.</t>
    </r>
  </si>
  <si>
    <r>
      <rPr>
        <b/>
        <sz val="10"/>
        <color rgb="FF303E3E"/>
        <rFont val="Tahoma"/>
        <family val="2"/>
      </rPr>
      <t>Market Price Inflation and Food Scarcity</t>
    </r>
    <r>
      <rPr>
        <sz val="10"/>
        <color rgb="FF303E3E"/>
        <rFont val="Tahoma"/>
        <family val="2"/>
      </rPr>
      <t xml:space="preserve">
Men raised concerns about food shortages in the market due to drought, leading to inflation of prices.
They highlighted that low agricultural yields resulted in limited availability of key food items like maize, beans, and simsim, affecting supply chains.
Men linked drought to poor soil fertility, reducing overall crop productivity and market stability.
</t>
    </r>
    <r>
      <rPr>
        <b/>
        <sz val="10"/>
        <color rgb="FF303E3E"/>
        <rFont val="Tahoma"/>
        <family val="2"/>
      </rPr>
      <t>Impact on Trade and Alternative Economic Strategies</t>
    </r>
    <r>
      <rPr>
        <sz val="10"/>
        <color rgb="FF303E3E"/>
        <rFont val="Tahoma"/>
        <family val="2"/>
      </rPr>
      <t xml:space="preserve">
Men emphasized low business competition during extreme weather, as many vendors could not operate under harsh conditions.
Some mentioned switching from farming to alternative businesses like general merchandise or fishing to cope with climate impacts.
They also noted that migration to other areas for better business opportunities was a common strategy.
</t>
    </r>
    <r>
      <rPr>
        <b/>
        <sz val="10"/>
        <color rgb="FF303E3E"/>
        <rFont val="Tahoma"/>
        <family val="2"/>
      </rPr>
      <t>Long-Term Market and Livelihood Adaptation</t>
    </r>
    <r>
      <rPr>
        <sz val="10"/>
        <color rgb="FF303E3E"/>
        <rFont val="Tahoma"/>
        <family val="2"/>
      </rPr>
      <t xml:space="preserve">
Men suggested mechanized irrigation systems to ensure continuous food production for markets.
There were calls for more affordable agricultural loans for farmers to help them recover losses.
Some men proposed budgeting for a year’s worth of food stock to avoid the effects of fluctuating market prices.</t>
    </r>
  </si>
  <si>
    <r>
      <rPr>
        <b/>
        <sz val="10"/>
        <color rgb="FF303E3E"/>
        <rFont val="Tahoma"/>
        <family val="2"/>
      </rPr>
      <t>Structural Damage and Loss of Livelihoods</t>
    </r>
    <r>
      <rPr>
        <sz val="10"/>
        <color rgb="FF303E3E"/>
        <rFont val="Tahoma"/>
        <family val="2"/>
      </rPr>
      <t xml:space="preserve">
Men emphasized the loss of accommodation facilities and the destruction of buildings due to floods.
They mentioned how the collapse of houses led to displacement and overcrowding.
Some men noted reduced labor availability for rebuilding homes due to lack of construction materials.
</t>
    </r>
    <r>
      <rPr>
        <b/>
        <sz val="10"/>
        <color rgb="FF303E3E"/>
        <rFont val="Tahoma"/>
        <family val="2"/>
      </rPr>
      <t>Economic and Agricultural Consequences</t>
    </r>
    <r>
      <rPr>
        <sz val="10"/>
        <color rgb="FF303E3E"/>
        <rFont val="Tahoma"/>
        <family val="2"/>
      </rPr>
      <t xml:space="preserve">
Men raised concerns that land used for farming was becoming uninhabitable, affecting food security and income.
There were mentions of increased land rental costs due to limited availability of dry land for settlement.
Migration in search of water and pasture due to drought and extreme heat was more commonly mentioned by men.
</t>
    </r>
    <r>
      <rPr>
        <b/>
        <sz val="10"/>
        <color rgb="FF303E3E"/>
        <rFont val="Tahoma"/>
        <family val="2"/>
      </rPr>
      <t>Long-Term Infrastructure and Adaptation Strategies</t>
    </r>
    <r>
      <rPr>
        <sz val="10"/>
        <color rgb="FF303E3E"/>
        <rFont val="Tahoma"/>
        <family val="2"/>
      </rPr>
      <t xml:space="preserve">
Men suggested constructing flood-resistant houses with raised foundations to mitigate damage during floods.
There were recommendations for increasing boreholes to ensure access to water for construction and sanitation.
Some men advocated for afforestation and terracing to reduce soil erosion and prevent further damage to homes.</t>
    </r>
  </si>
  <si>
    <r>
      <rPr>
        <b/>
        <sz val="10"/>
        <color rgb="FF303E3E"/>
        <rFont val="Tahoma"/>
        <family val="2"/>
      </rPr>
      <t>Loss of Community Leadership Structures</t>
    </r>
    <r>
      <rPr>
        <sz val="10"/>
        <color rgb="FF303E3E"/>
        <rFont val="Tahoma"/>
        <family val="2"/>
      </rPr>
      <t xml:space="preserve">
Men emphasized the disruption of community leadership meetings due to extreme weather, particularly flooding.
They noted that displacement caused loss of traditional governance structures, making it harder for elders and community leaders to meet and make decisions.
</t>
    </r>
    <r>
      <rPr>
        <b/>
        <sz val="10"/>
        <color rgb="FF303E3E"/>
        <rFont val="Tahoma"/>
        <family val="2"/>
      </rPr>
      <t>Impact on Traditional Economic Activities Linked to Social Identity</t>
    </r>
    <r>
      <rPr>
        <sz val="10"/>
        <color rgb="FF303E3E"/>
        <rFont val="Tahoma"/>
        <family val="2"/>
      </rPr>
      <t xml:space="preserve">
Men highlighted how flooding affected traditional occupations that are tied to social status, such as:
Cattle keeping, where livestock deaths disrupted cultural wealth and prestige.
Farming disruptions, which affected rituals related to planting and harvest seasons.
Some men mentioned how the loss of farmland and animals due to floods reduced their ability to contribute to social ceremonies, such as weddings and community feasts.
</t>
    </r>
    <r>
      <rPr>
        <b/>
        <sz val="10"/>
        <color rgb="FF303E3E"/>
        <rFont val="Tahoma"/>
        <family val="2"/>
      </rPr>
      <t>Changes in Migration and Settlement Patterns</t>
    </r>
    <r>
      <rPr>
        <sz val="10"/>
        <color rgb="FF303E3E"/>
        <rFont val="Tahoma"/>
        <family val="2"/>
      </rPr>
      <t xml:space="preserve">
Men reported that floods forced families to relocate, leading to a loss of communal land and traditional social networks.
They expressed concerns that migration weakened cultural ties, particularly for younger generations who may not return to traditional ways of life after being displaced.</t>
    </r>
  </si>
  <si>
    <r>
      <rPr>
        <b/>
        <sz val="10"/>
        <color rgb="FF303E3E"/>
        <rFont val="Tahoma"/>
        <family val="2"/>
      </rPr>
      <t>Infrastructure and Water Access Concerns</t>
    </r>
    <r>
      <rPr>
        <sz val="10"/>
        <color rgb="FF303E3E"/>
        <rFont val="Tahoma"/>
        <family val="2"/>
      </rPr>
      <t xml:space="preserve">
Men emphasized the collapse of latrines and water facilities due to flooding or drought, leading to increased contamination risks.
They raised concerns about water competition and disputes, particularly in areas where boreholes dried up.
</t>
    </r>
    <r>
      <rPr>
        <b/>
        <sz val="10"/>
        <color rgb="FF303E3E"/>
        <rFont val="Tahoma"/>
        <family val="2"/>
      </rPr>
      <t>Labour and Community-Level Adaptation</t>
    </r>
    <r>
      <rPr>
        <sz val="10"/>
        <color rgb="FF303E3E"/>
        <rFont val="Tahoma"/>
        <family val="2"/>
      </rPr>
      <t xml:space="preserve">
Men were more likely to mention digging drainage channels to redirect floodwater and prevent contamination.
They reported constructing new or stronger latrines in response to floods or droughts.
</t>
    </r>
    <r>
      <rPr>
        <b/>
        <sz val="10"/>
        <color rgb="FF303E3E"/>
        <rFont val="Tahoma"/>
        <family val="2"/>
      </rPr>
      <t>Economic Impacts</t>
    </r>
    <r>
      <rPr>
        <sz val="10"/>
        <color rgb="FF303E3E"/>
        <rFont val="Tahoma"/>
        <family val="2"/>
      </rPr>
      <t xml:space="preserve">
Men noted that flooding disrupted livelihoods in activities like fishing and pottery, which depended on clean water.
They highlighted the increased cost of water during droughts, which affected market activities and household budgets.</t>
    </r>
  </si>
  <si>
    <t>Problem tree_Summaries_All sect</t>
  </si>
  <si>
    <r>
      <t xml:space="preserve">A Data Saturation and Analysis Grid (DSAG) is a tool used in qualitative research to systematically organize, analyze, and interpret data collected during interviews, focus groups, or observations. The Code Matrix Overview outlines the framework of codes used, showcasing the topics and themes that emerged during analysis. The Interview Response Matrix highlights how frequently key themes appeared across interviews, revealing patterns in the data. The Disaggregation Matrix breaks these patterns down by groups, such as gender or key informant profiles. The Thematic Analysis Narratives provide detailed descriptions of key themes, offering context and insights, while the Summaries present condensed highlights of the thematic analysis for quick reference. Some quotes have been selected to illustrate the findings. </t>
    </r>
    <r>
      <rPr>
        <b/>
        <sz val="10"/>
        <color rgb="FF303E3E"/>
        <rFont val="Tahoma"/>
        <family val="2"/>
      </rPr>
      <t>The DSAG covers: agriculture, health, markets, education, and PWDs.</t>
    </r>
  </si>
  <si>
    <r>
      <t xml:space="preserve">The seasonal calendar encompasses important sociocultural events and practices, such as wedding seasons, burials, festivals and celebrations, agricultural cycles, and traditional ceremonies for a typical year in Nyumanzi. Including sociocultural events and practices in a seasonal calendar for climate adaptation assessments ensures a holistic understanding of how climate impacts intersect with community livelihoods, resource use, and resilience. </t>
    </r>
    <r>
      <rPr>
        <b/>
        <sz val="10"/>
        <color rgb="FF303E3E"/>
        <rFont val="Tahoma"/>
        <family val="2"/>
      </rPr>
      <t>The seasonal calendar covers weather patterns, education, shelter, agriculture, food security, health, and celebrations and social life.</t>
    </r>
  </si>
  <si>
    <r>
      <t xml:space="preserve">Problem trees are analytical tools used to explore the root causes, key impacts, and interconnected challenges of major climate risks such as extreme heat, floods, and drought. For this assessment, they focus on understanding why these hazards are critical across sectors like education, health, shelter, and markets. By mapping out the causes and effects, problem trees help analyze the current coping and adaptation mechanisms in place and identify ideal strategies to enhance resilience and better manage these climate challenges. Summaries for each sector are aggregated in this. These summaries include a </t>
    </r>
    <r>
      <rPr>
        <b/>
        <sz val="10"/>
        <color rgb="FF303E3E"/>
        <rFont val="Tahoma"/>
        <family val="2"/>
      </rPr>
      <t>gender lens.</t>
    </r>
    <r>
      <rPr>
        <sz val="10"/>
        <color rgb="FF303E3E"/>
        <rFont val="Tahoma"/>
        <family val="2"/>
      </rPr>
      <t xml:space="preserve"> </t>
    </r>
    <r>
      <rPr>
        <b/>
        <sz val="10"/>
        <color rgb="FF303E3E"/>
        <rFont val="Tahoma"/>
        <family val="2"/>
      </rPr>
      <t xml:space="preserve">The problem trees cover education, health, livelihoods, markets, shelter, social and cultural dynamics, and water, sanisation, and hygiene (WaSH). </t>
    </r>
  </si>
  <si>
    <t>a. Fishing and aquatic resources</t>
  </si>
  <si>
    <t>b. Livestock and animals husbandry</t>
  </si>
  <si>
    <t>c. Crop farming</t>
  </si>
  <si>
    <t>a. General/other</t>
  </si>
  <si>
    <t>b. Crop farming</t>
  </si>
  <si>
    <t>c. Livestock and animal husbandry</t>
  </si>
  <si>
    <t>d. Fishing and aquatic resources</t>
  </si>
  <si>
    <t>a. Cultural calendars</t>
  </si>
  <si>
    <t>b. Tools for predictions</t>
  </si>
  <si>
    <t>c. Weather information sources</t>
  </si>
  <si>
    <t>d. Preferred sources of climate information</t>
  </si>
  <si>
    <t>e. Weather information needs</t>
  </si>
  <si>
    <t>f. Use of weather information</t>
  </si>
  <si>
    <t>a. Children</t>
  </si>
  <si>
    <t>b. Women</t>
  </si>
  <si>
    <t>c. Elderly</t>
  </si>
  <si>
    <t>d. Persons with Disabilities (PWDs)</t>
  </si>
  <si>
    <t>e. Individuals with Chronic Health Conditions</t>
  </si>
  <si>
    <t>f. Individuals with Pre-Existing Mental Health Conditions</t>
  </si>
  <si>
    <t>g. Farmers</t>
  </si>
  <si>
    <t>a. Floods and Heavy Rain</t>
  </si>
  <si>
    <t>b. Heat and Drought</t>
  </si>
  <si>
    <t>c. Suspension of Services Due to Weather Events</t>
  </si>
  <si>
    <t>d. Surge in Healthcare Demand, Overcrowding, Bottlenecks</t>
  </si>
  <si>
    <t>e. Medicine Stockout</t>
  </si>
  <si>
    <t>a. Traditional/Homemade Remedies for Health Conditions</t>
  </si>
  <si>
    <t>b. Community Response</t>
  </si>
  <si>
    <t>c. Flood Control</t>
  </si>
  <si>
    <t>d. Health Seeking Behaviour</t>
  </si>
  <si>
    <t>e. Ambulance Used for Non-Emergency Transportation During Rain/Floods</t>
  </si>
  <si>
    <t>a. Infrastructure Improvements</t>
  </si>
  <si>
    <t>b. Strengthening Medical Capacity</t>
  </si>
  <si>
    <t>c. Community Engagement and Outreach</t>
  </si>
  <si>
    <t>d. Tree planting</t>
  </si>
  <si>
    <t>e. Promote better weather forecasting</t>
  </si>
  <si>
    <t>a. Damage to Shelter and Health Infrastructure by Floods and Heavy Rain</t>
  </si>
  <si>
    <t>b. Patients Waiting Outside in the Heat for Medical Attention</t>
  </si>
  <si>
    <t>c. Destruction of Shelter and Non-Food Items (NFIs) Due to Fires</t>
  </si>
  <si>
    <t>a. Increased Illegal and Criminal Activities</t>
  </si>
  <si>
    <t>b. Sexual Health Risks</t>
  </si>
  <si>
    <t>c. Increased Substance Abuse</t>
  </si>
  <si>
    <t>a. Disrupted Access to the Market</t>
  </si>
  <si>
    <t>b. Lack of Adequate Storage</t>
  </si>
  <si>
    <t>c. Inconsistent Supplies from Usual Distributors</t>
  </si>
  <si>
    <t>d. Longer Travel for Sourcing During Drought</t>
  </si>
  <si>
    <t>e.Drought Reduces Farmer Supply</t>
  </si>
  <si>
    <t>f. Weather forces closure of stalls</t>
  </si>
  <si>
    <t>g. Seasonal Stocking Variations</t>
  </si>
  <si>
    <t>h. Seasonal supply</t>
  </si>
  <si>
    <t>i. Fewer Food Items Offered at the Market</t>
  </si>
  <si>
    <t>a. Direct Impact of Floods and Heavy Rainfall</t>
  </si>
  <si>
    <t>b. Direct Impact of Extreme Temperatures</t>
  </si>
  <si>
    <t>c. Direct Impact of Strong winds</t>
  </si>
  <si>
    <t>d. Direct Impact of Drought/Prolonged Dry Spells/Water Scarcity</t>
  </si>
  <si>
    <t>e. Direct Impact of Lightening</t>
  </si>
  <si>
    <t>a. Infrastructure and Environment</t>
  </si>
  <si>
    <t>b. Classes under trees during heat</t>
  </si>
  <si>
    <t>c. Boys unbutton their uniforms</t>
  </si>
  <si>
    <t>d. Encourage parents to keep children in school</t>
  </si>
  <si>
    <t>e. Organise catch up exams</t>
  </si>
  <si>
    <t>f. Organise catch up classes</t>
  </si>
  <si>
    <t>a. Inadequate Infrastructure and Environment</t>
  </si>
  <si>
    <t>b. Lack of funding</t>
  </si>
  <si>
    <t>c. Water scarcity</t>
  </si>
  <si>
    <t>d. Lack of nearby accommodation for teachers</t>
  </si>
  <si>
    <t>e. Negative parental attitudes</t>
  </si>
  <si>
    <t>f. High pupil to classroom ratio</t>
  </si>
  <si>
    <t>g. Lack of first aid kits</t>
  </si>
  <si>
    <t>h. Lack of catch up classes</t>
  </si>
  <si>
    <t>a. Adequate Infrastructure and Environment</t>
  </si>
  <si>
    <t>b. Financial support</t>
  </si>
  <si>
    <t>c. Teacher training for CRHs</t>
  </si>
  <si>
    <t>d. Provide lunch</t>
  </si>
  <si>
    <t>a. Difficulties digging trenches</t>
  </si>
  <si>
    <t>b. Difficulty building high shelter</t>
  </si>
  <si>
    <t>c. Difficulties cattle herding</t>
  </si>
  <si>
    <t>d. Education</t>
  </si>
  <si>
    <t>e. Difficulties repairing/making new latrines</t>
  </si>
  <si>
    <t>f. Difficulties repairing houses</t>
  </si>
  <si>
    <t>g. Difficulties cutting grass</t>
  </si>
  <si>
    <t>h. Difficulties fetching water</t>
  </si>
  <si>
    <t>i. Support wanted</t>
  </si>
  <si>
    <t>j. Access and Transportation Challenges</t>
  </si>
  <si>
    <t>k. Reduced Agricultural Income Affects PWDs' Livelihoods</t>
  </si>
  <si>
    <t>l. Support and Mitigation Efforts</t>
  </si>
  <si>
    <t>m. Health Impacts</t>
  </si>
  <si>
    <t>a. Decline in Health, Hygiene and Sanitation</t>
  </si>
  <si>
    <t>b. Stalls are damaged and collapse</t>
  </si>
  <si>
    <t>c. Water enters the shops</t>
  </si>
  <si>
    <t>d. Security Issues Increase</t>
  </si>
  <si>
    <t>e. Items are swept away by floods</t>
  </si>
  <si>
    <t>f. Need to Relocate to a Dry Vending Area During Floods</t>
  </si>
  <si>
    <t>g. Wind brings dust on items and blows them away</t>
  </si>
  <si>
    <t>h. Reduced visibility due to lack of energy for lights</t>
  </si>
  <si>
    <t>i. Increased Market Dues/Taxes During Rainy Season</t>
  </si>
  <si>
    <t>j. Can't exposed items on the ground</t>
  </si>
  <si>
    <t>k. Misconception that hot water causes elevated body temperature</t>
  </si>
  <si>
    <t>a. Maintenance/Upgrade of Drainage Systems</t>
  </si>
  <si>
    <t>b. Provision of Business Capital</t>
  </si>
  <si>
    <t>c. Access to Energy</t>
  </si>
  <si>
    <t>d. Enhanced Market Security, Especially at Night</t>
  </si>
  <si>
    <t>e. More Permanent Structures</t>
  </si>
  <si>
    <t>f. Improved Hygiene and Sanitation</t>
  </si>
  <si>
    <t>g. Better Roads</t>
  </si>
  <si>
    <t>h. Business Management and Financial Literacy Trainings</t>
  </si>
  <si>
    <t>i. Access to Drinking Water Systems</t>
  </si>
  <si>
    <t>j. Increase Food Ratios for Increased Sales</t>
  </si>
  <si>
    <t>k. Health Outreach Programmes for Vendors</t>
  </si>
  <si>
    <t>l. Tree Planting</t>
  </si>
  <si>
    <t>Water, Sanitation, and Hygiene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</si>
</sst>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Calibri"/>
    </font>
    <font>
      <sz val="11"/>
      <color theme="1"/>
      <name val="Aptos Narrow"/>
      <family val="2"/>
      <scheme val="minor"/>
    </font>
    <font>
      <sz val="11"/>
      <color theme="1"/>
      <name val="Aptos Narrow"/>
      <family val="2"/>
      <scheme val="minor"/>
    </font>
    <font>
      <sz val="11"/>
      <color theme="1"/>
      <name val="Aptos Narrow"/>
      <family val="2"/>
      <scheme val="minor"/>
    </font>
    <font>
      <sz val="11"/>
      <name val="Tahoma"/>
      <family val="2"/>
    </font>
    <font>
      <b/>
      <sz val="11"/>
      <name val="Tahoma"/>
      <family val="2"/>
    </font>
    <font>
      <sz val="10"/>
      <name val="Tahoma"/>
      <family val="2"/>
    </font>
    <font>
      <b/>
      <sz val="10"/>
      <name val="Tahoma"/>
      <family val="2"/>
    </font>
    <font>
      <sz val="10"/>
      <color rgb="FF000000"/>
      <name val="Tahoma"/>
      <family val="2"/>
    </font>
    <font>
      <sz val="11"/>
      <color theme="0"/>
      <name val="Tahoma"/>
      <family val="2"/>
    </font>
    <font>
      <b/>
      <sz val="11"/>
      <color theme="0"/>
      <name val="Tahoma"/>
      <family val="2"/>
    </font>
    <font>
      <sz val="10"/>
      <color theme="0"/>
      <name val="Tahoma"/>
      <family val="2"/>
    </font>
    <font>
      <b/>
      <sz val="11"/>
      <color rgb="FF303E3E"/>
      <name val="Tahoma"/>
      <family val="2"/>
    </font>
    <font>
      <b/>
      <sz val="10"/>
      <color rgb="FF303E3E"/>
      <name val="Tahoma"/>
      <family val="2"/>
    </font>
    <font>
      <sz val="10"/>
      <color rgb="FF303E3E"/>
      <name val="Tahoma"/>
      <family val="2"/>
    </font>
    <font>
      <b/>
      <sz val="10"/>
      <color theme="1"/>
      <name val="Tahoma"/>
      <family val="2"/>
    </font>
    <font>
      <b/>
      <sz val="11"/>
      <color theme="1"/>
      <name val="Tahoma"/>
      <family val="2"/>
    </font>
    <font>
      <sz val="11"/>
      <color theme="1"/>
      <name val="Tahoma"/>
      <family val="2"/>
    </font>
    <font>
      <b/>
      <sz val="10"/>
      <color rgb="FF000000"/>
      <name val="Tahoma"/>
      <family val="2"/>
    </font>
    <font>
      <sz val="9"/>
      <name val="Tahoma"/>
      <family val="2"/>
    </font>
    <font>
      <sz val="11"/>
      <color theme="0" tint="-0.249977111117893"/>
      <name val="Tahoma"/>
      <family val="2"/>
    </font>
    <font>
      <b/>
      <sz val="11"/>
      <color theme="0" tint="-0.249977111117893"/>
      <name val="Tahoma"/>
      <family val="2"/>
    </font>
    <font>
      <sz val="10"/>
      <color theme="0" tint="-0.249977111117893"/>
      <name val="Tahoma"/>
      <family val="2"/>
    </font>
    <font>
      <i/>
      <sz val="10"/>
      <name val="Tahoma"/>
      <family val="2"/>
    </font>
    <font>
      <sz val="11"/>
      <name val="Calibri"/>
      <family val="2"/>
    </font>
    <font>
      <b/>
      <sz val="16"/>
      <name val="Tahoma"/>
      <family val="2"/>
    </font>
    <font>
      <b/>
      <sz val="10"/>
      <color theme="0"/>
      <name val="Tahoma"/>
      <family val="2"/>
    </font>
    <font>
      <u/>
      <sz val="11"/>
      <color theme="10"/>
      <name val="Calibri"/>
      <family val="2"/>
    </font>
    <font>
      <b/>
      <sz val="10"/>
      <color rgb="FF00AEEF"/>
      <name val="Tahoma"/>
      <family val="2"/>
    </font>
    <font>
      <b/>
      <u/>
      <sz val="10"/>
      <name val="Tahoma"/>
      <family val="2"/>
    </font>
    <font>
      <b/>
      <sz val="11"/>
      <color rgb="FF00AEEF"/>
      <name val="Tahoma"/>
      <family val="2"/>
    </font>
    <font>
      <b/>
      <u/>
      <sz val="10"/>
      <color rgb="FF303E3E"/>
      <name val="Tahoma"/>
      <family val="2"/>
    </font>
    <font>
      <b/>
      <u/>
      <sz val="10"/>
      <color theme="1"/>
      <name val="Tahoma"/>
      <family val="2"/>
    </font>
    <font>
      <i/>
      <sz val="11"/>
      <name val="Tahoma"/>
      <family val="2"/>
    </font>
    <font>
      <b/>
      <i/>
      <sz val="10"/>
      <color theme="1"/>
      <name val="Tahoma"/>
      <family val="2"/>
    </font>
    <font>
      <b/>
      <i/>
      <sz val="10"/>
      <name val="Tahoma"/>
      <family val="2"/>
    </font>
    <font>
      <i/>
      <sz val="11"/>
      <name val="Calibri"/>
      <family val="2"/>
    </font>
    <font>
      <b/>
      <i/>
      <sz val="11"/>
      <name val="Tahoma"/>
      <family val="2"/>
    </font>
    <font>
      <i/>
      <sz val="11"/>
      <color theme="0" tint="-0.249977111117893"/>
      <name val="Tahoma"/>
      <family val="2"/>
    </font>
    <font>
      <sz val="10"/>
      <color theme="1"/>
      <name val="Tahoma"/>
      <family val="2"/>
    </font>
    <font>
      <b/>
      <sz val="10"/>
      <color rgb="FFFFFFFF"/>
      <name val="Tahoma"/>
      <family val="2"/>
    </font>
    <font>
      <sz val="10"/>
      <color theme="10"/>
      <name val="Tahoma"/>
      <family val="2"/>
    </font>
    <font>
      <b/>
      <i/>
      <sz val="11"/>
      <color theme="0"/>
      <name val="Tahoma"/>
      <family val="2"/>
    </font>
    <font>
      <sz val="11"/>
      <color rgb="FF00AEEF"/>
      <name val="Tahoma"/>
      <family val="2"/>
    </font>
    <font>
      <b/>
      <sz val="18"/>
      <color rgb="FF303E3E"/>
      <name val="Tahoma"/>
      <family val="2"/>
    </font>
    <font>
      <sz val="11"/>
      <color rgb="FF303E3E"/>
      <name val="Aptos Narrow"/>
      <family val="2"/>
      <scheme val="minor"/>
    </font>
    <font>
      <b/>
      <sz val="12"/>
      <color rgb="FF303E3E"/>
      <name val="Tahoma"/>
      <family val="2"/>
    </font>
    <font>
      <b/>
      <sz val="16"/>
      <color rgb="FF303E3E"/>
      <name val="Tahoma"/>
      <family val="2"/>
    </font>
    <font>
      <sz val="16"/>
      <color rgb="FF303E3E"/>
      <name val="Aptos Narrow"/>
      <family val="2"/>
      <scheme val="minor"/>
    </font>
    <font>
      <sz val="12"/>
      <color rgb="FF303E3E"/>
      <name val="Aptos Narrow"/>
      <family val="2"/>
      <scheme val="minor"/>
    </font>
    <font>
      <sz val="12"/>
      <color rgb="FF303E3E"/>
      <name val="Tahoma"/>
      <family val="2"/>
    </font>
    <font>
      <sz val="11"/>
      <color rgb="FF303E3E"/>
      <name val="Calibri"/>
      <family val="2"/>
    </font>
    <font>
      <sz val="9"/>
      <color rgb="FF303E3E"/>
      <name val="Tahoma"/>
      <family val="2"/>
    </font>
    <font>
      <b/>
      <sz val="14"/>
      <color rgb="FF303E3E"/>
      <name val="Tahoma"/>
      <family val="2"/>
    </font>
    <font>
      <sz val="11"/>
      <color rgb="FF303E3E"/>
      <name val="Tahoma"/>
      <family val="2"/>
    </font>
    <font>
      <u/>
      <sz val="10"/>
      <color rgb="FF303E3E"/>
      <name val="Tahoma"/>
      <family val="2"/>
    </font>
    <font>
      <b/>
      <sz val="11"/>
      <name val="Calibri"/>
      <family val="2"/>
    </font>
    <font>
      <b/>
      <i/>
      <sz val="11"/>
      <name val="Calibri"/>
      <family val="2"/>
    </font>
    <font>
      <b/>
      <sz val="10"/>
      <color theme="0" tint="-0.249977111117893"/>
      <name val="Tahoma"/>
      <family val="2"/>
    </font>
    <font>
      <b/>
      <i/>
      <sz val="11"/>
      <color theme="0" tint="-0.249977111117893"/>
      <name val="Tahoma"/>
      <family val="2"/>
    </font>
    <font>
      <b/>
      <sz val="9"/>
      <name val="Tahoma"/>
      <family val="2"/>
    </font>
  </fonts>
  <fills count="9">
    <fill>
      <patternFill patternType="none"/>
    </fill>
    <fill>
      <patternFill patternType="gray125"/>
    </fill>
    <fill>
      <patternFill patternType="solid">
        <fgColor rgb="FFE3DAB8"/>
        <bgColor indexed="64"/>
      </patternFill>
    </fill>
    <fill>
      <patternFill patternType="solid">
        <fgColor rgb="FF00AEEF"/>
        <bgColor indexed="64"/>
      </patternFill>
    </fill>
    <fill>
      <patternFill patternType="solid">
        <fgColor rgb="FFA57F5D"/>
        <bgColor indexed="64"/>
      </patternFill>
    </fill>
    <fill>
      <patternFill patternType="solid">
        <fgColor theme="1" tint="0.14999847407452621"/>
        <bgColor indexed="64"/>
      </patternFill>
    </fill>
    <fill>
      <patternFill patternType="solid">
        <fgColor theme="0"/>
        <bgColor indexed="64"/>
      </patternFill>
    </fill>
    <fill>
      <patternFill patternType="solid">
        <fgColor rgb="FF00AEEF"/>
        <bgColor rgb="FF000000"/>
      </patternFill>
    </fill>
    <fill>
      <patternFill patternType="solid">
        <fgColor rgb="FFEDE7D3"/>
        <bgColor indexed="64"/>
      </patternFill>
    </fill>
  </fills>
  <borders count="29">
    <border>
      <left/>
      <right/>
      <top/>
      <bottom/>
      <diagonal/>
    </border>
    <border>
      <left/>
      <right/>
      <top/>
      <bottom style="thin">
        <color rgb="FFBFBFBF"/>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indexed="64"/>
      </right>
      <top/>
      <bottom/>
      <diagonal/>
    </border>
    <border>
      <left/>
      <right style="thin">
        <color indexed="64"/>
      </right>
      <top/>
      <bottom style="thin">
        <color rgb="FFBFBFBF"/>
      </bottom>
      <diagonal/>
    </border>
    <border>
      <left/>
      <right/>
      <top/>
      <bottom style="thin">
        <color theme="0"/>
      </bottom>
      <diagonal/>
    </border>
    <border>
      <left style="thin">
        <color indexed="64"/>
      </left>
      <right/>
      <top/>
      <bottom/>
      <diagonal/>
    </border>
    <border>
      <left style="thin">
        <color indexed="64"/>
      </left>
      <right style="thin">
        <color indexed="64"/>
      </right>
      <top/>
      <bottom/>
      <diagonal/>
    </border>
    <border>
      <left style="medium">
        <color indexed="64"/>
      </left>
      <right/>
      <top/>
      <bottom style="thin">
        <color theme="0"/>
      </bottom>
      <diagonal/>
    </border>
    <border>
      <left/>
      <right style="medium">
        <color indexed="64"/>
      </right>
      <top/>
      <bottom style="thin">
        <color theme="0"/>
      </bottom>
      <diagonal/>
    </border>
    <border>
      <left style="medium">
        <color indexed="64"/>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indexed="64"/>
      </left>
      <right style="thin">
        <color theme="0"/>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indexed="64"/>
      </right>
      <top style="thin">
        <color rgb="FFBFBFBF"/>
      </top>
      <bottom style="thin">
        <color rgb="FFBFBFBF"/>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7">
    <xf numFmtId="0" fontId="0" fillId="0" borderId="0"/>
    <xf numFmtId="0" fontId="27" fillId="0" borderId="0" applyNumberFormat="0" applyFill="0" applyBorder="0" applyAlignment="0" applyProtection="0"/>
    <xf numFmtId="0" fontId="3" fillId="0" borderId="0"/>
    <xf numFmtId="0" fontId="24" fillId="0" borderId="0"/>
    <xf numFmtId="0" fontId="3" fillId="0" borderId="0"/>
    <xf numFmtId="0" fontId="2" fillId="0" borderId="0"/>
    <xf numFmtId="0" fontId="1" fillId="0" borderId="0"/>
  </cellStyleXfs>
  <cellXfs count="300">
    <xf numFmtId="0" fontId="0" fillId="0" borderId="0" xfId="0"/>
    <xf numFmtId="0" fontId="12" fillId="0" borderId="0" xfId="0" applyFont="1" applyAlignment="1">
      <alignment vertical="center" textRotation="90"/>
    </xf>
    <xf numFmtId="0" fontId="15" fillId="2" borderId="0" xfId="0" applyFont="1" applyFill="1" applyAlignment="1">
      <alignment horizontal="center" vertical="center"/>
    </xf>
    <xf numFmtId="0" fontId="4" fillId="0" borderId="0" xfId="0" applyFont="1" applyAlignment="1">
      <alignment vertical="center"/>
    </xf>
    <xf numFmtId="0" fontId="6" fillId="0" borderId="2" xfId="0" applyFont="1" applyBorder="1" applyAlignment="1">
      <alignment horizontal="right" vertical="center"/>
    </xf>
    <xf numFmtId="0" fontId="6" fillId="0" borderId="0" xfId="0" applyFont="1" applyAlignment="1">
      <alignment horizontal="right" vertical="center"/>
    </xf>
    <xf numFmtId="1" fontId="8" fillId="0" borderId="1" xfId="0" applyNumberFormat="1" applyFont="1" applyBorder="1" applyAlignment="1">
      <alignment horizontal="left" vertical="center"/>
    </xf>
    <xf numFmtId="0" fontId="12" fillId="0" borderId="0" xfId="0" applyFont="1" applyAlignment="1">
      <alignment vertical="center"/>
    </xf>
    <xf numFmtId="0" fontId="12" fillId="2" borderId="0" xfId="0" applyFont="1" applyFill="1" applyAlignment="1">
      <alignment vertical="center"/>
    </xf>
    <xf numFmtId="0" fontId="7" fillId="0" borderId="0" xfId="0" applyFont="1" applyAlignment="1">
      <alignment vertical="center"/>
    </xf>
    <xf numFmtId="0" fontId="7" fillId="0" borderId="0" xfId="0" applyFont="1" applyAlignment="1">
      <alignment horizontal="right" vertical="center"/>
    </xf>
    <xf numFmtId="49" fontId="7"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0" fontId="4"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49" fontId="6" fillId="2" borderId="1" xfId="0" applyNumberFormat="1" applyFont="1" applyFill="1" applyBorder="1" applyAlignment="1">
      <alignment horizontal="left" vertical="center"/>
    </xf>
    <xf numFmtId="1" fontId="8" fillId="2" borderId="1" xfId="0" applyNumberFormat="1" applyFont="1" applyFill="1" applyBorder="1" applyAlignment="1">
      <alignment horizontal="left" vertical="center"/>
    </xf>
    <xf numFmtId="0" fontId="5" fillId="2" borderId="0" xfId="0" applyFont="1" applyFill="1" applyAlignment="1">
      <alignment vertical="center"/>
    </xf>
    <xf numFmtId="49" fontId="7" fillId="2" borderId="1" xfId="0" applyNumberFormat="1" applyFont="1" applyFill="1" applyBorder="1" applyAlignment="1">
      <alignment horizontal="left" vertical="center"/>
    </xf>
    <xf numFmtId="0" fontId="16" fillId="0" borderId="0" xfId="0" applyFont="1" applyAlignment="1">
      <alignment vertical="center"/>
    </xf>
    <xf numFmtId="49" fontId="10" fillId="4" borderId="0" xfId="0" applyNumberFormat="1" applyFont="1" applyFill="1" applyAlignment="1">
      <alignment horizontal="left" vertical="center"/>
    </xf>
    <xf numFmtId="0" fontId="10" fillId="0" borderId="0" xfId="0" applyFont="1" applyAlignment="1">
      <alignment horizontal="right" vertical="center"/>
    </xf>
    <xf numFmtId="0" fontId="17" fillId="0" borderId="0" xfId="0" applyFont="1" applyAlignment="1">
      <alignment vertical="center" textRotation="90"/>
    </xf>
    <xf numFmtId="0" fontId="15" fillId="0" borderId="0" xfId="0" applyFont="1" applyAlignment="1">
      <alignment vertical="center" textRotation="90"/>
    </xf>
    <xf numFmtId="0" fontId="1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2" borderId="0" xfId="0" applyFont="1" applyFill="1" applyAlignment="1">
      <alignment horizontal="center" vertical="center"/>
    </xf>
    <xf numFmtId="0" fontId="19"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49" fontId="22" fillId="0" borderId="1" xfId="0" applyNumberFormat="1" applyFont="1" applyBorder="1" applyAlignment="1">
      <alignment horizontal="left" vertical="center"/>
    </xf>
    <xf numFmtId="0" fontId="4" fillId="0" borderId="0" xfId="0" applyFont="1" applyAlignment="1">
      <alignment vertical="center" textRotation="90"/>
    </xf>
    <xf numFmtId="0" fontId="15" fillId="0" borderId="0" xfId="0" applyFont="1" applyAlignment="1">
      <alignment vertical="center"/>
    </xf>
    <xf numFmtId="0" fontId="16" fillId="0" borderId="0" xfId="0" applyFont="1" applyAlignment="1">
      <alignment vertical="center" textRotation="90"/>
    </xf>
    <xf numFmtId="0" fontId="11" fillId="3" borderId="2" xfId="0" applyFont="1" applyFill="1" applyBorder="1" applyAlignment="1">
      <alignment horizontal="left" vertical="center"/>
    </xf>
    <xf numFmtId="0" fontId="11" fillId="3" borderId="0" xfId="0" applyFont="1" applyFill="1" applyAlignment="1">
      <alignment horizontal="left" vertical="center"/>
    </xf>
    <xf numFmtId="1" fontId="14"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1" fontId="14" fillId="2" borderId="1" xfId="0" applyNumberFormat="1" applyFont="1" applyFill="1" applyBorder="1" applyAlignment="1">
      <alignment horizontal="center" vertical="center"/>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1" fontId="8" fillId="0" borderId="6" xfId="0" applyNumberFormat="1" applyFont="1" applyBorder="1" applyAlignment="1">
      <alignment horizontal="left" vertical="center"/>
    </xf>
    <xf numFmtId="1" fontId="8" fillId="2" borderId="6" xfId="0" applyNumberFormat="1" applyFont="1" applyFill="1" applyBorder="1" applyAlignment="1">
      <alignment horizontal="left" vertical="center"/>
    </xf>
    <xf numFmtId="0" fontId="4" fillId="0" borderId="5" xfId="0" applyFont="1" applyBorder="1" applyAlignment="1">
      <alignment vertical="center"/>
    </xf>
    <xf numFmtId="0" fontId="11" fillId="3" borderId="3" xfId="0" applyFont="1" applyFill="1" applyBorder="1" applyAlignment="1">
      <alignment horizontal="left" vertical="center"/>
    </xf>
    <xf numFmtId="49" fontId="10" fillId="4" borderId="1" xfId="0" applyNumberFormat="1" applyFont="1" applyFill="1" applyBorder="1" applyAlignment="1">
      <alignment horizontal="lef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12" fillId="2" borderId="5" xfId="0" applyFont="1" applyFill="1" applyBorder="1" applyAlignment="1">
      <alignment vertical="center"/>
    </xf>
    <xf numFmtId="49" fontId="7" fillId="0" borderId="6" xfId="0" applyNumberFormat="1" applyFont="1" applyBorder="1" applyAlignment="1">
      <alignment horizontal="left" vertical="center"/>
    </xf>
    <xf numFmtId="49" fontId="6" fillId="0" borderId="6" xfId="0" applyNumberFormat="1" applyFont="1" applyBorder="1" applyAlignment="1">
      <alignment horizontal="left" vertical="center"/>
    </xf>
    <xf numFmtId="49" fontId="7" fillId="2" borderId="6" xfId="0" applyNumberFormat="1" applyFont="1" applyFill="1" applyBorder="1" applyAlignment="1">
      <alignment horizontal="left" vertical="center"/>
    </xf>
    <xf numFmtId="49" fontId="6" fillId="2" borderId="6" xfId="0" applyNumberFormat="1" applyFont="1" applyFill="1" applyBorder="1" applyAlignment="1">
      <alignment horizontal="left" vertical="center"/>
    </xf>
    <xf numFmtId="49" fontId="22" fillId="0" borderId="6" xfId="0" applyNumberFormat="1" applyFont="1" applyBorder="1" applyAlignment="1">
      <alignment horizontal="left" vertical="center"/>
    </xf>
    <xf numFmtId="1" fontId="8" fillId="0" borderId="6" xfId="0" applyNumberFormat="1" applyFont="1" applyBorder="1" applyAlignment="1">
      <alignment horizontal="center" vertical="center"/>
    </xf>
    <xf numFmtId="49" fontId="10" fillId="4" borderId="6" xfId="0" applyNumberFormat="1" applyFont="1" applyFill="1" applyBorder="1" applyAlignment="1">
      <alignment horizontal="left" vertical="center"/>
    </xf>
    <xf numFmtId="1" fontId="14" fillId="2" borderId="6" xfId="0" applyNumberFormat="1" applyFont="1" applyFill="1" applyBorder="1" applyAlignment="1">
      <alignment horizontal="center" vertical="center"/>
    </xf>
    <xf numFmtId="1" fontId="14" fillId="0" borderId="6" xfId="0" applyNumberFormat="1" applyFont="1" applyBorder="1" applyAlignment="1">
      <alignment horizontal="center" vertical="center"/>
    </xf>
    <xf numFmtId="49" fontId="15" fillId="0" borderId="0" xfId="0" applyNumberFormat="1" applyFont="1" applyAlignment="1">
      <alignment horizontal="left" vertical="center"/>
    </xf>
    <xf numFmtId="0" fontId="0" fillId="0" borderId="5" xfId="0" applyBorder="1"/>
    <xf numFmtId="0" fontId="9" fillId="5" borderId="0" xfId="0" applyFont="1" applyFill="1" applyAlignment="1">
      <alignment horizontal="center" vertical="center"/>
    </xf>
    <xf numFmtId="0" fontId="9" fillId="5" borderId="0" xfId="0" applyFont="1" applyFill="1" applyAlignment="1">
      <alignment horizontal="left" vertical="center"/>
    </xf>
    <xf numFmtId="0" fontId="12" fillId="0" borderId="5" xfId="0" applyFont="1" applyBorder="1" applyAlignment="1">
      <alignment vertical="center"/>
    </xf>
    <xf numFmtId="0" fontId="5" fillId="2" borderId="5" xfId="0" applyFont="1" applyFill="1" applyBorder="1" applyAlignment="1">
      <alignment vertical="center"/>
    </xf>
    <xf numFmtId="0" fontId="5" fillId="0" borderId="5" xfId="0" applyFont="1" applyBorder="1" applyAlignment="1">
      <alignment vertical="center"/>
    </xf>
    <xf numFmtId="0" fontId="7" fillId="0" borderId="5" xfId="0" applyFont="1" applyBorder="1" applyAlignment="1">
      <alignment vertical="top" wrapText="1"/>
    </xf>
    <xf numFmtId="0" fontId="4" fillId="2" borderId="5" xfId="0" applyFont="1" applyFill="1" applyBorder="1" applyAlignment="1">
      <alignment vertical="center"/>
    </xf>
    <xf numFmtId="0" fontId="20" fillId="0" borderId="5" xfId="0" applyFont="1" applyBorder="1" applyAlignment="1">
      <alignment vertical="center"/>
    </xf>
    <xf numFmtId="49" fontId="10" fillId="4" borderId="8" xfId="0" applyNumberFormat="1" applyFont="1" applyFill="1" applyBorder="1" applyAlignment="1">
      <alignment horizontal="left" vertical="center"/>
    </xf>
    <xf numFmtId="0" fontId="7" fillId="2" borderId="8" xfId="0" applyFont="1" applyFill="1" applyBorder="1" applyAlignment="1">
      <alignment horizontal="center" vertical="center"/>
    </xf>
    <xf numFmtId="0" fontId="4" fillId="2" borderId="0" xfId="0" applyFont="1" applyFill="1" applyAlignment="1">
      <alignment vertical="center"/>
    </xf>
    <xf numFmtId="0" fontId="7" fillId="0" borderId="0" xfId="0" applyFont="1" applyAlignment="1">
      <alignment vertical="top" wrapText="1"/>
    </xf>
    <xf numFmtId="0" fontId="15" fillId="2" borderId="8" xfId="0" applyFont="1" applyFill="1" applyBorder="1" applyAlignment="1">
      <alignment horizontal="center" vertical="center"/>
    </xf>
    <xf numFmtId="0" fontId="32" fillId="0" borderId="8" xfId="0" applyFont="1" applyBorder="1" applyAlignment="1">
      <alignment horizontal="center" vertical="center"/>
    </xf>
    <xf numFmtId="49" fontId="32" fillId="0" borderId="0" xfId="0" applyNumberFormat="1" applyFont="1" applyAlignment="1">
      <alignment horizontal="left" vertical="center"/>
    </xf>
    <xf numFmtId="0" fontId="29" fillId="0" borderId="8" xfId="0" applyFont="1" applyBorder="1" applyAlignment="1">
      <alignment vertical="top" wrapText="1"/>
    </xf>
    <xf numFmtId="0" fontId="29" fillId="0" borderId="8" xfId="0" applyFont="1" applyBorder="1" applyAlignment="1">
      <alignment horizontal="left" vertical="top" wrapText="1"/>
    </xf>
    <xf numFmtId="0" fontId="29" fillId="0" borderId="0" xfId="0" applyFont="1" applyAlignment="1">
      <alignment vertical="top" wrapText="1"/>
    </xf>
    <xf numFmtId="49" fontId="10" fillId="4" borderId="9" xfId="0" applyNumberFormat="1" applyFont="1" applyFill="1" applyBorder="1" applyAlignment="1">
      <alignment horizontal="left" vertical="center"/>
    </xf>
    <xf numFmtId="0" fontId="9" fillId="5" borderId="16"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4" xfId="0" applyFont="1" applyFill="1" applyBorder="1" applyAlignment="1">
      <alignment horizontal="left" vertical="center"/>
    </xf>
    <xf numFmtId="0" fontId="9" fillId="5" borderId="13" xfId="0" applyFont="1" applyFill="1" applyBorder="1" applyAlignment="1">
      <alignment horizontal="center" vertical="center"/>
    </xf>
    <xf numFmtId="0" fontId="9" fillId="5" borderId="15" xfId="0" applyFont="1" applyFill="1" applyBorder="1" applyAlignment="1">
      <alignment horizontal="left" vertical="center"/>
    </xf>
    <xf numFmtId="1" fontId="8" fillId="0" borderId="0" xfId="0" applyNumberFormat="1" applyFont="1" applyAlignment="1">
      <alignment horizontal="center" vertical="center"/>
    </xf>
    <xf numFmtId="1" fontId="14"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5" xfId="0" applyNumberFormat="1" applyFont="1" applyBorder="1" applyAlignment="1">
      <alignment horizontal="left" vertical="center"/>
    </xf>
    <xf numFmtId="1" fontId="8" fillId="0" borderId="0" xfId="0" applyNumberFormat="1" applyFont="1" applyAlignment="1">
      <alignment horizontal="left" vertical="center"/>
    </xf>
    <xf numFmtId="1" fontId="8" fillId="0" borderId="5" xfId="0" applyNumberFormat="1" applyFont="1" applyBorder="1" applyAlignment="1">
      <alignment horizontal="left" vertical="center"/>
    </xf>
    <xf numFmtId="1" fontId="14" fillId="0" borderId="5" xfId="0" applyNumberFormat="1" applyFont="1" applyBorder="1" applyAlignment="1">
      <alignment horizontal="center" vertical="center"/>
    </xf>
    <xf numFmtId="1" fontId="8" fillId="0" borderId="5" xfId="0" applyNumberFormat="1" applyFont="1" applyBorder="1" applyAlignment="1">
      <alignment horizontal="center" vertical="center"/>
    </xf>
    <xf numFmtId="0" fontId="18" fillId="0" borderId="0" xfId="2" applyFont="1" applyAlignment="1">
      <alignment horizontal="left" vertical="top" wrapText="1"/>
    </xf>
    <xf numFmtId="17" fontId="18" fillId="6" borderId="0" xfId="4" applyNumberFormat="1" applyFont="1" applyFill="1" applyAlignment="1">
      <alignment horizontal="left" vertical="top" wrapText="1"/>
    </xf>
    <xf numFmtId="0" fontId="6" fillId="0" borderId="0" xfId="3" applyFont="1" applyAlignment="1">
      <alignment vertical="top" wrapText="1"/>
    </xf>
    <xf numFmtId="0" fontId="40" fillId="7" borderId="0" xfId="2" applyFont="1" applyFill="1" applyAlignment="1">
      <alignment vertical="top" wrapText="1"/>
    </xf>
    <xf numFmtId="0" fontId="8" fillId="0" borderId="0" xfId="2" applyFont="1" applyAlignment="1">
      <alignment vertical="top" wrapText="1"/>
    </xf>
    <xf numFmtId="0" fontId="41" fillId="0" borderId="0" xfId="1" applyFont="1" applyBorder="1" applyAlignment="1">
      <alignment horizontal="left" vertical="top" wrapText="1"/>
    </xf>
    <xf numFmtId="49" fontId="15" fillId="2" borderId="1" xfId="0" applyNumberFormat="1" applyFont="1" applyFill="1" applyBorder="1" applyAlignment="1">
      <alignment horizontal="left" vertical="center"/>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11" fillId="3" borderId="21" xfId="0" applyFont="1" applyFill="1" applyBorder="1" applyAlignment="1">
      <alignment horizontal="left" vertical="center"/>
    </xf>
    <xf numFmtId="1" fontId="14" fillId="2" borderId="1" xfId="0" applyNumberFormat="1" applyFont="1" applyFill="1" applyBorder="1" applyAlignment="1">
      <alignment horizontal="left" vertical="center"/>
    </xf>
    <xf numFmtId="1" fontId="14" fillId="2" borderId="6" xfId="0" applyNumberFormat="1" applyFont="1" applyFill="1" applyBorder="1" applyAlignment="1">
      <alignment horizontal="left" vertical="center"/>
    </xf>
    <xf numFmtId="0" fontId="10" fillId="0" borderId="0" xfId="0" applyFont="1" applyAlignment="1">
      <alignment vertical="center"/>
    </xf>
    <xf numFmtId="0" fontId="10" fillId="4" borderId="0" xfId="0" applyFont="1" applyFill="1" applyAlignment="1">
      <alignment horizontal="center" vertical="center"/>
    </xf>
    <xf numFmtId="0" fontId="10" fillId="4" borderId="0" xfId="0" applyFont="1" applyFill="1" applyAlignment="1">
      <alignment vertical="center"/>
    </xf>
    <xf numFmtId="1" fontId="26" fillId="4" borderId="0" xfId="0" applyNumberFormat="1" applyFont="1" applyFill="1" applyAlignment="1">
      <alignment horizontal="left" vertical="center"/>
    </xf>
    <xf numFmtId="1" fontId="26" fillId="4" borderId="0" xfId="0" applyNumberFormat="1" applyFont="1" applyFill="1" applyAlignment="1">
      <alignment horizontal="center" vertical="center"/>
    </xf>
    <xf numFmtId="0" fontId="5" fillId="4" borderId="0" xfId="0" applyFont="1" applyFill="1" applyAlignment="1">
      <alignment horizontal="center" vertical="center"/>
    </xf>
    <xf numFmtId="0" fontId="5" fillId="4" borderId="0" xfId="0" applyFont="1" applyFill="1" applyAlignment="1">
      <alignment vertical="center"/>
    </xf>
    <xf numFmtId="1" fontId="13" fillId="4" borderId="0" xfId="0" applyNumberFormat="1" applyFont="1" applyFill="1" applyAlignment="1">
      <alignment horizontal="center" vertical="center"/>
    </xf>
    <xf numFmtId="0" fontId="5" fillId="4" borderId="5" xfId="0" applyFont="1" applyFill="1" applyBorder="1" applyAlignment="1">
      <alignment vertical="center"/>
    </xf>
    <xf numFmtId="1" fontId="26" fillId="4" borderId="1" xfId="0" applyNumberFormat="1" applyFont="1" applyFill="1" applyBorder="1" applyAlignment="1">
      <alignment horizontal="left" vertical="center"/>
    </xf>
    <xf numFmtId="1" fontId="26" fillId="4" borderId="6" xfId="0" applyNumberFormat="1" applyFont="1" applyFill="1" applyBorder="1" applyAlignment="1">
      <alignment horizontal="left" vertical="center"/>
    </xf>
    <xf numFmtId="1" fontId="13" fillId="4" borderId="1" xfId="0" applyNumberFormat="1" applyFont="1" applyFill="1" applyBorder="1" applyAlignment="1">
      <alignment horizontal="center" vertical="center"/>
    </xf>
    <xf numFmtId="1" fontId="26" fillId="4" borderId="1" xfId="0" applyNumberFormat="1" applyFont="1" applyFill="1" applyBorder="1" applyAlignment="1">
      <alignment horizontal="center" vertical="center"/>
    </xf>
    <xf numFmtId="1" fontId="26" fillId="4" borderId="6" xfId="0" applyNumberFormat="1" applyFont="1" applyFill="1" applyBorder="1" applyAlignment="1">
      <alignment horizontal="center" vertical="center"/>
    </xf>
    <xf numFmtId="0" fontId="0" fillId="0" borderId="17" xfId="0" applyBorder="1"/>
    <xf numFmtId="49" fontId="6" fillId="0" borderId="17" xfId="0" applyNumberFormat="1" applyFont="1" applyBorder="1" applyAlignment="1">
      <alignment horizontal="left" vertical="center"/>
    </xf>
    <xf numFmtId="1" fontId="8" fillId="0" borderId="17" xfId="0" applyNumberFormat="1" applyFont="1" applyBorder="1" applyAlignment="1">
      <alignment horizontal="left" vertical="center"/>
    </xf>
    <xf numFmtId="1" fontId="8" fillId="0" borderId="19" xfId="0" applyNumberFormat="1" applyFont="1" applyBorder="1" applyAlignment="1">
      <alignment horizontal="left" vertical="center"/>
    </xf>
    <xf numFmtId="1" fontId="14" fillId="0" borderId="17" xfId="0" applyNumberFormat="1" applyFont="1" applyBorder="1" applyAlignment="1">
      <alignment horizontal="center" vertical="center"/>
    </xf>
    <xf numFmtId="1" fontId="14" fillId="0" borderId="19" xfId="0" applyNumberFormat="1" applyFont="1" applyBorder="1" applyAlignment="1">
      <alignment horizontal="center" vertical="center"/>
    </xf>
    <xf numFmtId="0" fontId="36" fillId="0" borderId="17" xfId="0" applyFont="1" applyBorder="1"/>
    <xf numFmtId="0" fontId="10" fillId="4" borderId="5" xfId="0" applyFont="1" applyFill="1" applyBorder="1" applyAlignment="1">
      <alignment vertical="center"/>
    </xf>
    <xf numFmtId="49" fontId="10" fillId="4" borderId="5" xfId="0" applyNumberFormat="1" applyFont="1" applyFill="1" applyBorder="1" applyAlignment="1">
      <alignment horizontal="left" vertical="center"/>
    </xf>
    <xf numFmtId="0" fontId="42" fillId="4" borderId="0" xfId="0" applyFont="1" applyFill="1" applyAlignment="1">
      <alignment vertical="center"/>
    </xf>
    <xf numFmtId="0" fontId="33" fillId="0" borderId="0" xfId="0" applyFont="1" applyAlignment="1">
      <alignment vertical="center"/>
    </xf>
    <xf numFmtId="49" fontId="34" fillId="0" borderId="0" xfId="0" applyNumberFormat="1" applyFont="1" applyAlignment="1">
      <alignment horizontal="left" vertical="center"/>
    </xf>
    <xf numFmtId="49" fontId="15" fillId="0" borderId="5" xfId="0" applyNumberFormat="1" applyFont="1" applyBorder="1" applyAlignment="1">
      <alignment horizontal="left" vertical="center"/>
    </xf>
    <xf numFmtId="0" fontId="7" fillId="0" borderId="5" xfId="0" applyFont="1" applyBorder="1" applyAlignment="1">
      <alignment vertical="center"/>
    </xf>
    <xf numFmtId="0" fontId="6" fillId="0" borderId="0" xfId="0" applyFont="1" applyAlignment="1">
      <alignment vertical="center"/>
    </xf>
    <xf numFmtId="0" fontId="23" fillId="0" borderId="0" xfId="0" applyFont="1" applyAlignment="1">
      <alignment vertical="center"/>
    </xf>
    <xf numFmtId="0" fontId="35" fillId="0" borderId="0" xfId="0" applyFont="1" applyAlignment="1">
      <alignment vertical="center"/>
    </xf>
    <xf numFmtId="0" fontId="36" fillId="0" borderId="0" xfId="0" applyFont="1"/>
    <xf numFmtId="0" fontId="6" fillId="0" borderId="0" xfId="0" applyFont="1" applyAlignment="1">
      <alignment vertical="top" wrapText="1"/>
    </xf>
    <xf numFmtId="0" fontId="23" fillId="0" borderId="0" xfId="0" applyFont="1" applyAlignment="1">
      <alignment vertical="top" wrapText="1"/>
    </xf>
    <xf numFmtId="0" fontId="6" fillId="0" borderId="5" xfId="0" applyFont="1" applyBorder="1" applyAlignment="1">
      <alignment vertical="top" wrapText="1"/>
    </xf>
    <xf numFmtId="0" fontId="23" fillId="0" borderId="0" xfId="0" applyFont="1" applyAlignment="1">
      <alignment horizontal="left" vertical="top" wrapText="1"/>
    </xf>
    <xf numFmtId="0" fontId="35" fillId="4" borderId="0" xfId="0" applyFont="1" applyFill="1" applyAlignment="1">
      <alignment vertical="center"/>
    </xf>
    <xf numFmtId="0" fontId="7" fillId="4" borderId="0" xfId="0" applyFont="1" applyFill="1" applyAlignment="1">
      <alignment vertical="center"/>
    </xf>
    <xf numFmtId="0" fontId="6" fillId="0" borderId="5" xfId="0" applyFont="1" applyBorder="1" applyAlignment="1">
      <alignment vertical="center"/>
    </xf>
    <xf numFmtId="0" fontId="33" fillId="0" borderId="0" xfId="0" applyFont="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33" fillId="0" borderId="0" xfId="0" applyFont="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37" fillId="4" borderId="0" xfId="0" applyFont="1" applyFill="1" applyAlignment="1">
      <alignment vertical="center"/>
    </xf>
    <xf numFmtId="0" fontId="37" fillId="0" borderId="0" xfId="0" applyFont="1" applyAlignment="1">
      <alignment vertical="center"/>
    </xf>
    <xf numFmtId="0" fontId="38" fillId="0" borderId="0" xfId="0" applyFont="1" applyAlignment="1">
      <alignment vertical="center"/>
    </xf>
    <xf numFmtId="0" fontId="0" fillId="0" borderId="19" xfId="0" applyBorder="1"/>
    <xf numFmtId="0" fontId="6" fillId="0" borderId="0" xfId="3" applyFont="1" applyAlignment="1">
      <alignment vertical="top"/>
    </xf>
    <xf numFmtId="17" fontId="18" fillId="6" borderId="0" xfId="4" applyNumberFormat="1" applyFont="1" applyFill="1" applyAlignment="1">
      <alignment horizontal="left" vertical="top"/>
    </xf>
    <xf numFmtId="0" fontId="40" fillId="7" borderId="0" xfId="2" applyFont="1" applyFill="1" applyAlignment="1">
      <alignment vertical="top"/>
    </xf>
    <xf numFmtId="0" fontId="18" fillId="0" borderId="0" xfId="2" applyFont="1" applyAlignment="1">
      <alignment horizontal="left" vertical="top"/>
    </xf>
    <xf numFmtId="0" fontId="18" fillId="0" borderId="0" xfId="2" applyFont="1" applyAlignment="1">
      <alignment vertical="top"/>
    </xf>
    <xf numFmtId="0" fontId="44" fillId="0" borderId="0" xfId="5" applyFont="1"/>
    <xf numFmtId="0" fontId="45" fillId="0" borderId="0" xfId="5" applyFont="1"/>
    <xf numFmtId="0" fontId="46" fillId="3" borderId="0" xfId="5" applyFont="1" applyFill="1" applyAlignment="1">
      <alignment horizontal="left" vertical="top" wrapText="1"/>
    </xf>
    <xf numFmtId="0" fontId="47" fillId="3" borderId="0" xfId="5" applyFont="1" applyFill="1" applyAlignment="1">
      <alignment horizontal="left" vertical="top"/>
    </xf>
    <xf numFmtId="0" fontId="47" fillId="3" borderId="5" xfId="5" applyFont="1" applyFill="1" applyBorder="1" applyAlignment="1">
      <alignment horizontal="left" vertical="top"/>
    </xf>
    <xf numFmtId="0" fontId="48" fillId="0" borderId="0" xfId="5" applyFont="1"/>
    <xf numFmtId="0" fontId="46" fillId="2" borderId="17" xfId="5" applyFont="1" applyFill="1" applyBorder="1" applyAlignment="1">
      <alignment horizontal="left" vertical="top" wrapText="1"/>
    </xf>
    <xf numFmtId="0" fontId="14" fillId="0" borderId="17" xfId="5" applyFont="1" applyBorder="1" applyAlignment="1">
      <alignment vertical="top" wrapText="1"/>
    </xf>
    <xf numFmtId="0" fontId="14" fillId="0" borderId="17" xfId="5" applyFont="1" applyBorder="1" applyAlignment="1">
      <alignment horizontal="left" vertical="top" wrapText="1"/>
    </xf>
    <xf numFmtId="0" fontId="14" fillId="0" borderId="19" xfId="5" applyFont="1" applyBorder="1" applyAlignment="1">
      <alignment vertical="top" wrapText="1"/>
    </xf>
    <xf numFmtId="0" fontId="14" fillId="0" borderId="17" xfId="5" applyFont="1" applyBorder="1" applyAlignment="1">
      <alignment horizontal="left" vertical="top"/>
    </xf>
    <xf numFmtId="0" fontId="14" fillId="0" borderId="19" xfId="5" applyFont="1" applyBorder="1" applyAlignment="1">
      <alignment horizontal="left" vertical="top" wrapText="1"/>
    </xf>
    <xf numFmtId="0" fontId="46" fillId="2" borderId="0" xfId="5" applyFont="1" applyFill="1" applyAlignment="1">
      <alignment horizontal="left" vertical="top" wrapText="1"/>
    </xf>
    <xf numFmtId="0" fontId="14" fillId="0" borderId="0" xfId="5" applyFont="1" applyAlignment="1">
      <alignment horizontal="left" vertical="top" wrapText="1"/>
    </xf>
    <xf numFmtId="0" fontId="46" fillId="2" borderId="18" xfId="5" applyFont="1" applyFill="1" applyBorder="1" applyAlignment="1">
      <alignment horizontal="left" vertical="top" wrapText="1"/>
    </xf>
    <xf numFmtId="0" fontId="14" fillId="0" borderId="18" xfId="5" applyFont="1" applyBorder="1" applyAlignment="1">
      <alignment horizontal="left" vertical="top" wrapText="1"/>
    </xf>
    <xf numFmtId="0" fontId="14" fillId="0" borderId="18" xfId="5" applyFont="1" applyBorder="1" applyAlignment="1">
      <alignment vertical="top" wrapText="1"/>
    </xf>
    <xf numFmtId="0" fontId="14" fillId="0" borderId="18" xfId="5" applyFont="1" applyBorder="1" applyAlignment="1">
      <alignment horizontal="left" vertical="top"/>
    </xf>
    <xf numFmtId="0" fontId="14" fillId="0" borderId="20" xfId="5" applyFont="1" applyBorder="1" applyAlignment="1">
      <alignment horizontal="left" vertical="top"/>
    </xf>
    <xf numFmtId="0" fontId="14" fillId="0" borderId="20" xfId="5" applyFont="1" applyBorder="1" applyAlignment="1">
      <alignment horizontal="left" vertical="top" wrapText="1"/>
    </xf>
    <xf numFmtId="0" fontId="49" fillId="0" borderId="0" xfId="5" applyFont="1"/>
    <xf numFmtId="0" fontId="14" fillId="0" borderId="0" xfId="3" applyFont="1" applyAlignment="1">
      <alignment vertical="top" wrapText="1"/>
    </xf>
    <xf numFmtId="0" fontId="46" fillId="0" borderId="0" xfId="2" applyFont="1" applyAlignment="1">
      <alignment horizontal="left" vertical="top"/>
    </xf>
    <xf numFmtId="0" fontId="46" fillId="0" borderId="0" xfId="2" applyFont="1" applyAlignment="1">
      <alignment horizontal="left" vertical="top" wrapText="1"/>
    </xf>
    <xf numFmtId="0" fontId="13" fillId="8" borderId="0" xfId="4" applyFont="1" applyFill="1" applyAlignment="1">
      <alignment horizontal="left" vertical="top"/>
    </xf>
    <xf numFmtId="0" fontId="14" fillId="0" borderId="0" xfId="4" applyFont="1" applyAlignment="1">
      <alignment horizontal="left" vertical="top" wrapText="1"/>
    </xf>
    <xf numFmtId="0" fontId="51" fillId="0" borderId="0" xfId="0" applyFont="1"/>
    <xf numFmtId="0" fontId="14" fillId="0" borderId="0" xfId="4" applyFont="1" applyAlignment="1">
      <alignment vertical="top" wrapText="1"/>
    </xf>
    <xf numFmtId="0" fontId="13" fillId="8" borderId="0" xfId="2" applyFont="1" applyFill="1" applyAlignment="1">
      <alignment horizontal="left" vertical="top"/>
    </xf>
    <xf numFmtId="0" fontId="14" fillId="0" borderId="0" xfId="2" applyFont="1" applyAlignment="1">
      <alignment horizontal="left" vertical="top" wrapText="1"/>
    </xf>
    <xf numFmtId="0" fontId="14" fillId="0" borderId="0" xfId="2" applyFont="1" applyAlignment="1">
      <alignment vertical="top" wrapText="1"/>
    </xf>
    <xf numFmtId="0" fontId="54" fillId="0" borderId="0" xfId="3" applyFont="1"/>
    <xf numFmtId="0" fontId="14" fillId="2" borderId="8" xfId="6" applyFont="1" applyFill="1" applyBorder="1" applyAlignment="1">
      <alignment horizontal="left" vertical="top"/>
    </xf>
    <xf numFmtId="0" fontId="14" fillId="0" borderId="0" xfId="6" applyFont="1" applyAlignment="1">
      <alignment horizontal="left" vertical="top"/>
    </xf>
    <xf numFmtId="0" fontId="14" fillId="2" borderId="8" xfId="6" applyFont="1" applyFill="1" applyBorder="1" applyAlignment="1">
      <alignment horizontal="left" vertical="top" wrapText="1"/>
    </xf>
    <xf numFmtId="0" fontId="14" fillId="2" borderId="24" xfId="6" applyFont="1" applyFill="1" applyBorder="1" applyAlignment="1">
      <alignment horizontal="left" vertical="top"/>
    </xf>
    <xf numFmtId="0" fontId="14" fillId="2" borderId="23" xfId="6" applyFont="1" applyFill="1" applyBorder="1" applyAlignment="1">
      <alignment horizontal="left" vertical="top"/>
    </xf>
    <xf numFmtId="0" fontId="14" fillId="0" borderId="0" xfId="6" applyFont="1"/>
    <xf numFmtId="0" fontId="13" fillId="8" borderId="0" xfId="2" applyFont="1" applyFill="1" applyAlignment="1">
      <alignment horizontal="left" vertical="top" wrapText="1"/>
    </xf>
    <xf numFmtId="0" fontId="56" fillId="0" borderId="0" xfId="0" applyFont="1"/>
    <xf numFmtId="0" fontId="24" fillId="0" borderId="0" xfId="0" applyFont="1"/>
    <xf numFmtId="1" fontId="18" fillId="0" borderId="1" xfId="0" applyNumberFormat="1" applyFont="1" applyBorder="1" applyAlignment="1">
      <alignment horizontal="left" vertical="center"/>
    </xf>
    <xf numFmtId="1" fontId="18" fillId="0" borderId="6" xfId="0" applyNumberFormat="1" applyFont="1" applyBorder="1" applyAlignment="1">
      <alignment horizontal="left" vertical="center"/>
    </xf>
    <xf numFmtId="1" fontId="13" fillId="0" borderId="1" xfId="0" applyNumberFormat="1" applyFont="1" applyBorder="1" applyAlignment="1">
      <alignment horizontal="center" vertical="center"/>
    </xf>
    <xf numFmtId="1" fontId="13" fillId="0" borderId="6" xfId="0" applyNumberFormat="1" applyFont="1" applyBorder="1" applyAlignment="1">
      <alignment horizontal="center" vertical="center"/>
    </xf>
    <xf numFmtId="0" fontId="57" fillId="0" borderId="0" xfId="0" applyFont="1"/>
    <xf numFmtId="0" fontId="35" fillId="0" borderId="0" xfId="0" applyFont="1" applyAlignment="1">
      <alignment vertical="top" wrapText="1"/>
    </xf>
    <xf numFmtId="0" fontId="21" fillId="0" borderId="0" xfId="0" applyFont="1" applyAlignment="1">
      <alignment horizontal="center" vertical="center"/>
    </xf>
    <xf numFmtId="49" fontId="58" fillId="0" borderId="1" xfId="0" applyNumberFormat="1" applyFont="1" applyBorder="1" applyAlignment="1">
      <alignment horizontal="left" vertical="center"/>
    </xf>
    <xf numFmtId="49" fontId="58" fillId="0" borderId="6" xfId="0" applyNumberFormat="1" applyFont="1" applyBorder="1" applyAlignment="1">
      <alignment horizontal="left" vertical="center"/>
    </xf>
    <xf numFmtId="1" fontId="18" fillId="0" borderId="22" xfId="0" applyNumberFormat="1" applyFont="1" applyBorder="1" applyAlignment="1">
      <alignment horizontal="left" vertical="center"/>
    </xf>
    <xf numFmtId="0" fontId="59" fillId="0" borderId="0" xfId="0" applyFont="1" applyAlignment="1">
      <alignment vertical="center"/>
    </xf>
    <xf numFmtId="0" fontId="21" fillId="0" borderId="5" xfId="0" applyFont="1" applyBorder="1" applyAlignment="1">
      <alignment vertical="center"/>
    </xf>
    <xf numFmtId="0" fontId="56" fillId="0" borderId="5" xfId="0" applyFont="1" applyBorder="1"/>
    <xf numFmtId="0" fontId="60" fillId="0" borderId="0" xfId="0" applyFont="1" applyAlignment="1">
      <alignment horizontal="right" vertical="center"/>
    </xf>
    <xf numFmtId="0" fontId="9" fillId="4" borderId="0" xfId="0" applyFont="1" applyFill="1" applyAlignment="1">
      <alignment vertical="center"/>
    </xf>
    <xf numFmtId="0" fontId="14" fillId="2" borderId="0" xfId="0" applyFont="1" applyFill="1" applyAlignment="1">
      <alignment vertical="center"/>
    </xf>
    <xf numFmtId="0" fontId="4" fillId="4" borderId="0" xfId="0" applyFont="1" applyFill="1" applyAlignment="1">
      <alignment vertical="center"/>
    </xf>
    <xf numFmtId="0" fontId="37" fillId="0" borderId="0" xfId="0" applyFont="1" applyAlignment="1">
      <alignment vertical="top" wrapText="1"/>
    </xf>
    <xf numFmtId="0" fontId="5" fillId="0" borderId="0" xfId="0" applyFont="1" applyAlignment="1">
      <alignment vertical="top" wrapText="1"/>
    </xf>
    <xf numFmtId="0" fontId="5" fillId="0" borderId="5" xfId="0" applyFont="1" applyBorder="1" applyAlignment="1">
      <alignment vertical="top" wrapText="1"/>
    </xf>
    <xf numFmtId="0" fontId="37" fillId="0" borderId="0" xfId="0" applyFont="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47" fillId="0" borderId="0" xfId="2" applyFont="1" applyAlignment="1">
      <alignment horizontal="left" vertical="top" wrapText="1"/>
    </xf>
    <xf numFmtId="0" fontId="50" fillId="0" borderId="0" xfId="2" applyFont="1" applyAlignment="1">
      <alignment horizontal="left" vertical="top" wrapText="1"/>
    </xf>
    <xf numFmtId="17" fontId="50" fillId="6" borderId="0" xfId="4" applyNumberFormat="1" applyFont="1" applyFill="1" applyAlignment="1">
      <alignment horizontal="left" vertical="top" wrapText="1"/>
    </xf>
    <xf numFmtId="0" fontId="25"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11" xfId="0" applyFont="1" applyBorder="1" applyAlignment="1">
      <alignment horizontal="center" vertical="center"/>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39" fillId="0" borderId="5" xfId="0" applyFont="1" applyBorder="1" applyAlignment="1">
      <alignment horizontal="left" vertical="top" wrapText="1"/>
    </xf>
    <xf numFmtId="0" fontId="39" fillId="0" borderId="24" xfId="0" applyFont="1" applyBorder="1" applyAlignment="1">
      <alignment horizontal="left" vertical="top" wrapText="1"/>
    </xf>
    <xf numFmtId="0" fontId="39" fillId="0" borderId="17" xfId="0" applyFont="1" applyBorder="1" applyAlignment="1">
      <alignment horizontal="left" vertical="top" wrapText="1"/>
    </xf>
    <xf numFmtId="0" fontId="39" fillId="0" borderId="19" xfId="0" applyFont="1" applyBorder="1" applyAlignment="1">
      <alignment horizontal="left" vertical="top" wrapText="1"/>
    </xf>
    <xf numFmtId="0" fontId="39" fillId="0" borderId="9" xfId="0" applyFont="1" applyBorder="1" applyAlignment="1">
      <alignment horizontal="left" vertical="top" wrapText="1"/>
    </xf>
    <xf numFmtId="0" fontId="39" fillId="0" borderId="9" xfId="0" applyFont="1" applyBorder="1" applyAlignment="1">
      <alignment horizontal="left" vertical="top"/>
    </xf>
    <xf numFmtId="0" fontId="39" fillId="0" borderId="23" xfId="0" applyFont="1" applyBorder="1" applyAlignment="1">
      <alignment horizontal="left" vertical="top"/>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xf>
    <xf numFmtId="0" fontId="6" fillId="0" borderId="5" xfId="0" applyFont="1" applyBorder="1" applyAlignment="1">
      <alignment horizontal="left" vertical="top"/>
    </xf>
    <xf numFmtId="0" fontId="6" fillId="0" borderId="8" xfId="0" applyFont="1" applyBorder="1" applyAlignment="1">
      <alignment horizontal="left" vertical="top"/>
    </xf>
    <xf numFmtId="0" fontId="29" fillId="0" borderId="0" xfId="0" applyFont="1" applyAlignment="1">
      <alignment horizontal="left" vertical="top" wrapText="1"/>
    </xf>
    <xf numFmtId="0" fontId="29" fillId="0" borderId="5" xfId="0" applyFont="1" applyBorder="1" applyAlignment="1">
      <alignment horizontal="left" vertical="top" wrapText="1"/>
    </xf>
    <xf numFmtId="0" fontId="10" fillId="5" borderId="25" xfId="0" applyFont="1" applyFill="1" applyBorder="1" applyAlignment="1">
      <alignment horizontal="center" vertical="center" wrapText="1"/>
    </xf>
    <xf numFmtId="0" fontId="6" fillId="0" borderId="9" xfId="0" applyFont="1" applyBorder="1" applyAlignment="1">
      <alignment horizontal="left" vertical="top" wrapText="1"/>
    </xf>
    <xf numFmtId="0" fontId="6" fillId="0" borderId="9" xfId="0" applyFont="1" applyBorder="1" applyAlignment="1">
      <alignment horizontal="left" vertical="top"/>
    </xf>
    <xf numFmtId="0" fontId="17" fillId="0" borderId="0" xfId="0" applyFont="1" applyAlignment="1">
      <alignment horizontal="center" vertical="center" textRotation="90"/>
    </xf>
    <xf numFmtId="0" fontId="25" fillId="0" borderId="0" xfId="0" applyFont="1" applyAlignment="1">
      <alignment horizontal="center" vertical="center"/>
    </xf>
    <xf numFmtId="0" fontId="10" fillId="5" borderId="0" xfId="0" applyFont="1" applyFill="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49" fontId="10" fillId="4" borderId="0" xfId="0" applyNumberFormat="1" applyFont="1" applyFill="1" applyAlignment="1">
      <alignment horizontal="left" vertical="center"/>
    </xf>
    <xf numFmtId="49" fontId="10" fillId="4" borderId="5" xfId="0" applyNumberFormat="1" applyFont="1" applyFill="1" applyBorder="1" applyAlignment="1">
      <alignment horizontal="left" vertical="center"/>
    </xf>
    <xf numFmtId="0" fontId="10" fillId="5" borderId="0" xfId="0" applyFont="1" applyFill="1" applyAlignment="1">
      <alignment horizontal="center" vertical="center"/>
    </xf>
    <xf numFmtId="0" fontId="10" fillId="5" borderId="5" xfId="0" applyFont="1" applyFill="1" applyBorder="1" applyAlignment="1">
      <alignment horizontal="center" vertical="center"/>
    </xf>
    <xf numFmtId="0" fontId="25" fillId="0" borderId="12" xfId="0" applyFont="1" applyBorder="1" applyAlignment="1">
      <alignment horizontal="center" vertical="center"/>
    </xf>
    <xf numFmtId="0" fontId="25" fillId="0" borderId="5" xfId="0" applyFont="1" applyBorder="1" applyAlignment="1">
      <alignment horizontal="center" vertical="center"/>
    </xf>
    <xf numFmtId="0" fontId="14" fillId="0" borderId="9" xfId="0" applyFont="1" applyBorder="1" applyAlignment="1">
      <alignment horizontal="left" vertical="top" wrapText="1"/>
    </xf>
    <xf numFmtId="0" fontId="6" fillId="0" borderId="8" xfId="0" applyFont="1" applyBorder="1" applyAlignment="1">
      <alignment horizontal="left" vertical="center" wrapText="1"/>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53" fillId="3" borderId="26" xfId="6" applyFont="1" applyFill="1" applyBorder="1" applyAlignment="1">
      <alignment horizontal="center" vertical="center"/>
    </xf>
    <xf numFmtId="0" fontId="53" fillId="3" borderId="27" xfId="6" applyFont="1" applyFill="1" applyBorder="1" applyAlignment="1">
      <alignment horizontal="center" vertical="center"/>
    </xf>
    <xf numFmtId="0" fontId="53" fillId="3" borderId="28" xfId="6" applyFont="1" applyFill="1" applyBorder="1" applyAlignment="1">
      <alignment horizontal="center" vertical="center"/>
    </xf>
    <xf numFmtId="0" fontId="53" fillId="3" borderId="8" xfId="6" applyFont="1" applyFill="1" applyBorder="1" applyAlignment="1">
      <alignment horizontal="center" vertical="center"/>
    </xf>
    <xf numFmtId="0" fontId="53" fillId="3" borderId="0" xfId="6" applyFont="1" applyFill="1" applyAlignment="1">
      <alignment horizontal="center" vertical="center"/>
    </xf>
    <xf numFmtId="0" fontId="53" fillId="3" borderId="5" xfId="6" applyFont="1" applyFill="1" applyBorder="1" applyAlignment="1">
      <alignment horizontal="center" vertical="center"/>
    </xf>
    <xf numFmtId="0" fontId="14" fillId="0" borderId="27" xfId="6" applyFont="1" applyBorder="1" applyAlignment="1">
      <alignment horizontal="left" vertical="top" wrapText="1"/>
    </xf>
    <xf numFmtId="0" fontId="14" fillId="0" borderId="27" xfId="6" applyFont="1" applyBorder="1" applyAlignment="1">
      <alignment horizontal="left" vertical="top"/>
    </xf>
    <xf numFmtId="0" fontId="14" fillId="0" borderId="28" xfId="6" applyFont="1" applyBorder="1" applyAlignment="1">
      <alignment horizontal="left" vertical="top"/>
    </xf>
    <xf numFmtId="0" fontId="14" fillId="0" borderId="0" xfId="6" applyFont="1" applyAlignment="1">
      <alignment horizontal="left" vertical="top"/>
    </xf>
    <xf numFmtId="0" fontId="14" fillId="0" borderId="5" xfId="6" applyFont="1" applyBorder="1" applyAlignment="1">
      <alignment horizontal="left" vertical="top"/>
    </xf>
    <xf numFmtId="0" fontId="14" fillId="0" borderId="17" xfId="6" applyFont="1" applyBorder="1" applyAlignment="1">
      <alignment horizontal="left" vertical="top"/>
    </xf>
    <xf numFmtId="0" fontId="14" fillId="0" borderId="19" xfId="6" applyFont="1" applyBorder="1" applyAlignment="1">
      <alignment horizontal="left" vertical="top"/>
    </xf>
    <xf numFmtId="0" fontId="14" fillId="2" borderId="26" xfId="3" applyFont="1" applyFill="1" applyBorder="1" applyAlignment="1">
      <alignment horizontal="left" vertical="top"/>
    </xf>
    <xf numFmtId="0" fontId="14" fillId="2" borderId="8" xfId="3" applyFont="1" applyFill="1" applyBorder="1" applyAlignment="1">
      <alignment horizontal="left" vertical="top"/>
    </xf>
    <xf numFmtId="0" fontId="14" fillId="2" borderId="24" xfId="3" applyFont="1" applyFill="1" applyBorder="1" applyAlignment="1">
      <alignment horizontal="left" vertical="top"/>
    </xf>
    <xf numFmtId="0" fontId="31" fillId="0" borderId="0" xfId="6" applyFont="1" applyAlignment="1">
      <alignment horizontal="left" vertical="top"/>
    </xf>
    <xf numFmtId="0" fontId="31" fillId="0" borderId="5" xfId="6" applyFont="1" applyBorder="1" applyAlignment="1">
      <alignment horizontal="left" vertical="top"/>
    </xf>
    <xf numFmtId="0" fontId="14" fillId="0" borderId="0" xfId="6" applyFont="1" applyAlignment="1">
      <alignment horizontal="left" vertical="top" wrapText="1"/>
    </xf>
    <xf numFmtId="0" fontId="14" fillId="0" borderId="5" xfId="6" applyFont="1" applyBorder="1" applyAlignment="1">
      <alignment horizontal="left" vertical="top" wrapText="1"/>
    </xf>
    <xf numFmtId="0" fontId="14" fillId="0" borderId="17" xfId="6" applyFont="1" applyBorder="1" applyAlignment="1">
      <alignment horizontal="left" vertical="top" wrapText="1"/>
    </xf>
    <xf numFmtId="0" fontId="14" fillId="0" borderId="19" xfId="6" applyFont="1" applyBorder="1" applyAlignment="1">
      <alignment horizontal="left" vertical="top" wrapText="1"/>
    </xf>
    <xf numFmtId="0" fontId="31" fillId="0" borderId="0" xfId="3" applyFont="1" applyAlignment="1">
      <alignment horizontal="left" vertical="top"/>
    </xf>
    <xf numFmtId="0" fontId="31" fillId="0" borderId="5" xfId="3" applyFont="1" applyBorder="1" applyAlignment="1">
      <alignment horizontal="left" vertical="top"/>
    </xf>
    <xf numFmtId="0" fontId="14" fillId="0" borderId="0" xfId="3" applyFont="1" applyAlignment="1">
      <alignment horizontal="left" vertical="top" wrapText="1"/>
    </xf>
    <xf numFmtId="0" fontId="14" fillId="0" borderId="0" xfId="3" applyFont="1" applyAlignment="1">
      <alignment horizontal="left" vertical="top"/>
    </xf>
    <xf numFmtId="0" fontId="14" fillId="0" borderId="5" xfId="3" applyFont="1" applyBorder="1" applyAlignment="1">
      <alignment horizontal="left" vertical="top"/>
    </xf>
    <xf numFmtId="0" fontId="14" fillId="0" borderId="17" xfId="3" applyFont="1" applyBorder="1" applyAlignment="1">
      <alignment horizontal="left" vertical="top"/>
    </xf>
    <xf numFmtId="0" fontId="14" fillId="0" borderId="19" xfId="3" applyFont="1" applyBorder="1" applyAlignment="1">
      <alignment horizontal="left" vertical="top"/>
    </xf>
    <xf numFmtId="0" fontId="14" fillId="0" borderId="24" xfId="6" applyFont="1" applyBorder="1" applyAlignment="1">
      <alignment horizontal="left" vertical="top"/>
    </xf>
    <xf numFmtId="0" fontId="14" fillId="0" borderId="28" xfId="6" applyFont="1" applyBorder="1" applyAlignment="1">
      <alignment horizontal="left" vertical="top" wrapText="1"/>
    </xf>
  </cellXfs>
  <cellStyles count="7">
    <cellStyle name="Hyperlink" xfId="1" builtinId="8"/>
    <cellStyle name="Normal" xfId="0" builtinId="0"/>
    <cellStyle name="Normal 2" xfId="3" xr:uid="{2E464B7E-AB86-4D2E-87EE-3E48CEB7DFA4}"/>
    <cellStyle name="Normal 2 2" xfId="4" xr:uid="{7B2653FC-51E3-483C-A83B-14F91FB9A33D}"/>
    <cellStyle name="Normal 3" xfId="2" xr:uid="{E269A2FA-91CC-4601-9D6A-00D0D371281D}"/>
    <cellStyle name="Normal 4" xfId="5" xr:uid="{DD7430DB-06B3-4B3D-B430-03144507AE45}"/>
    <cellStyle name="Normal 4 2" xfId="6" xr:uid="{7015A71F-02F2-468A-B0AB-D2C971A5B3BF}"/>
  </cellStyles>
  <dxfs count="12">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
      <font>
        <color theme="1" tint="0.14996795556505021"/>
      </font>
      <fill>
        <patternFill>
          <bgColor theme="7" tint="0.79998168889431442"/>
        </patternFill>
      </fill>
    </dxf>
  </dxfs>
  <tableStyles count="0" defaultTableStyle="TableStyleMedium2" defaultPivotStyle="PivotStyleLight16"/>
  <colors>
    <mruColors>
      <color rgb="FF00AEEF"/>
      <color rgb="FFE3DAB8"/>
      <color rgb="FFEDE7D3"/>
      <color rgb="FFBFA48B"/>
      <color rgb="FFA57F5D"/>
      <color rgb="FFD1BDAB"/>
      <color rgb="FF303E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7168341</xdr:colOff>
      <xdr:row>0</xdr:row>
      <xdr:rowOff>364085</xdr:rowOff>
    </xdr:from>
    <xdr:to>
      <xdr:col>1</xdr:col>
      <xdr:colOff>7880333</xdr:colOff>
      <xdr:row>3</xdr:row>
      <xdr:rowOff>182564</xdr:rowOff>
    </xdr:to>
    <xdr:pic>
      <xdr:nvPicPr>
        <xdr:cNvPr id="4" name="Picture 3" descr="Image result for uk aid logo">
          <a:extLst>
            <a:ext uri="{FF2B5EF4-FFF2-40B4-BE49-F238E27FC236}">
              <a16:creationId xmlns:a16="http://schemas.microsoft.com/office/drawing/2014/main" id="{A87CAD0E-6B06-4282-52B3-F963CDAFB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14591" y="364085"/>
          <a:ext cx="708817" cy="743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7994639</xdr:colOff>
      <xdr:row>0</xdr:row>
      <xdr:rowOff>253823</xdr:rowOff>
    </xdr:from>
    <xdr:to>
      <xdr:col>1</xdr:col>
      <xdr:colOff>9732951</xdr:colOff>
      <xdr:row>4</xdr:row>
      <xdr:rowOff>9524</xdr:rowOff>
    </xdr:to>
    <xdr:pic>
      <xdr:nvPicPr>
        <xdr:cNvPr id="5" name="Picture 4" descr="Impact Initiatives | Genève internationale">
          <a:extLst>
            <a:ext uri="{FF2B5EF4-FFF2-40B4-BE49-F238E27FC236}">
              <a16:creationId xmlns:a16="http://schemas.microsoft.com/office/drawing/2014/main" id="{75406944-CFE7-0371-9389-2483FE854A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40889" y="253823"/>
          <a:ext cx="1717675" cy="878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nelies KERCKHOF" id="{CE381D43-7325-4279-8374-3B53E934986B}" userId="S::annelies.kerckhof@impact-initiatives.org::1303471e-c75b-43e3-b373-a578d88a184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4" dT="2025-01-22T10:14:18.87" personId="{CE381D43-7325-4279-8374-3B53E934986B}" id="{8A36C26A-BDCE-46FF-B47B-455B4A033D7E}">
    <text>Not fully understanding this sentence… Can you rephrase?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epository.impact-initiatives.org/document/impact/acaf35d9/UGA2406_ABACBA_ToR_HQ-validated_external-1.pdf" TargetMode="External"/><Relationship Id="rId1" Type="http://schemas.openxmlformats.org/officeDocument/2006/relationships/hyperlink" Target="https://repository.impact-initiatives.org/document/impact/b3c69365/UGA2406_ABACBA_DAPs_HQ-validated_external.xlsx"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3C3F7-8534-4810-9C4C-63FC6CE538AB}">
  <sheetPr>
    <tabColor rgb="FF00AEEF"/>
  </sheetPr>
  <dimension ref="A1:E44"/>
  <sheetViews>
    <sheetView showGridLines="0" tabSelected="1" zoomScale="80" zoomScaleNormal="80" workbookViewId="0">
      <selection activeCell="F12" sqref="F12"/>
    </sheetView>
  </sheetViews>
  <sheetFormatPr defaultColWidth="8.7265625" defaultRowHeight="12.5" x14ac:dyDescent="0.35"/>
  <cols>
    <col min="1" max="1" width="25" style="158" customWidth="1"/>
    <col min="2" max="2" width="143.54296875" style="99" customWidth="1"/>
    <col min="3" max="27" width="8.7265625" style="99"/>
    <col min="28" max="29" width="8.7265625" style="99" customWidth="1"/>
    <col min="30" max="16384" width="8.7265625" style="99"/>
  </cols>
  <sheetData>
    <row r="1" spans="1:5" s="184" customFormat="1" ht="43" customHeight="1" x14ac:dyDescent="0.35">
      <c r="A1" s="227" t="s">
        <v>0</v>
      </c>
      <c r="B1" s="227"/>
    </row>
    <row r="2" spans="1:5" s="184" customFormat="1" ht="15" x14ac:dyDescent="0.35">
      <c r="A2" s="185" t="s">
        <v>1</v>
      </c>
      <c r="B2" s="186"/>
    </row>
    <row r="3" spans="1:5" s="184" customFormat="1" ht="15" x14ac:dyDescent="0.35">
      <c r="A3" s="228" t="s">
        <v>2</v>
      </c>
      <c r="B3" s="228"/>
    </row>
    <row r="4" spans="1:5" s="184" customFormat="1" ht="15" x14ac:dyDescent="0.35">
      <c r="A4" s="229">
        <v>45581</v>
      </c>
      <c r="B4" s="229"/>
    </row>
    <row r="5" spans="1:5" x14ac:dyDescent="0.35">
      <c r="A5" s="159"/>
      <c r="B5" s="98"/>
    </row>
    <row r="6" spans="1:5" x14ac:dyDescent="0.35">
      <c r="A6" s="160" t="s">
        <v>3</v>
      </c>
      <c r="B6" s="100" t="s">
        <v>4</v>
      </c>
    </row>
    <row r="7" spans="1:5" s="184" customFormat="1" ht="22.5" customHeight="1" x14ac:dyDescent="0.35">
      <c r="A7" s="187" t="s">
        <v>5</v>
      </c>
      <c r="B7" s="188" t="s">
        <v>6</v>
      </c>
    </row>
    <row r="8" spans="1:5" s="184" customFormat="1" ht="52" customHeight="1" x14ac:dyDescent="0.35">
      <c r="A8" s="187" t="s">
        <v>7</v>
      </c>
      <c r="B8" s="188" t="s">
        <v>725</v>
      </c>
    </row>
    <row r="9" spans="1:5" s="184" customFormat="1" ht="102" customHeight="1" x14ac:dyDescent="0.35">
      <c r="A9" s="187" t="s">
        <v>8</v>
      </c>
      <c r="B9" s="188" t="s">
        <v>726</v>
      </c>
      <c r="E9" s="189"/>
    </row>
    <row r="10" spans="1:5" s="184" customFormat="1" ht="224.5" customHeight="1" x14ac:dyDescent="0.35">
      <c r="A10" s="187" t="s">
        <v>9</v>
      </c>
      <c r="B10" s="188" t="s">
        <v>727</v>
      </c>
      <c r="C10" s="189"/>
    </row>
    <row r="11" spans="1:5" s="184" customFormat="1" ht="20.149999999999999" customHeight="1" x14ac:dyDescent="0.35">
      <c r="A11" s="187" t="s">
        <v>10</v>
      </c>
      <c r="B11" s="190" t="s">
        <v>11</v>
      </c>
    </row>
    <row r="12" spans="1:5" s="184" customFormat="1" ht="125" x14ac:dyDescent="0.35">
      <c r="A12" s="191" t="s">
        <v>12</v>
      </c>
      <c r="B12" s="192" t="s">
        <v>728</v>
      </c>
    </row>
    <row r="13" spans="1:5" s="184" customFormat="1" ht="23.15" customHeight="1" x14ac:dyDescent="0.35">
      <c r="A13" s="191" t="s">
        <v>13</v>
      </c>
      <c r="B13" s="192" t="s">
        <v>729</v>
      </c>
    </row>
    <row r="14" spans="1:5" s="184" customFormat="1" ht="24" customHeight="1" x14ac:dyDescent="0.35">
      <c r="A14" s="191" t="s">
        <v>14</v>
      </c>
      <c r="B14" s="192" t="s">
        <v>15</v>
      </c>
    </row>
    <row r="15" spans="1:5" s="184" customFormat="1" ht="30.65" customHeight="1" x14ac:dyDescent="0.35">
      <c r="A15" s="191" t="s">
        <v>16</v>
      </c>
      <c r="B15" s="192" t="s">
        <v>17</v>
      </c>
    </row>
    <row r="16" spans="1:5" ht="22" customHeight="1" x14ac:dyDescent="0.35">
      <c r="A16" s="191" t="s">
        <v>18</v>
      </c>
      <c r="B16" s="102" t="s">
        <v>19</v>
      </c>
    </row>
    <row r="17" spans="1:2" ht="21" customHeight="1" x14ac:dyDescent="0.35">
      <c r="A17" s="191" t="s">
        <v>20</v>
      </c>
      <c r="B17" s="102" t="s">
        <v>21</v>
      </c>
    </row>
    <row r="18" spans="1:2" s="184" customFormat="1" ht="25" x14ac:dyDescent="0.35">
      <c r="A18" s="191" t="s">
        <v>22</v>
      </c>
      <c r="B18" s="193" t="s">
        <v>23</v>
      </c>
    </row>
    <row r="19" spans="1:2" x14ac:dyDescent="0.35">
      <c r="A19" s="161"/>
      <c r="B19" s="97"/>
    </row>
    <row r="20" spans="1:2" x14ac:dyDescent="0.35">
      <c r="A20" s="160" t="s">
        <v>24</v>
      </c>
      <c r="B20" s="100" t="s">
        <v>25</v>
      </c>
    </row>
    <row r="21" spans="1:2" s="184" customFormat="1" ht="75" x14ac:dyDescent="0.35">
      <c r="A21" s="191" t="s">
        <v>26</v>
      </c>
      <c r="B21" s="192" t="s">
        <v>770</v>
      </c>
    </row>
    <row r="22" spans="1:2" s="184" customFormat="1" ht="50" x14ac:dyDescent="0.35">
      <c r="A22" s="191" t="s">
        <v>27</v>
      </c>
      <c r="B22" s="192" t="s">
        <v>771</v>
      </c>
    </row>
    <row r="23" spans="1:2" s="184" customFormat="1" ht="62.5" x14ac:dyDescent="0.35">
      <c r="A23" s="201" t="s">
        <v>769</v>
      </c>
      <c r="B23" s="192" t="s">
        <v>772</v>
      </c>
    </row>
    <row r="24" spans="1:2" s="184" customFormat="1" ht="29.5" customHeight="1" x14ac:dyDescent="0.35">
      <c r="A24" s="191" t="s">
        <v>705</v>
      </c>
      <c r="B24" s="192" t="s">
        <v>706</v>
      </c>
    </row>
    <row r="25" spans="1:2" s="184" customFormat="1" ht="29.5" customHeight="1" x14ac:dyDescent="0.35">
      <c r="A25" s="191" t="s">
        <v>699</v>
      </c>
      <c r="B25" s="192" t="s">
        <v>707</v>
      </c>
    </row>
    <row r="26" spans="1:2" s="184" customFormat="1" ht="29.5" customHeight="1" x14ac:dyDescent="0.35">
      <c r="A26" s="191" t="s">
        <v>700</v>
      </c>
      <c r="B26" s="192" t="s">
        <v>708</v>
      </c>
    </row>
    <row r="27" spans="1:2" s="184" customFormat="1" ht="29.5" customHeight="1" x14ac:dyDescent="0.35">
      <c r="A27" s="191" t="s">
        <v>701</v>
      </c>
      <c r="B27" s="192" t="s">
        <v>709</v>
      </c>
    </row>
    <row r="28" spans="1:2" s="184" customFormat="1" ht="29.5" customHeight="1" x14ac:dyDescent="0.35">
      <c r="A28" s="191" t="s">
        <v>702</v>
      </c>
      <c r="B28" s="192" t="s">
        <v>710</v>
      </c>
    </row>
    <row r="29" spans="1:2" s="184" customFormat="1" ht="29.5" customHeight="1" x14ac:dyDescent="0.35">
      <c r="A29" s="191" t="s">
        <v>703</v>
      </c>
      <c r="B29" s="192" t="s">
        <v>711</v>
      </c>
    </row>
    <row r="30" spans="1:2" s="184" customFormat="1" ht="29.5" customHeight="1" x14ac:dyDescent="0.35">
      <c r="A30" s="191" t="s">
        <v>704</v>
      </c>
      <c r="B30" s="192" t="s">
        <v>712</v>
      </c>
    </row>
    <row r="31" spans="1:2" x14ac:dyDescent="0.35">
      <c r="A31" s="162"/>
      <c r="B31" s="101"/>
    </row>
    <row r="32" spans="1:2" x14ac:dyDescent="0.35">
      <c r="A32" s="160" t="s">
        <v>615</v>
      </c>
      <c r="B32" s="100" t="s">
        <v>28</v>
      </c>
    </row>
    <row r="33" spans="1:2" s="184" customFormat="1" x14ac:dyDescent="0.35">
      <c r="A33" s="191" t="s">
        <v>689</v>
      </c>
      <c r="B33" s="192" t="s">
        <v>695</v>
      </c>
    </row>
    <row r="34" spans="1:2" s="184" customFormat="1" x14ac:dyDescent="0.35">
      <c r="A34" s="191" t="s">
        <v>690</v>
      </c>
      <c r="B34" s="192" t="s">
        <v>696</v>
      </c>
    </row>
    <row r="35" spans="1:2" s="184" customFormat="1" x14ac:dyDescent="0.35">
      <c r="A35" s="191" t="s">
        <v>684</v>
      </c>
      <c r="B35" s="192" t="s">
        <v>698</v>
      </c>
    </row>
    <row r="36" spans="1:2" s="184" customFormat="1" x14ac:dyDescent="0.35">
      <c r="A36" s="191" t="s">
        <v>26</v>
      </c>
      <c r="B36" s="192" t="s">
        <v>29</v>
      </c>
    </row>
    <row r="37" spans="1:2" s="184" customFormat="1" x14ac:dyDescent="0.35">
      <c r="A37" s="191" t="s">
        <v>685</v>
      </c>
      <c r="B37" s="192" t="s">
        <v>692</v>
      </c>
    </row>
    <row r="38" spans="1:2" s="184" customFormat="1" ht="14.5" x14ac:dyDescent="0.35">
      <c r="A38" s="191" t="s">
        <v>686</v>
      </c>
      <c r="B38" s="192" t="s">
        <v>730</v>
      </c>
    </row>
    <row r="39" spans="1:2" s="184" customFormat="1" x14ac:dyDescent="0.35">
      <c r="A39" s="191" t="s">
        <v>683</v>
      </c>
      <c r="B39" s="192" t="s">
        <v>691</v>
      </c>
    </row>
    <row r="40" spans="1:2" s="184" customFormat="1" x14ac:dyDescent="0.35">
      <c r="A40" s="191" t="s">
        <v>688</v>
      </c>
      <c r="B40" s="192" t="s">
        <v>694</v>
      </c>
    </row>
    <row r="41" spans="1:2" s="184" customFormat="1" x14ac:dyDescent="0.35">
      <c r="A41" s="191" t="s">
        <v>30</v>
      </c>
      <c r="B41" s="192" t="s">
        <v>31</v>
      </c>
    </row>
    <row r="42" spans="1:2" s="184" customFormat="1" x14ac:dyDescent="0.35">
      <c r="A42" s="191" t="s">
        <v>687</v>
      </c>
      <c r="B42" s="192" t="s">
        <v>693</v>
      </c>
    </row>
    <row r="43" spans="1:2" s="184" customFormat="1" x14ac:dyDescent="0.35">
      <c r="A43" s="191" t="s">
        <v>697</v>
      </c>
      <c r="B43" s="192" t="s">
        <v>33</v>
      </c>
    </row>
    <row r="44" spans="1:2" s="184" customFormat="1" x14ac:dyDescent="0.35">
      <c r="A44" s="191" t="s">
        <v>614</v>
      </c>
      <c r="B44" s="184" t="s">
        <v>882</v>
      </c>
    </row>
  </sheetData>
  <mergeCells count="3">
    <mergeCell ref="A1:B1"/>
    <mergeCell ref="A3:B3"/>
    <mergeCell ref="A4:B4"/>
  </mergeCells>
  <hyperlinks>
    <hyperlink ref="B17" r:id="rId1" xr:uid="{5BCDC03F-8AA0-4160-BD80-A13B87B01655}"/>
    <hyperlink ref="B16" r:id="rId2" xr:uid="{24314198-ABBE-480B-9058-165312ED7498}"/>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538"/>
  <sheetViews>
    <sheetView showGridLines="0" zoomScale="70" zoomScaleNormal="70" workbookViewId="0">
      <pane xSplit="8" ySplit="7" topLeftCell="I476" activePane="bottomRight" state="frozen"/>
      <selection pane="topRight" activeCell="I1" sqref="I1"/>
      <selection pane="bottomLeft" activeCell="A7" sqref="A7"/>
      <selection pane="bottomRight" activeCell="S552" sqref="S552"/>
    </sheetView>
  </sheetViews>
  <sheetFormatPr defaultRowHeight="14.5" x14ac:dyDescent="0.35"/>
  <cols>
    <col min="1" max="1" width="4.26953125" customWidth="1"/>
    <col min="2" max="2" width="3.81640625" customWidth="1"/>
    <col min="3" max="3" width="3.26953125" customWidth="1"/>
    <col min="4" max="5" width="4.453125" customWidth="1"/>
    <col min="6" max="6" width="3.26953125" style="203" customWidth="1"/>
    <col min="7" max="7" width="3.81640625" customWidth="1"/>
    <col min="8" max="8" width="46.54296875" customWidth="1"/>
    <col min="9" max="41" width="5.7265625" customWidth="1"/>
    <col min="42" max="42" width="10.26953125" bestFit="1" customWidth="1"/>
    <col min="43" max="51" width="10.1796875" customWidth="1"/>
    <col min="52" max="52" width="2.453125" customWidth="1"/>
    <col min="53" max="53" width="72" customWidth="1"/>
    <col min="54" max="54" width="72.54296875" customWidth="1"/>
    <col min="55" max="55" width="50.81640625" customWidth="1"/>
    <col min="56" max="56" width="107.1796875" customWidth="1"/>
    <col min="57" max="58" width="16.54296875" customWidth="1"/>
    <col min="59" max="59" width="21" customWidth="1"/>
    <col min="60" max="60" width="16.54296875" customWidth="1"/>
    <col min="61" max="61" width="31.1796875" customWidth="1"/>
    <col min="62" max="117" width="50.7265625" customWidth="1"/>
    <col min="118" max="118" width="36.7265625" customWidth="1"/>
    <col min="119" max="162" width="50.7265625" customWidth="1"/>
    <col min="163" max="163" width="22.7265625" customWidth="1"/>
    <col min="164" max="188" width="50.7265625" customWidth="1"/>
    <col min="189" max="189" width="41.7265625" customWidth="1"/>
    <col min="190" max="213" width="50.7265625" customWidth="1"/>
    <col min="214" max="214" width="27.7265625" customWidth="1"/>
    <col min="215" max="215" width="47.7265625" customWidth="1"/>
    <col min="216" max="220" width="50.7265625" customWidth="1"/>
    <col min="221" max="221" width="42.7265625" customWidth="1"/>
    <col min="222" max="222" width="33.7265625" customWidth="1"/>
    <col min="223" max="223" width="50.7265625" customWidth="1"/>
    <col min="224" max="224" width="33.7265625" customWidth="1"/>
    <col min="225" max="225" width="35.7265625" customWidth="1"/>
    <col min="226" max="226" width="50.7265625" customWidth="1"/>
    <col min="227" max="227" width="41.7265625" customWidth="1"/>
    <col min="228" max="228" width="47.7265625" customWidth="1"/>
    <col min="229" max="229" width="35.7265625" customWidth="1"/>
    <col min="230" max="230" width="37.7265625" customWidth="1"/>
    <col min="231" max="231" width="50.7265625" customWidth="1"/>
    <col min="232" max="232" width="39.7265625" customWidth="1"/>
    <col min="233" max="234" width="33.7265625" customWidth="1"/>
    <col min="235" max="235" width="46.7265625" customWidth="1"/>
    <col min="236" max="236" width="37.7265625" customWidth="1"/>
    <col min="237" max="237" width="42.7265625" customWidth="1"/>
    <col min="238" max="238" width="48.7265625" customWidth="1"/>
    <col min="239" max="239" width="37.7265625" customWidth="1"/>
    <col min="240" max="283" width="50.7265625" customWidth="1"/>
    <col min="284" max="284" width="44.7265625" customWidth="1"/>
    <col min="285" max="292" width="50.7265625" customWidth="1"/>
    <col min="293" max="293" width="43.7265625" customWidth="1"/>
    <col min="294" max="304" width="50.7265625" customWidth="1"/>
    <col min="305" max="305" width="22.7265625" customWidth="1"/>
    <col min="306" max="306" width="43.7265625" customWidth="1"/>
    <col min="307" max="343" width="50.7265625" customWidth="1"/>
    <col min="344" max="344" width="36.7265625" customWidth="1"/>
    <col min="345" max="358" width="50.7265625" customWidth="1"/>
    <col min="359" max="359" width="37.7265625" customWidth="1"/>
    <col min="360" max="363" width="50.7265625" customWidth="1"/>
    <col min="364" max="364" width="34.7265625" customWidth="1"/>
    <col min="365" max="377" width="50.7265625" customWidth="1"/>
    <col min="378" max="378" width="42.7265625" customWidth="1"/>
    <col min="379" max="386" width="50.7265625" customWidth="1"/>
    <col min="387" max="387" width="22.7265625" customWidth="1"/>
    <col min="388" max="388" width="40.7265625" customWidth="1"/>
    <col min="389" max="443" width="50.7265625" customWidth="1"/>
    <col min="444" max="444" width="40.7265625" customWidth="1"/>
    <col min="445" max="476" width="50.7265625" customWidth="1"/>
    <col min="477" max="477" width="31.7265625" customWidth="1"/>
    <col min="478" max="484" width="50.7265625" customWidth="1"/>
    <col min="485" max="485" width="47.7265625" customWidth="1"/>
    <col min="486" max="486" width="35.7265625" customWidth="1"/>
    <col min="487" max="490" width="50.7265625" customWidth="1"/>
    <col min="491" max="491" width="7.7265625" customWidth="1"/>
    <col min="492" max="492" width="23.7265625" customWidth="1"/>
    <col min="493" max="510" width="50.7265625" customWidth="1"/>
    <col min="511" max="511" width="45.7265625" customWidth="1"/>
    <col min="512" max="517" width="50.7265625" customWidth="1"/>
    <col min="518" max="518" width="49.7265625" customWidth="1"/>
    <col min="519" max="519" width="50.7265625" customWidth="1"/>
    <col min="520" max="520" width="23.7265625" customWidth="1"/>
    <col min="521" max="521" width="50.7265625" customWidth="1"/>
    <col min="522" max="522" width="38.7265625" customWidth="1"/>
    <col min="523" max="523" width="22.7265625" customWidth="1"/>
  </cols>
  <sheetData>
    <row r="1" spans="1:61" ht="33.65" customHeight="1" x14ac:dyDescent="0.35">
      <c r="A1" s="254" t="s">
        <v>36</v>
      </c>
      <c r="B1" s="254"/>
      <c r="C1" s="254"/>
      <c r="D1" s="254"/>
      <c r="E1" s="254"/>
      <c r="F1" s="254"/>
      <c r="G1" s="254"/>
      <c r="H1" s="254"/>
      <c r="I1" s="230" t="s">
        <v>37</v>
      </c>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2"/>
      <c r="AP1" s="254" t="s">
        <v>38</v>
      </c>
      <c r="AQ1" s="254"/>
      <c r="AR1" s="254"/>
      <c r="AS1" s="254"/>
      <c r="AT1" s="254"/>
      <c r="AU1" s="254"/>
      <c r="AV1" s="254"/>
      <c r="AW1" s="254"/>
      <c r="AX1" s="254"/>
      <c r="AY1" s="254"/>
      <c r="AZ1" s="262" t="s">
        <v>39</v>
      </c>
      <c r="BA1" s="254"/>
      <c r="BB1" s="254"/>
      <c r="BC1" s="254"/>
      <c r="BD1" s="254"/>
      <c r="BE1" s="262" t="s">
        <v>40</v>
      </c>
      <c r="BF1" s="254"/>
      <c r="BG1" s="254"/>
      <c r="BH1" s="254"/>
      <c r="BI1" s="263"/>
    </row>
    <row r="2" spans="1:61" ht="14.5" customHeight="1" x14ac:dyDescent="0.35">
      <c r="A2" s="3"/>
      <c r="B2" s="3"/>
      <c r="C2" s="20"/>
      <c r="D2" s="26"/>
      <c r="E2" s="3"/>
      <c r="F2" s="4"/>
      <c r="G2" s="4"/>
      <c r="H2" s="51" t="s">
        <v>41</v>
      </c>
      <c r="I2" s="49" t="s">
        <v>42</v>
      </c>
      <c r="J2" s="39" t="s">
        <v>43</v>
      </c>
      <c r="K2" s="39" t="s">
        <v>44</v>
      </c>
      <c r="L2" s="39" t="s">
        <v>45</v>
      </c>
      <c r="M2" s="39" t="s">
        <v>46</v>
      </c>
      <c r="N2" s="39" t="s">
        <v>47</v>
      </c>
      <c r="O2" s="39" t="s">
        <v>48</v>
      </c>
      <c r="P2" s="39" t="s">
        <v>49</v>
      </c>
      <c r="Q2" s="39" t="s">
        <v>50</v>
      </c>
      <c r="R2" s="39" t="s">
        <v>51</v>
      </c>
      <c r="S2" s="39" t="s">
        <v>52</v>
      </c>
      <c r="T2" s="39" t="s">
        <v>53</v>
      </c>
      <c r="U2" s="39" t="s">
        <v>54</v>
      </c>
      <c r="V2" s="39" t="s">
        <v>55</v>
      </c>
      <c r="W2" s="39" t="s">
        <v>56</v>
      </c>
      <c r="X2" s="39" t="s">
        <v>57</v>
      </c>
      <c r="Y2" s="39" t="s">
        <v>58</v>
      </c>
      <c r="Z2" s="39" t="s">
        <v>59</v>
      </c>
      <c r="AA2" s="39" t="s">
        <v>60</v>
      </c>
      <c r="AB2" s="39" t="s">
        <v>61</v>
      </c>
      <c r="AC2" s="39" t="s">
        <v>62</v>
      </c>
      <c r="AD2" s="39" t="s">
        <v>63</v>
      </c>
      <c r="AE2" s="39" t="s">
        <v>64</v>
      </c>
      <c r="AF2" s="39" t="s">
        <v>65</v>
      </c>
      <c r="AG2" s="39" t="s">
        <v>66</v>
      </c>
      <c r="AH2" s="39" t="s">
        <v>616</v>
      </c>
      <c r="AI2" s="39" t="s">
        <v>617</v>
      </c>
      <c r="AJ2" s="39" t="s">
        <v>618</v>
      </c>
      <c r="AK2" s="39" t="s">
        <v>619</v>
      </c>
      <c r="AL2" s="106" t="s">
        <v>620</v>
      </c>
      <c r="AM2" s="106" t="s">
        <v>621</v>
      </c>
      <c r="AN2" s="106" t="s">
        <v>622</v>
      </c>
      <c r="AO2" s="44" t="s">
        <v>623</v>
      </c>
      <c r="AP2" s="255" t="s">
        <v>67</v>
      </c>
      <c r="AQ2" s="255"/>
      <c r="AR2" s="256" t="s">
        <v>68</v>
      </c>
      <c r="AS2" s="255"/>
      <c r="AT2" s="256" t="s">
        <v>69</v>
      </c>
      <c r="AU2" s="255"/>
      <c r="AV2" s="255"/>
      <c r="AW2" s="255"/>
      <c r="AX2" s="257"/>
      <c r="AY2" s="255" t="s">
        <v>70</v>
      </c>
      <c r="AZ2" s="256" t="s">
        <v>71</v>
      </c>
      <c r="BA2" s="255"/>
      <c r="BB2" s="255"/>
      <c r="BC2" s="257"/>
      <c r="BD2" s="250" t="s">
        <v>72</v>
      </c>
      <c r="BE2" s="260" t="s">
        <v>73</v>
      </c>
      <c r="BF2" s="260"/>
      <c r="BG2" s="260"/>
      <c r="BH2" s="260"/>
      <c r="BI2" s="261"/>
    </row>
    <row r="3" spans="1:61" x14ac:dyDescent="0.35">
      <c r="A3" s="3"/>
      <c r="B3" s="3"/>
      <c r="C3" s="20"/>
      <c r="D3" s="26"/>
      <c r="E3" s="3"/>
      <c r="F3" s="4"/>
      <c r="G3" s="4"/>
      <c r="H3" s="51" t="s">
        <v>74</v>
      </c>
      <c r="I3" s="49" t="str">
        <f t="shared" ref="I3:AO3" si="0">IF(ISNUMBER(SEARCH("HOST",I2)),"HOST",IF(ISNUMBER(SEARCH("REF",I2)),"REF"))</f>
        <v>HOST</v>
      </c>
      <c r="J3" s="39" t="str">
        <f t="shared" si="0"/>
        <v>HOST</v>
      </c>
      <c r="K3" s="39" t="str">
        <f t="shared" si="0"/>
        <v>HOST</v>
      </c>
      <c r="L3" s="39" t="str">
        <f t="shared" si="0"/>
        <v>REF</v>
      </c>
      <c r="M3" s="39" t="str">
        <f t="shared" si="0"/>
        <v>HOST</v>
      </c>
      <c r="N3" s="39" t="str">
        <f t="shared" si="0"/>
        <v>HOST</v>
      </c>
      <c r="O3" s="39" t="str">
        <f t="shared" si="0"/>
        <v>HOST</v>
      </c>
      <c r="P3" s="39" t="str">
        <f t="shared" si="0"/>
        <v>HOST</v>
      </c>
      <c r="Q3" s="39" t="str">
        <f t="shared" si="0"/>
        <v>REF</v>
      </c>
      <c r="R3" s="39" t="str">
        <f t="shared" si="0"/>
        <v>REF</v>
      </c>
      <c r="S3" s="39" t="str">
        <f t="shared" si="0"/>
        <v>REF</v>
      </c>
      <c r="T3" s="39" t="str">
        <f t="shared" si="0"/>
        <v>REF</v>
      </c>
      <c r="U3" s="39" t="str">
        <f t="shared" si="0"/>
        <v>HOST</v>
      </c>
      <c r="V3" s="39" t="str">
        <f t="shared" si="0"/>
        <v>HOST</v>
      </c>
      <c r="W3" s="39" t="str">
        <f t="shared" si="0"/>
        <v>HOST</v>
      </c>
      <c r="X3" s="39" t="str">
        <f t="shared" si="0"/>
        <v>REF</v>
      </c>
      <c r="Y3" s="39" t="str">
        <f t="shared" si="0"/>
        <v>REF</v>
      </c>
      <c r="Z3" s="39" t="str">
        <f t="shared" si="0"/>
        <v>REF</v>
      </c>
      <c r="AA3" s="39" t="str">
        <f t="shared" si="0"/>
        <v>HOST</v>
      </c>
      <c r="AB3" s="39" t="str">
        <f t="shared" si="0"/>
        <v>HOST</v>
      </c>
      <c r="AC3" s="39" t="str">
        <f t="shared" si="0"/>
        <v>HOST</v>
      </c>
      <c r="AD3" s="39" t="str">
        <f t="shared" si="0"/>
        <v>HOST</v>
      </c>
      <c r="AE3" s="39" t="str">
        <f t="shared" si="0"/>
        <v>REF</v>
      </c>
      <c r="AF3" s="39" t="str">
        <f t="shared" si="0"/>
        <v>REF</v>
      </c>
      <c r="AG3" s="39" t="str">
        <f t="shared" si="0"/>
        <v>REF</v>
      </c>
      <c r="AH3" s="39" t="str">
        <f t="shared" si="0"/>
        <v>HOST</v>
      </c>
      <c r="AI3" s="39" t="str">
        <f t="shared" si="0"/>
        <v>HOST</v>
      </c>
      <c r="AJ3" s="39" t="str">
        <f t="shared" si="0"/>
        <v>HOST</v>
      </c>
      <c r="AK3" s="39" t="str">
        <f t="shared" ref="AK3:AN3" si="1">IF(ISNUMBER(SEARCH("HOST",AK2)),"HOST",IF(ISNUMBER(SEARCH("REF",AK2)),"REF"))</f>
        <v>HOST</v>
      </c>
      <c r="AL3" s="39" t="str">
        <f t="shared" si="1"/>
        <v>REF</v>
      </c>
      <c r="AM3" s="39" t="str">
        <f t="shared" si="1"/>
        <v>REF</v>
      </c>
      <c r="AN3" s="39" t="str">
        <f t="shared" si="1"/>
        <v>REF</v>
      </c>
      <c r="AO3" s="44" t="str">
        <f t="shared" si="0"/>
        <v>REF</v>
      </c>
      <c r="AP3" s="255"/>
      <c r="AQ3" s="255"/>
      <c r="AR3" s="256"/>
      <c r="AS3" s="255"/>
      <c r="AT3" s="256"/>
      <c r="AU3" s="255"/>
      <c r="AV3" s="255"/>
      <c r="AW3" s="255"/>
      <c r="AX3" s="257"/>
      <c r="AY3" s="255"/>
      <c r="AZ3" s="256"/>
      <c r="BA3" s="255"/>
      <c r="BB3" s="255"/>
      <c r="BC3" s="257"/>
      <c r="BD3" s="250"/>
      <c r="BE3" s="260"/>
      <c r="BF3" s="260"/>
      <c r="BG3" s="260"/>
      <c r="BH3" s="260"/>
      <c r="BI3" s="261"/>
    </row>
    <row r="4" spans="1:61" x14ac:dyDescent="0.35">
      <c r="A4" s="3"/>
      <c r="B4" s="3"/>
      <c r="C4" s="20"/>
      <c r="D4" s="26"/>
      <c r="E4" s="3"/>
      <c r="F4" s="4"/>
      <c r="G4" s="4"/>
      <c r="H4" s="51" t="s">
        <v>75</v>
      </c>
      <c r="I4" s="49" t="str">
        <f t="shared" ref="I4:AO4" si="2">IF(ISNUMBER(SEARCH("FEMALE",I2)),"F",IF(ISNUMBER(SEARCH("MALE",I2)),"M"))</f>
        <v>F</v>
      </c>
      <c r="J4" s="39" t="str">
        <f t="shared" si="2"/>
        <v>F</v>
      </c>
      <c r="K4" s="39" t="str">
        <f t="shared" si="2"/>
        <v>M</v>
      </c>
      <c r="L4" s="39" t="str">
        <f t="shared" si="2"/>
        <v>M</v>
      </c>
      <c r="M4" s="39" t="str">
        <f t="shared" si="2"/>
        <v>F</v>
      </c>
      <c r="N4" s="39" t="str">
        <f t="shared" si="2"/>
        <v>F</v>
      </c>
      <c r="O4" s="39" t="str">
        <f t="shared" si="2"/>
        <v>M</v>
      </c>
      <c r="P4" s="39" t="str">
        <f t="shared" si="2"/>
        <v>M</v>
      </c>
      <c r="Q4" s="39" t="str">
        <f t="shared" si="2"/>
        <v>F</v>
      </c>
      <c r="R4" s="39" t="str">
        <f t="shared" si="2"/>
        <v>F</v>
      </c>
      <c r="S4" s="39" t="str">
        <f t="shared" si="2"/>
        <v>M</v>
      </c>
      <c r="T4" s="39" t="str">
        <f t="shared" si="2"/>
        <v>M</v>
      </c>
      <c r="U4" s="39" t="str">
        <f t="shared" si="2"/>
        <v>F</v>
      </c>
      <c r="V4" s="39" t="str">
        <f t="shared" si="2"/>
        <v>M</v>
      </c>
      <c r="W4" s="39" t="str">
        <f t="shared" si="2"/>
        <v>M</v>
      </c>
      <c r="X4" s="39" t="str">
        <f t="shared" si="2"/>
        <v>F</v>
      </c>
      <c r="Y4" s="39" t="str">
        <f t="shared" si="2"/>
        <v>F</v>
      </c>
      <c r="Z4" s="39" t="str">
        <f t="shared" si="2"/>
        <v>M</v>
      </c>
      <c r="AA4" s="39" t="str">
        <f t="shared" si="2"/>
        <v>F</v>
      </c>
      <c r="AB4" s="39" t="str">
        <f t="shared" si="2"/>
        <v>F</v>
      </c>
      <c r="AC4" s="39" t="str">
        <f t="shared" si="2"/>
        <v>M</v>
      </c>
      <c r="AD4" s="39" t="str">
        <f t="shared" si="2"/>
        <v>M</v>
      </c>
      <c r="AE4" s="39" t="str">
        <f t="shared" si="2"/>
        <v>F</v>
      </c>
      <c r="AF4" s="39" t="str">
        <f t="shared" si="2"/>
        <v>F</v>
      </c>
      <c r="AG4" s="39" t="str">
        <f t="shared" si="2"/>
        <v>M</v>
      </c>
      <c r="AH4" s="39" t="str">
        <f t="shared" si="2"/>
        <v>F</v>
      </c>
      <c r="AI4" s="39" t="str">
        <f t="shared" si="2"/>
        <v>M</v>
      </c>
      <c r="AJ4" s="39" t="str">
        <f t="shared" si="2"/>
        <v>M</v>
      </c>
      <c r="AK4" s="39" t="str">
        <f t="shared" ref="AK4:AN4" si="3">IF(ISNUMBER(SEARCH("FEMALE",AK2)),"F",IF(ISNUMBER(SEARCH("MALE",AK2)),"M"))</f>
        <v>M</v>
      </c>
      <c r="AL4" s="39" t="str">
        <f t="shared" si="3"/>
        <v>F</v>
      </c>
      <c r="AM4" s="39" t="str">
        <f t="shared" si="3"/>
        <v>F</v>
      </c>
      <c r="AN4" s="39" t="str">
        <f t="shared" si="3"/>
        <v>M</v>
      </c>
      <c r="AO4" s="44" t="str">
        <f t="shared" si="2"/>
        <v>M</v>
      </c>
      <c r="AP4" s="255"/>
      <c r="AQ4" s="255"/>
      <c r="AR4" s="256"/>
      <c r="AS4" s="255"/>
      <c r="AT4" s="256"/>
      <c r="AU4" s="255"/>
      <c r="AV4" s="255"/>
      <c r="AW4" s="255"/>
      <c r="AX4" s="257"/>
      <c r="AY4" s="255"/>
      <c r="AZ4" s="256"/>
      <c r="BA4" s="255"/>
      <c r="BB4" s="255"/>
      <c r="BC4" s="257"/>
      <c r="BD4" s="250"/>
      <c r="BE4" s="260"/>
      <c r="BF4" s="260"/>
      <c r="BG4" s="260"/>
      <c r="BH4" s="260"/>
      <c r="BI4" s="261"/>
    </row>
    <row r="5" spans="1:61" x14ac:dyDescent="0.35">
      <c r="A5" s="3"/>
      <c r="B5" s="3"/>
      <c r="C5" s="20"/>
      <c r="D5" s="26"/>
      <c r="E5" s="3"/>
      <c r="F5" s="5"/>
      <c r="G5" s="5"/>
      <c r="H5" s="52" t="s">
        <v>76</v>
      </c>
      <c r="I5" s="49" t="str">
        <f t="shared" ref="I5:AO5" si="4">IF(ISNUMBER(SEARCH("KII",I2)),"KII",IF(ISNUMBER(SEARCH("FGD",I2)),"FGD"))</f>
        <v>KII</v>
      </c>
      <c r="J5" s="39" t="str">
        <f t="shared" si="4"/>
        <v>KII</v>
      </c>
      <c r="K5" s="39" t="str">
        <f t="shared" si="4"/>
        <v>KII</v>
      </c>
      <c r="L5" s="39" t="str">
        <f t="shared" si="4"/>
        <v>KII</v>
      </c>
      <c r="M5" s="39" t="str">
        <f t="shared" si="4"/>
        <v>KII</v>
      </c>
      <c r="N5" s="39" t="str">
        <f t="shared" si="4"/>
        <v>KII</v>
      </c>
      <c r="O5" s="39" t="str">
        <f t="shared" si="4"/>
        <v>KII</v>
      </c>
      <c r="P5" s="39" t="str">
        <f t="shared" si="4"/>
        <v>KII</v>
      </c>
      <c r="Q5" s="39" t="str">
        <f t="shared" si="4"/>
        <v>KII</v>
      </c>
      <c r="R5" s="39" t="str">
        <f t="shared" si="4"/>
        <v>KII</v>
      </c>
      <c r="S5" s="39" t="str">
        <f t="shared" si="4"/>
        <v>KII</v>
      </c>
      <c r="T5" s="39" t="str">
        <f t="shared" si="4"/>
        <v>KII</v>
      </c>
      <c r="U5" s="39" t="str">
        <f t="shared" si="4"/>
        <v>KII</v>
      </c>
      <c r="V5" s="39" t="str">
        <f t="shared" si="4"/>
        <v>KII</v>
      </c>
      <c r="W5" s="39" t="str">
        <f t="shared" si="4"/>
        <v>KII</v>
      </c>
      <c r="X5" s="39" t="str">
        <f t="shared" si="4"/>
        <v>KII</v>
      </c>
      <c r="Y5" s="39" t="str">
        <f t="shared" si="4"/>
        <v>KII</v>
      </c>
      <c r="Z5" s="39" t="str">
        <f t="shared" si="4"/>
        <v>KII</v>
      </c>
      <c r="AA5" s="39" t="str">
        <f t="shared" si="4"/>
        <v>KII</v>
      </c>
      <c r="AB5" s="39" t="str">
        <f t="shared" si="4"/>
        <v>KII</v>
      </c>
      <c r="AC5" s="39" t="str">
        <f t="shared" si="4"/>
        <v>KII</v>
      </c>
      <c r="AD5" s="39" t="str">
        <f t="shared" si="4"/>
        <v>KII</v>
      </c>
      <c r="AE5" s="39" t="str">
        <f t="shared" si="4"/>
        <v>KII</v>
      </c>
      <c r="AF5" s="39" t="str">
        <f t="shared" si="4"/>
        <v>KII</v>
      </c>
      <c r="AG5" s="39" t="str">
        <f t="shared" si="4"/>
        <v>KII</v>
      </c>
      <c r="AH5" s="39" t="str">
        <f t="shared" si="4"/>
        <v>KII</v>
      </c>
      <c r="AI5" s="39" t="str">
        <f t="shared" si="4"/>
        <v>KII</v>
      </c>
      <c r="AJ5" s="39" t="str">
        <f t="shared" si="4"/>
        <v>KII</v>
      </c>
      <c r="AK5" s="39" t="str">
        <f t="shared" ref="AK5:AN5" si="5">IF(ISNUMBER(SEARCH("KII",AK2)),"KII",IF(ISNUMBER(SEARCH("FGD",AK2)),"FGD"))</f>
        <v>KII</v>
      </c>
      <c r="AL5" s="39" t="str">
        <f t="shared" si="5"/>
        <v>KII</v>
      </c>
      <c r="AM5" s="39" t="str">
        <f t="shared" si="5"/>
        <v>KII</v>
      </c>
      <c r="AN5" s="39" t="str">
        <f t="shared" si="5"/>
        <v>KII</v>
      </c>
      <c r="AO5" s="44" t="str">
        <f t="shared" si="4"/>
        <v>KII</v>
      </c>
      <c r="AP5" s="255"/>
      <c r="AQ5" s="255"/>
      <c r="AR5" s="256"/>
      <c r="AS5" s="255"/>
      <c r="AT5" s="256"/>
      <c r="AU5" s="255"/>
      <c r="AV5" s="255"/>
      <c r="AW5" s="255"/>
      <c r="AX5" s="257"/>
      <c r="AY5" s="255"/>
      <c r="AZ5" s="256"/>
      <c r="BA5" s="255"/>
      <c r="BB5" s="255"/>
      <c r="BC5" s="257"/>
      <c r="BD5" s="250"/>
      <c r="BE5" s="260"/>
      <c r="BF5" s="260"/>
      <c r="BG5" s="260"/>
      <c r="BH5" s="260"/>
      <c r="BI5" s="261"/>
    </row>
    <row r="6" spans="1:61" x14ac:dyDescent="0.35">
      <c r="A6" s="3"/>
      <c r="B6" s="3"/>
      <c r="C6" s="20"/>
      <c r="D6" s="26"/>
      <c r="E6" s="3"/>
      <c r="F6" s="5"/>
      <c r="G6" s="5"/>
      <c r="H6" s="52" t="s">
        <v>77</v>
      </c>
      <c r="I6" s="49" t="str">
        <f t="shared" ref="I6:AO6" si="6">IF(ISNUMBER(SEARCH("Education",I2)),"Edu",IF(ISNUMBER(SEARCH("Farmers'",I2)),"Agri",IF(ISNUMBER(SEARCH("Health",I2)),"Health",IF(ISNUMBER(SEARCH("Market",I2)),"Markets",IF(ISNUMBER(SEARCH("PWD",I2)),"PWD","")))))</f>
        <v>Edu</v>
      </c>
      <c r="J6" s="39" t="str">
        <f t="shared" si="6"/>
        <v>Edu</v>
      </c>
      <c r="K6" s="39" t="str">
        <f t="shared" si="6"/>
        <v>Edu</v>
      </c>
      <c r="L6" s="39" t="str">
        <f t="shared" si="6"/>
        <v>Edu</v>
      </c>
      <c r="M6" s="39" t="str">
        <f t="shared" si="6"/>
        <v>Agri</v>
      </c>
      <c r="N6" s="39" t="str">
        <f t="shared" si="6"/>
        <v>Agri</v>
      </c>
      <c r="O6" s="39" t="str">
        <f t="shared" si="6"/>
        <v>Agri</v>
      </c>
      <c r="P6" s="39" t="str">
        <f t="shared" si="6"/>
        <v>Agri</v>
      </c>
      <c r="Q6" s="39" t="str">
        <f t="shared" si="6"/>
        <v>Agri</v>
      </c>
      <c r="R6" s="39" t="str">
        <f t="shared" si="6"/>
        <v>Agri</v>
      </c>
      <c r="S6" s="39" t="str">
        <f t="shared" si="6"/>
        <v>Agri</v>
      </c>
      <c r="T6" s="39" t="str">
        <f t="shared" si="6"/>
        <v>Agri</v>
      </c>
      <c r="U6" s="39" t="str">
        <f t="shared" si="6"/>
        <v>Health</v>
      </c>
      <c r="V6" s="39" t="str">
        <f t="shared" si="6"/>
        <v>Health</v>
      </c>
      <c r="W6" s="39" t="str">
        <f t="shared" si="6"/>
        <v>Health</v>
      </c>
      <c r="X6" s="39" t="str">
        <f t="shared" si="6"/>
        <v>Health</v>
      </c>
      <c r="Y6" s="39" t="str">
        <f t="shared" si="6"/>
        <v>Health</v>
      </c>
      <c r="Z6" s="39" t="str">
        <f t="shared" si="6"/>
        <v>Health</v>
      </c>
      <c r="AA6" s="39" t="str">
        <f t="shared" si="6"/>
        <v>Markets</v>
      </c>
      <c r="AB6" s="39" t="str">
        <f t="shared" si="6"/>
        <v>Markets</v>
      </c>
      <c r="AC6" s="39" t="str">
        <f t="shared" si="6"/>
        <v>Markets</v>
      </c>
      <c r="AD6" s="39" t="str">
        <f t="shared" si="6"/>
        <v>Markets</v>
      </c>
      <c r="AE6" s="39" t="str">
        <f t="shared" si="6"/>
        <v>Markets</v>
      </c>
      <c r="AF6" s="39" t="str">
        <f t="shared" si="6"/>
        <v>Markets</v>
      </c>
      <c r="AG6" s="39" t="str">
        <f t="shared" si="6"/>
        <v>Markets</v>
      </c>
      <c r="AH6" s="39" t="str">
        <f t="shared" si="6"/>
        <v>PWD</v>
      </c>
      <c r="AI6" s="39" t="str">
        <f t="shared" si="6"/>
        <v>PWD</v>
      </c>
      <c r="AJ6" s="39" t="str">
        <f t="shared" si="6"/>
        <v>PWD</v>
      </c>
      <c r="AK6" s="39" t="str">
        <f t="shared" ref="AK6:AN6" si="7">IF(ISNUMBER(SEARCH("Education",AK2)),"Edu",IF(ISNUMBER(SEARCH("Farmers'",AK2)),"Agri",IF(ISNUMBER(SEARCH("Health",AK2)),"Health",IF(ISNUMBER(SEARCH("Market",AK2)),"Markets",IF(ISNUMBER(SEARCH("PWD",AK2)),"PWD","")))))</f>
        <v>PWD</v>
      </c>
      <c r="AL6" s="39" t="str">
        <f t="shared" si="7"/>
        <v>PWD</v>
      </c>
      <c r="AM6" s="39" t="str">
        <f t="shared" si="7"/>
        <v>PWD</v>
      </c>
      <c r="AN6" s="39" t="str">
        <f t="shared" si="7"/>
        <v>PWD</v>
      </c>
      <c r="AO6" s="44" t="str">
        <f t="shared" si="6"/>
        <v>PWD</v>
      </c>
      <c r="AP6" s="65" t="s">
        <v>78</v>
      </c>
      <c r="AQ6" s="66" t="s">
        <v>79</v>
      </c>
      <c r="AR6" s="85" t="s">
        <v>80</v>
      </c>
      <c r="AS6" s="65" t="s">
        <v>81</v>
      </c>
      <c r="AT6" s="86" t="s">
        <v>82</v>
      </c>
      <c r="AU6" s="66" t="s">
        <v>83</v>
      </c>
      <c r="AV6" s="66" t="s">
        <v>84</v>
      </c>
      <c r="AW6" s="66" t="s">
        <v>85</v>
      </c>
      <c r="AX6" s="88" t="s">
        <v>32</v>
      </c>
      <c r="AY6" s="65" t="s">
        <v>86</v>
      </c>
      <c r="AZ6" s="256"/>
      <c r="BA6" s="255"/>
      <c r="BB6" s="255"/>
      <c r="BC6" s="257"/>
      <c r="BD6" s="250"/>
      <c r="BE6" s="260"/>
      <c r="BF6" s="260"/>
      <c r="BG6" s="260"/>
      <c r="BH6" s="260"/>
      <c r="BI6" s="261"/>
    </row>
    <row r="7" spans="1:61" ht="16.5" customHeight="1" x14ac:dyDescent="0.35">
      <c r="A7" s="3"/>
      <c r="B7" s="3"/>
      <c r="C7" s="20"/>
      <c r="D7" s="26"/>
      <c r="E7" s="3"/>
      <c r="F7" s="5"/>
      <c r="G7" s="5"/>
      <c r="H7" s="52"/>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5"/>
      <c r="AP7" s="84">
        <f>COUNTIF(I3:AO3,"REF")</f>
        <v>15</v>
      </c>
      <c r="AQ7" s="65">
        <f>COUNTIF(I3:AO3,"HOST")</f>
        <v>18</v>
      </c>
      <c r="AR7" s="87">
        <f>COUNTIF(I4:AO4,"F")</f>
        <v>16</v>
      </c>
      <c r="AS7" s="85">
        <f>COUNTIF(I4:AO4,"M")</f>
        <v>17</v>
      </c>
      <c r="AT7" s="87">
        <f>COUNTIF(I6:AO6,"Edu")</f>
        <v>4</v>
      </c>
      <c r="AU7" s="85">
        <f>COUNTIF(I6:AO6,"Agri")</f>
        <v>8</v>
      </c>
      <c r="AV7" s="85">
        <f>COUNTIF(I6:AO6,"Health")</f>
        <v>6</v>
      </c>
      <c r="AW7" s="85">
        <f>COUNTIF(I6:AO6,"Markets")</f>
        <v>7</v>
      </c>
      <c r="AX7" s="87">
        <f>COUNTIF(I6:AO6,"PWD")</f>
        <v>8</v>
      </c>
      <c r="AY7" s="65">
        <f>COUNTIF(I2:AO2, "*")</f>
        <v>33</v>
      </c>
      <c r="AZ7" s="256"/>
      <c r="BA7" s="255"/>
      <c r="BB7" s="255"/>
      <c r="BC7" s="257"/>
      <c r="BD7" s="250"/>
      <c r="BE7" s="260"/>
      <c r="BF7" s="260"/>
      <c r="BG7" s="260"/>
      <c r="BH7" s="260"/>
      <c r="BI7" s="261"/>
    </row>
    <row r="8" spans="1:61" x14ac:dyDescent="0.35">
      <c r="A8" s="109"/>
      <c r="B8" s="109"/>
      <c r="C8" s="21" t="s">
        <v>87</v>
      </c>
      <c r="D8" s="110"/>
      <c r="E8" s="111"/>
      <c r="F8" s="218"/>
      <c r="G8" s="111"/>
      <c r="H8" s="111"/>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0"/>
      <c r="AQ8" s="110"/>
      <c r="AR8" s="110"/>
      <c r="AS8" s="110"/>
      <c r="AT8" s="110"/>
      <c r="AU8" s="110"/>
      <c r="AV8" s="110"/>
      <c r="AW8" s="110"/>
      <c r="AX8" s="110"/>
      <c r="AY8" s="111"/>
      <c r="AZ8" s="21" t="s">
        <v>87</v>
      </c>
      <c r="BA8" s="111"/>
      <c r="BB8" s="111"/>
      <c r="BC8" s="111"/>
      <c r="BD8" s="130"/>
      <c r="BE8" s="111"/>
      <c r="BF8" s="132"/>
      <c r="BG8" s="111"/>
      <c r="BH8" s="111"/>
      <c r="BI8" s="130"/>
    </row>
    <row r="9" spans="1:61" x14ac:dyDescent="0.35">
      <c r="A9" s="3"/>
      <c r="B9" s="36"/>
      <c r="C9" s="22"/>
      <c r="D9" s="12" t="s">
        <v>88</v>
      </c>
      <c r="E9" s="12"/>
      <c r="F9" s="12"/>
      <c r="G9" s="12"/>
      <c r="H9" s="48"/>
      <c r="I9" s="6">
        <v>1</v>
      </c>
      <c r="J9" s="6">
        <v>1</v>
      </c>
      <c r="K9" s="6">
        <v>0</v>
      </c>
      <c r="L9" s="6">
        <v>1</v>
      </c>
      <c r="M9" s="6">
        <v>1</v>
      </c>
      <c r="N9" s="6">
        <v>1</v>
      </c>
      <c r="O9" s="6">
        <v>1</v>
      </c>
      <c r="P9" s="6">
        <v>0</v>
      </c>
      <c r="Q9" s="6">
        <v>1</v>
      </c>
      <c r="R9" s="6">
        <v>1</v>
      </c>
      <c r="S9" s="6">
        <v>1</v>
      </c>
      <c r="T9" s="6">
        <v>1</v>
      </c>
      <c r="U9" s="6">
        <v>1</v>
      </c>
      <c r="V9" s="6">
        <v>0</v>
      </c>
      <c r="W9" s="6">
        <v>1</v>
      </c>
      <c r="X9" s="6">
        <v>1</v>
      </c>
      <c r="Y9" s="6">
        <v>0</v>
      </c>
      <c r="Z9" s="6">
        <v>1</v>
      </c>
      <c r="AA9" s="6">
        <v>1</v>
      </c>
      <c r="AB9" s="6">
        <v>1</v>
      </c>
      <c r="AC9" s="6">
        <v>1</v>
      </c>
      <c r="AD9" s="6">
        <v>1</v>
      </c>
      <c r="AE9" s="6">
        <v>1</v>
      </c>
      <c r="AF9" s="6">
        <v>1</v>
      </c>
      <c r="AG9" s="6">
        <v>1</v>
      </c>
      <c r="AH9" s="6">
        <v>1</v>
      </c>
      <c r="AI9" s="6">
        <v>1</v>
      </c>
      <c r="AJ9" s="6">
        <v>0</v>
      </c>
      <c r="AK9" s="6">
        <v>0</v>
      </c>
      <c r="AL9" s="6"/>
      <c r="AM9" s="6"/>
      <c r="AN9" s="6"/>
      <c r="AO9" s="46">
        <v>0</v>
      </c>
      <c r="AP9" s="42">
        <f>SUMIF($I$3:$AO$3, "*REF*", I9:AO9)</f>
        <v>10</v>
      </c>
      <c r="AQ9" s="59">
        <f>SUMIF($I$3:$AO$3, "*HOST*", I9:AO9)</f>
        <v>13</v>
      </c>
      <c r="AR9" s="42">
        <f>SUMIF($I$4:$AO$4, "*F*", I9:AO9)</f>
        <v>13</v>
      </c>
      <c r="AS9" s="59">
        <f>SUMIF($I$4:$AO$4, "*M*", I9:AO9)</f>
        <v>10</v>
      </c>
      <c r="AT9" s="42">
        <f>SUMIF($I$6:$AO$6, "Edu", I9:AO9)</f>
        <v>3</v>
      </c>
      <c r="AU9" s="42">
        <f>SUMIF($I$6:$AO$6, "*agri*", I9:AO9)</f>
        <v>7</v>
      </c>
      <c r="AV9" s="42">
        <f>SUMIF($I$6:$AO$6, "Health", I9:AO9)</f>
        <v>4</v>
      </c>
      <c r="AW9" s="42">
        <f>SUMIF($I$6:$AO$6, "*market*", I9:AO9)</f>
        <v>7</v>
      </c>
      <c r="AX9" s="59">
        <f>SUMIF($I$6:$AO$6, "*PWD*", I9:AO9)</f>
        <v>2</v>
      </c>
      <c r="AY9" s="59">
        <f>SUM(I9:AO9)</f>
        <v>23</v>
      </c>
      <c r="AZ9" s="242" t="s">
        <v>89</v>
      </c>
      <c r="BA9" s="245"/>
      <c r="BB9" s="245"/>
      <c r="BC9" s="246"/>
      <c r="BD9" s="251" t="s">
        <v>90</v>
      </c>
      <c r="BE9" s="3"/>
      <c r="BF9" s="133"/>
      <c r="BG9" s="3"/>
      <c r="BH9" s="3"/>
      <c r="BI9" s="48"/>
    </row>
    <row r="10" spans="1:61" x14ac:dyDescent="0.35">
      <c r="A10" s="3"/>
      <c r="B10" s="36"/>
      <c r="C10" s="22"/>
      <c r="D10" s="12" t="s">
        <v>91</v>
      </c>
      <c r="E10" s="12"/>
      <c r="F10" s="12"/>
      <c r="G10" s="12"/>
      <c r="H10" s="48"/>
      <c r="I10" s="6">
        <v>1</v>
      </c>
      <c r="J10" s="6">
        <v>1</v>
      </c>
      <c r="K10" s="6">
        <v>1</v>
      </c>
      <c r="L10" s="6">
        <v>1</v>
      </c>
      <c r="M10" s="6">
        <v>1</v>
      </c>
      <c r="N10" s="6">
        <v>1</v>
      </c>
      <c r="O10" s="6">
        <v>1</v>
      </c>
      <c r="P10" s="6">
        <v>1</v>
      </c>
      <c r="Q10" s="6">
        <v>1</v>
      </c>
      <c r="R10" s="6">
        <v>0</v>
      </c>
      <c r="S10" s="6">
        <v>1</v>
      </c>
      <c r="T10" s="6">
        <v>1</v>
      </c>
      <c r="U10" s="6">
        <v>1</v>
      </c>
      <c r="V10" s="6">
        <v>0</v>
      </c>
      <c r="W10" s="6">
        <v>1</v>
      </c>
      <c r="X10" s="6">
        <v>1</v>
      </c>
      <c r="Y10" s="6">
        <v>0</v>
      </c>
      <c r="Z10" s="6">
        <v>1</v>
      </c>
      <c r="AA10" s="6">
        <v>1</v>
      </c>
      <c r="AB10" s="6">
        <v>1</v>
      </c>
      <c r="AC10" s="6">
        <v>1</v>
      </c>
      <c r="AD10" s="6">
        <v>0</v>
      </c>
      <c r="AE10" s="6">
        <v>1</v>
      </c>
      <c r="AF10" s="6">
        <v>1</v>
      </c>
      <c r="AG10" s="6">
        <v>1</v>
      </c>
      <c r="AH10" s="6">
        <v>1</v>
      </c>
      <c r="AI10" s="6">
        <v>0</v>
      </c>
      <c r="AJ10" s="6">
        <v>0</v>
      </c>
      <c r="AK10" s="6">
        <v>0</v>
      </c>
      <c r="AL10" s="6"/>
      <c r="AM10" s="6"/>
      <c r="AN10" s="6"/>
      <c r="AO10" s="46">
        <v>0</v>
      </c>
      <c r="AP10" s="42">
        <f>SUMIF($I$3:$AO$3, "*REF*", I10:AO10)</f>
        <v>9</v>
      </c>
      <c r="AQ10" s="59">
        <f>SUMIF($I$3:$AO$3, "*HOST*", I10:AO10)</f>
        <v>13</v>
      </c>
      <c r="AR10" s="42">
        <f>SUMIF($I$4:$AO$4, "*F*", I10:AO10)</f>
        <v>12</v>
      </c>
      <c r="AS10" s="59">
        <f>SUMIF($I$4:$AO$4, "*M*", I10:AO10)</f>
        <v>10</v>
      </c>
      <c r="AT10" s="42">
        <f>SUMIF($I$6:$AO$6, "Edu", I10:AO10)</f>
        <v>4</v>
      </c>
      <c r="AU10" s="42">
        <f>SUMIF($I$6:$AO$6, "*agri*", I10:AO10)</f>
        <v>7</v>
      </c>
      <c r="AV10" s="42">
        <f>SUMIF($I$6:$AO$6, "Health", I10:AO10)</f>
        <v>4</v>
      </c>
      <c r="AW10" s="42">
        <f>SUMIF($I$6:$AO$6, "*market*", I10:AO10)</f>
        <v>6</v>
      </c>
      <c r="AX10" s="59">
        <f>SUMIF($I$6:$AO$6, "*PWD*", I10:AO10)</f>
        <v>1</v>
      </c>
      <c r="AY10" s="59">
        <f t="shared" ref="AY10:AY13" si="8">SUM(I10:AO10)</f>
        <v>22</v>
      </c>
      <c r="AZ10" s="247"/>
      <c r="BA10" s="245"/>
      <c r="BB10" s="245"/>
      <c r="BC10" s="246"/>
      <c r="BD10" s="252"/>
      <c r="BE10" s="3"/>
      <c r="BF10" s="133"/>
      <c r="BG10" s="3"/>
      <c r="BH10" s="3"/>
      <c r="BI10" s="48"/>
    </row>
    <row r="11" spans="1:61" x14ac:dyDescent="0.35">
      <c r="A11" s="3"/>
      <c r="B11" s="36"/>
      <c r="C11" s="22"/>
      <c r="D11" s="12" t="s">
        <v>92</v>
      </c>
      <c r="E11" s="12"/>
      <c r="F11" s="12"/>
      <c r="G11" s="12"/>
      <c r="H11" s="48"/>
      <c r="I11" s="6">
        <v>1</v>
      </c>
      <c r="J11" s="6">
        <v>1</v>
      </c>
      <c r="K11" s="6">
        <v>0</v>
      </c>
      <c r="L11" s="6">
        <v>0</v>
      </c>
      <c r="M11" s="6">
        <v>1</v>
      </c>
      <c r="N11" s="6">
        <v>1</v>
      </c>
      <c r="O11" s="6">
        <v>1</v>
      </c>
      <c r="P11" s="6">
        <v>1</v>
      </c>
      <c r="Q11" s="6">
        <v>1</v>
      </c>
      <c r="R11" s="6">
        <v>1</v>
      </c>
      <c r="S11" s="6">
        <v>1</v>
      </c>
      <c r="T11" s="6">
        <v>1</v>
      </c>
      <c r="U11" s="6">
        <v>0</v>
      </c>
      <c r="V11" s="6">
        <v>0</v>
      </c>
      <c r="W11" s="6">
        <v>0</v>
      </c>
      <c r="X11" s="6">
        <v>1</v>
      </c>
      <c r="Y11" s="6">
        <v>0</v>
      </c>
      <c r="Z11" s="6">
        <v>0</v>
      </c>
      <c r="AA11" s="6">
        <v>1</v>
      </c>
      <c r="AB11" s="6">
        <v>0</v>
      </c>
      <c r="AC11" s="6">
        <v>0</v>
      </c>
      <c r="AD11" s="6">
        <v>1</v>
      </c>
      <c r="AE11" s="6">
        <v>0</v>
      </c>
      <c r="AF11" s="6">
        <v>1</v>
      </c>
      <c r="AG11" s="6">
        <v>1</v>
      </c>
      <c r="AH11" s="6">
        <v>0</v>
      </c>
      <c r="AI11" s="6">
        <v>1</v>
      </c>
      <c r="AJ11" s="6">
        <v>1</v>
      </c>
      <c r="AK11" s="6">
        <v>0</v>
      </c>
      <c r="AL11" s="6"/>
      <c r="AM11" s="6"/>
      <c r="AN11" s="6"/>
      <c r="AO11" s="46">
        <v>0</v>
      </c>
      <c r="AP11" s="42">
        <f>SUMIF($I$3:$AO$3, "*REF*", I11:AO11)</f>
        <v>7</v>
      </c>
      <c r="AQ11" s="59">
        <f>SUMIF($I$3:$AO$3, "*HOST*", I11:AO11)</f>
        <v>10</v>
      </c>
      <c r="AR11" s="42">
        <f>SUMIF($I$4:$AO$4, "*F*", I11:AO11)</f>
        <v>9</v>
      </c>
      <c r="AS11" s="59">
        <f>SUMIF($I$4:$AO$4, "*M*", I11:AO11)</f>
        <v>8</v>
      </c>
      <c r="AT11" s="42">
        <f>SUMIF($I$6:$AO$6, "Edu", I11:AO11)</f>
        <v>2</v>
      </c>
      <c r="AU11" s="42">
        <f>SUMIF($I$6:$AO$6, "*agri*", I11:AO11)</f>
        <v>8</v>
      </c>
      <c r="AV11" s="42">
        <f>SUMIF($I$6:$AO$6, "Health", I11:AO11)</f>
        <v>1</v>
      </c>
      <c r="AW11" s="42">
        <f>SUMIF($I$6:$AO$6, "*market*", I11:AO11)</f>
        <v>4</v>
      </c>
      <c r="AX11" s="59">
        <f>SUMIF($I$6:$AO$6, "*PWD*", I11:AO11)</f>
        <v>2</v>
      </c>
      <c r="AY11" s="59">
        <f t="shared" si="8"/>
        <v>17</v>
      </c>
      <c r="AZ11" s="247"/>
      <c r="BA11" s="245"/>
      <c r="BB11" s="245"/>
      <c r="BC11" s="246"/>
      <c r="BD11" s="252"/>
      <c r="BE11" s="3"/>
      <c r="BF11" s="133"/>
      <c r="BG11" s="3"/>
      <c r="BH11" s="3"/>
      <c r="BI11" s="48"/>
    </row>
    <row r="12" spans="1:61" x14ac:dyDescent="0.35">
      <c r="A12" s="3"/>
      <c r="B12" s="36"/>
      <c r="C12" s="22"/>
      <c r="D12" s="12" t="s">
        <v>93</v>
      </c>
      <c r="E12" s="12"/>
      <c r="F12" s="12"/>
      <c r="G12" s="12"/>
      <c r="H12" s="48"/>
      <c r="I12" s="6">
        <v>1</v>
      </c>
      <c r="J12" s="6">
        <v>0</v>
      </c>
      <c r="K12" s="6">
        <v>1</v>
      </c>
      <c r="L12" s="6">
        <v>1</v>
      </c>
      <c r="M12" s="6">
        <v>0</v>
      </c>
      <c r="N12" s="6">
        <v>0</v>
      </c>
      <c r="O12" s="6">
        <v>1</v>
      </c>
      <c r="P12" s="6">
        <v>1</v>
      </c>
      <c r="Q12" s="6">
        <v>0</v>
      </c>
      <c r="R12" s="6">
        <v>1</v>
      </c>
      <c r="S12" s="6">
        <v>1</v>
      </c>
      <c r="T12" s="6">
        <v>0</v>
      </c>
      <c r="U12" s="6">
        <v>0</v>
      </c>
      <c r="V12" s="6">
        <v>0</v>
      </c>
      <c r="W12" s="6">
        <v>0</v>
      </c>
      <c r="X12" s="6">
        <v>1</v>
      </c>
      <c r="Y12" s="6">
        <v>0</v>
      </c>
      <c r="Z12" s="6">
        <v>0</v>
      </c>
      <c r="AA12" s="6">
        <v>0</v>
      </c>
      <c r="AB12" s="6">
        <v>0</v>
      </c>
      <c r="AC12" s="6">
        <v>0</v>
      </c>
      <c r="AD12" s="6">
        <v>0</v>
      </c>
      <c r="AE12" s="6">
        <v>0</v>
      </c>
      <c r="AF12" s="6">
        <v>0</v>
      </c>
      <c r="AG12" s="6">
        <v>0</v>
      </c>
      <c r="AH12" s="6">
        <v>0</v>
      </c>
      <c r="AI12" s="6">
        <v>1</v>
      </c>
      <c r="AJ12" s="6">
        <v>1</v>
      </c>
      <c r="AK12" s="6">
        <v>0</v>
      </c>
      <c r="AL12" s="6"/>
      <c r="AM12" s="6"/>
      <c r="AN12" s="6"/>
      <c r="AO12" s="46">
        <v>0</v>
      </c>
      <c r="AP12" s="42">
        <f>SUMIF($I$3:$AO$3, "*REF*", I12:AO12)</f>
        <v>4</v>
      </c>
      <c r="AQ12" s="59">
        <f>SUMIF($I$3:$AO$3, "*HOST*", I12:AO12)</f>
        <v>6</v>
      </c>
      <c r="AR12" s="42">
        <f>SUMIF($I$4:$AO$4, "*F*", I12:AO12)</f>
        <v>3</v>
      </c>
      <c r="AS12" s="59">
        <f>SUMIF($I$4:$AO$4, "*M*", I12:AO12)</f>
        <v>7</v>
      </c>
      <c r="AT12" s="42">
        <f>SUMIF($I$6:$AO$6, "Edu", I12:AO12)</f>
        <v>3</v>
      </c>
      <c r="AU12" s="42">
        <f>SUMIF($I$6:$AO$6, "*agri*", I12:AO12)</f>
        <v>4</v>
      </c>
      <c r="AV12" s="42">
        <f>SUMIF($I$6:$AO$6, "Health", I12:AO12)</f>
        <v>1</v>
      </c>
      <c r="AW12" s="42">
        <f>SUMIF($I$6:$AO$6, "*market*", I12:AO12)</f>
        <v>0</v>
      </c>
      <c r="AX12" s="59">
        <f>SUMIF($I$6:$AO$6, "*PWD*", I12:AO12)</f>
        <v>2</v>
      </c>
      <c r="AY12" s="59">
        <f t="shared" si="8"/>
        <v>10</v>
      </c>
      <c r="AZ12" s="247"/>
      <c r="BA12" s="245"/>
      <c r="BB12" s="245"/>
      <c r="BC12" s="246"/>
      <c r="BD12" s="252"/>
      <c r="BE12" s="3"/>
      <c r="BF12" s="133"/>
      <c r="BG12" s="3"/>
      <c r="BH12" s="3"/>
      <c r="BI12" s="48"/>
    </row>
    <row r="13" spans="1:61" x14ac:dyDescent="0.35">
      <c r="A13" s="3"/>
      <c r="B13" s="36"/>
      <c r="C13" s="22"/>
      <c r="D13" s="12" t="s">
        <v>94</v>
      </c>
      <c r="E13" s="12"/>
      <c r="F13" s="12"/>
      <c r="G13" s="12"/>
      <c r="H13" s="48"/>
      <c r="I13" s="93">
        <v>0</v>
      </c>
      <c r="J13" s="93">
        <v>0</v>
      </c>
      <c r="K13" s="93">
        <v>0</v>
      </c>
      <c r="L13" s="93">
        <v>0</v>
      </c>
      <c r="M13" s="93">
        <v>0</v>
      </c>
      <c r="N13" s="93">
        <v>0</v>
      </c>
      <c r="O13" s="93">
        <v>0</v>
      </c>
      <c r="P13" s="93">
        <v>1</v>
      </c>
      <c r="Q13" s="93">
        <v>0</v>
      </c>
      <c r="R13" s="93">
        <v>0</v>
      </c>
      <c r="S13" s="93">
        <v>0</v>
      </c>
      <c r="T13" s="93">
        <v>0</v>
      </c>
      <c r="U13" s="93">
        <v>0</v>
      </c>
      <c r="V13" s="93">
        <v>0</v>
      </c>
      <c r="W13" s="93">
        <v>0</v>
      </c>
      <c r="X13" s="93">
        <v>0</v>
      </c>
      <c r="Y13" s="93">
        <v>0</v>
      </c>
      <c r="Z13" s="93">
        <v>0</v>
      </c>
      <c r="AA13" s="93">
        <v>0</v>
      </c>
      <c r="AB13" s="93">
        <v>0</v>
      </c>
      <c r="AC13" s="93">
        <v>0</v>
      </c>
      <c r="AD13" s="93">
        <v>0</v>
      </c>
      <c r="AE13" s="93">
        <v>0</v>
      </c>
      <c r="AF13" s="93">
        <v>0</v>
      </c>
      <c r="AG13" s="93">
        <v>0</v>
      </c>
      <c r="AH13" s="93">
        <v>0</v>
      </c>
      <c r="AI13" s="93">
        <v>0</v>
      </c>
      <c r="AJ13" s="93">
        <v>0</v>
      </c>
      <c r="AK13" s="6">
        <v>0</v>
      </c>
      <c r="AL13" s="93"/>
      <c r="AM13" s="93"/>
      <c r="AN13" s="93"/>
      <c r="AO13" s="94">
        <v>0</v>
      </c>
      <c r="AP13" s="89">
        <f>SUMIF($I$3:$AO$3, "*REF*", I13:AO13)</f>
        <v>0</v>
      </c>
      <c r="AQ13" s="96">
        <f>SUMIF($I$3:$AO$3, "*HOST*", I13:AO13)</f>
        <v>1</v>
      </c>
      <c r="AR13" s="89">
        <f>SUMIF($I$4:$AO$4, "*F*", I13:AO13)</f>
        <v>0</v>
      </c>
      <c r="AS13" s="96">
        <f>SUMIF($I$4:$AO$4, "*M*", I13:AO13)</f>
        <v>1</v>
      </c>
      <c r="AT13" s="89">
        <f>SUMIF($I$6:$AO$6, "Edu", I13:AO13)</f>
        <v>0</v>
      </c>
      <c r="AU13" s="89">
        <f>SUMIF($I$6:$AO$6, "*agri*", I13:AO13)</f>
        <v>1</v>
      </c>
      <c r="AV13" s="89">
        <f>SUMIF($I$6:$AO$6, "Health", I13:AO13)</f>
        <v>0</v>
      </c>
      <c r="AW13" s="89">
        <f>SUMIF($I$6:$AO$6, "*market*", I13:AO13)</f>
        <v>0</v>
      </c>
      <c r="AX13" s="96">
        <f>SUMIF($I$6:$AO$6, "*PWD*", I13:AO13)</f>
        <v>0</v>
      </c>
      <c r="AY13" s="96">
        <f t="shared" si="8"/>
        <v>1</v>
      </c>
      <c r="AZ13" s="247"/>
      <c r="BA13" s="245"/>
      <c r="BB13" s="245"/>
      <c r="BC13" s="246"/>
      <c r="BD13" s="252"/>
      <c r="BE13" s="3"/>
      <c r="BF13" s="133"/>
      <c r="BG13" s="3"/>
      <c r="BH13" s="3"/>
      <c r="BI13" s="48"/>
    </row>
    <row r="14" spans="1:61" x14ac:dyDescent="0.35">
      <c r="A14" s="109"/>
      <c r="B14" s="109"/>
      <c r="C14" s="21" t="s">
        <v>95</v>
      </c>
      <c r="D14" s="110"/>
      <c r="E14" s="111"/>
      <c r="F14" s="218"/>
      <c r="G14" s="111"/>
      <c r="H14" s="111"/>
      <c r="I14" s="21" t="s">
        <v>95</v>
      </c>
      <c r="J14" s="112"/>
      <c r="K14" s="112"/>
      <c r="L14" s="112"/>
      <c r="M14" s="112"/>
      <c r="N14" s="112"/>
      <c r="O14" s="112"/>
      <c r="P14" s="112"/>
      <c r="Q14" s="112"/>
      <c r="R14" s="112"/>
      <c r="S14" s="21" t="s">
        <v>95</v>
      </c>
      <c r="T14" s="112"/>
      <c r="U14" s="112"/>
      <c r="V14" s="112"/>
      <c r="W14" s="112"/>
      <c r="X14" s="112"/>
      <c r="Y14" s="112"/>
      <c r="Z14" s="112"/>
      <c r="AA14" s="112"/>
      <c r="AB14" s="112"/>
      <c r="AC14" s="21" t="s">
        <v>95</v>
      </c>
      <c r="AD14" s="112"/>
      <c r="AE14" s="112"/>
      <c r="AF14" s="112"/>
      <c r="AG14" s="112"/>
      <c r="AH14" s="112"/>
      <c r="AI14" s="112"/>
      <c r="AJ14" s="112"/>
      <c r="AK14" s="112"/>
      <c r="AL14" s="112"/>
      <c r="AM14" s="112"/>
      <c r="AN14" s="112"/>
      <c r="AO14" s="112"/>
      <c r="AP14" s="113"/>
      <c r="AQ14" s="21" t="s">
        <v>95</v>
      </c>
      <c r="AR14" s="113"/>
      <c r="AS14" s="113"/>
      <c r="AT14" s="113"/>
      <c r="AU14" s="21" t="s">
        <v>95</v>
      </c>
      <c r="AV14" s="113"/>
      <c r="AW14" s="113"/>
      <c r="AX14" s="113"/>
      <c r="AY14" s="112"/>
      <c r="AZ14" s="21" t="s">
        <v>95</v>
      </c>
      <c r="BA14" s="111"/>
      <c r="BB14" s="111"/>
      <c r="BC14" s="111"/>
      <c r="BD14" s="131" t="s">
        <v>95</v>
      </c>
      <c r="BE14" s="21" t="s">
        <v>95</v>
      </c>
      <c r="BF14" s="132"/>
      <c r="BG14" s="111"/>
      <c r="BH14" s="111"/>
      <c r="BI14" s="130"/>
    </row>
    <row r="15" spans="1:61" ht="14.15" customHeight="1" x14ac:dyDescent="0.35">
      <c r="A15" s="7"/>
      <c r="B15" s="1"/>
      <c r="C15" s="25"/>
      <c r="D15" s="2">
        <v>1</v>
      </c>
      <c r="E15" s="103" t="s">
        <v>96</v>
      </c>
      <c r="F15" s="219"/>
      <c r="G15" s="8"/>
      <c r="H15" s="53"/>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8"/>
      <c r="AP15" s="43"/>
      <c r="AQ15" s="61"/>
      <c r="AR15" s="43"/>
      <c r="AS15" s="61"/>
      <c r="AT15" s="43"/>
      <c r="AU15" s="43"/>
      <c r="AV15" s="43"/>
      <c r="AW15" s="43"/>
      <c r="AX15" s="61"/>
      <c r="AY15" s="61"/>
      <c r="AZ15" s="78" t="s">
        <v>97</v>
      </c>
      <c r="BA15" s="79" t="s">
        <v>98</v>
      </c>
      <c r="BB15" s="63"/>
      <c r="BC15" s="67"/>
      <c r="BD15" s="264" t="s">
        <v>99</v>
      </c>
      <c r="BE15" s="63"/>
      <c r="BF15" s="134"/>
      <c r="BG15" s="63"/>
      <c r="BH15" s="63"/>
      <c r="BI15" s="135"/>
    </row>
    <row r="16" spans="1:61" s="202" customFormat="1" ht="14.15" customHeight="1" x14ac:dyDescent="0.35">
      <c r="A16" s="9"/>
      <c r="B16" s="253"/>
      <c r="C16" s="9"/>
      <c r="D16" s="28"/>
      <c r="E16" s="11" t="s">
        <v>773</v>
      </c>
      <c r="F16" s="12"/>
      <c r="G16" s="11"/>
      <c r="H16" s="54"/>
      <c r="I16" s="204">
        <v>0</v>
      </c>
      <c r="J16" s="204">
        <v>0</v>
      </c>
      <c r="K16" s="204">
        <v>0</v>
      </c>
      <c r="L16" s="204">
        <v>0</v>
      </c>
      <c r="M16" s="204">
        <v>1</v>
      </c>
      <c r="N16" s="204">
        <v>1</v>
      </c>
      <c r="O16" s="204">
        <v>1</v>
      </c>
      <c r="P16" s="204">
        <v>1</v>
      </c>
      <c r="Q16" s="204">
        <v>1</v>
      </c>
      <c r="R16" s="204">
        <v>0</v>
      </c>
      <c r="S16" s="204">
        <v>1</v>
      </c>
      <c r="T16" s="204">
        <v>0</v>
      </c>
      <c r="U16" s="204">
        <v>0</v>
      </c>
      <c r="V16" s="204">
        <v>0</v>
      </c>
      <c r="W16" s="204">
        <v>0</v>
      </c>
      <c r="X16" s="204">
        <v>0</v>
      </c>
      <c r="Y16" s="204">
        <v>0</v>
      </c>
      <c r="Z16" s="204">
        <v>0</v>
      </c>
      <c r="AA16" s="204">
        <v>0</v>
      </c>
      <c r="AB16" s="204">
        <v>0</v>
      </c>
      <c r="AC16" s="204">
        <v>0</v>
      </c>
      <c r="AD16" s="204">
        <v>0</v>
      </c>
      <c r="AE16" s="204">
        <v>0</v>
      </c>
      <c r="AF16" s="204">
        <v>0</v>
      </c>
      <c r="AG16" s="204">
        <v>0</v>
      </c>
      <c r="AH16" s="204">
        <v>0</v>
      </c>
      <c r="AI16" s="204">
        <v>0</v>
      </c>
      <c r="AJ16" s="204">
        <v>0</v>
      </c>
      <c r="AK16" s="204">
        <v>0</v>
      </c>
      <c r="AL16" s="204">
        <v>0</v>
      </c>
      <c r="AM16" s="204">
        <v>0</v>
      </c>
      <c r="AN16" s="204">
        <v>0</v>
      </c>
      <c r="AO16" s="205">
        <v>0</v>
      </c>
      <c r="AP16" s="206">
        <f t="shared" ref="AP16:AP47" si="9">SUMIF($I$3:$AO$3, "*REF*", I16:AO16)</f>
        <v>2</v>
      </c>
      <c r="AQ16" s="207">
        <f t="shared" ref="AQ16:AQ47" si="10">SUMIF($I$3:$AO$3, "*HOST*", I16:AO16)</f>
        <v>4</v>
      </c>
      <c r="AR16" s="206">
        <f t="shared" ref="AR16:AR47" si="11">SUMIF($I$4:$AO$4, "*F*", I16:AO16)</f>
        <v>3</v>
      </c>
      <c r="AS16" s="207">
        <f t="shared" ref="AS16:AS47" si="12">SUMIF($I$4:$AO$4, "*M*", I16:AO16)</f>
        <v>3</v>
      </c>
      <c r="AT16" s="206">
        <f t="shared" ref="AT16:AT47" si="13">SUMIF($I$6:$AO$6, "Edu", I16:AO16)</f>
        <v>0</v>
      </c>
      <c r="AU16" s="206">
        <f t="shared" ref="AU16:AU47" si="14">SUMIF($I$6:$AO$6, "*agri*", I16:AO16)</f>
        <v>6</v>
      </c>
      <c r="AV16" s="206">
        <f t="shared" ref="AV16:AV47" si="15">SUMIF($I$6:$AO$6, "Health", I16:AO16)</f>
        <v>0</v>
      </c>
      <c r="AW16" s="206">
        <f t="shared" ref="AW16:AW47" si="16">SUMIF($I$6:$AO$6, "*market*", I16:AO16)</f>
        <v>0</v>
      </c>
      <c r="AX16" s="207">
        <f t="shared" ref="AX16:AX47" si="17">SUMIF($I$6:$AO$6, "*PWD*", I16:AO16)</f>
        <v>0</v>
      </c>
      <c r="AY16" s="207">
        <f t="shared" ref="AY16:AY66" si="18">SUM(I16:AO16)</f>
        <v>6</v>
      </c>
      <c r="AZ16" s="242" t="s">
        <v>100</v>
      </c>
      <c r="BA16" s="243"/>
      <c r="BB16" s="243"/>
      <c r="BC16" s="244"/>
      <c r="BD16" s="264"/>
      <c r="BE16" s="9"/>
      <c r="BF16" s="155"/>
      <c r="BG16" s="9"/>
      <c r="BH16" s="9"/>
      <c r="BI16" s="136"/>
    </row>
    <row r="17" spans="1:61" x14ac:dyDescent="0.35">
      <c r="A17" s="3"/>
      <c r="B17" s="253"/>
      <c r="C17" s="3"/>
      <c r="D17" s="28"/>
      <c r="E17" s="3"/>
      <c r="F17" s="12" t="s">
        <v>101</v>
      </c>
      <c r="G17" s="12"/>
      <c r="H17" s="55"/>
      <c r="I17" s="6">
        <v>0</v>
      </c>
      <c r="J17" s="6">
        <v>0</v>
      </c>
      <c r="K17" s="6">
        <v>0</v>
      </c>
      <c r="L17" s="6">
        <v>0</v>
      </c>
      <c r="M17" s="6">
        <v>0</v>
      </c>
      <c r="N17" s="6">
        <v>0</v>
      </c>
      <c r="O17" s="6">
        <v>0</v>
      </c>
      <c r="P17" s="6">
        <v>1</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46">
        <v>0</v>
      </c>
      <c r="AP17" s="41">
        <f t="shared" si="9"/>
        <v>0</v>
      </c>
      <c r="AQ17" s="62">
        <f t="shared" si="10"/>
        <v>1</v>
      </c>
      <c r="AR17" s="41">
        <f t="shared" si="11"/>
        <v>0</v>
      </c>
      <c r="AS17" s="62">
        <f t="shared" si="12"/>
        <v>1</v>
      </c>
      <c r="AT17" s="41">
        <f t="shared" si="13"/>
        <v>0</v>
      </c>
      <c r="AU17" s="41">
        <f t="shared" si="14"/>
        <v>1</v>
      </c>
      <c r="AV17" s="41">
        <f t="shared" si="15"/>
        <v>0</v>
      </c>
      <c r="AW17" s="41">
        <f t="shared" si="16"/>
        <v>0</v>
      </c>
      <c r="AX17" s="62">
        <f t="shared" si="17"/>
        <v>0</v>
      </c>
      <c r="AY17" s="62">
        <f t="shared" si="18"/>
        <v>1</v>
      </c>
      <c r="AZ17" s="242"/>
      <c r="BA17" s="243"/>
      <c r="BB17" s="243"/>
      <c r="BC17" s="244"/>
      <c r="BD17" s="264"/>
      <c r="BE17" s="137" t="s">
        <v>51</v>
      </c>
      <c r="BF17" s="138" t="s">
        <v>102</v>
      </c>
      <c r="BG17" s="137"/>
      <c r="BH17" s="137"/>
      <c r="BI17" s="48"/>
    </row>
    <row r="18" spans="1:61" x14ac:dyDescent="0.35">
      <c r="A18" s="3"/>
      <c r="B18" s="253"/>
      <c r="C18" s="3"/>
      <c r="D18" s="28"/>
      <c r="E18" s="3"/>
      <c r="F18" s="12" t="s">
        <v>103</v>
      </c>
      <c r="G18" s="12"/>
      <c r="H18" s="55"/>
      <c r="I18" s="6">
        <v>0</v>
      </c>
      <c r="J18" s="6">
        <v>0</v>
      </c>
      <c r="K18" s="6">
        <v>0</v>
      </c>
      <c r="L18" s="6">
        <v>0</v>
      </c>
      <c r="M18" s="6">
        <v>1</v>
      </c>
      <c r="N18" s="6">
        <v>1</v>
      </c>
      <c r="O18" s="6">
        <v>1</v>
      </c>
      <c r="P18" s="6">
        <v>1</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46">
        <v>0</v>
      </c>
      <c r="AP18" s="41">
        <f t="shared" si="9"/>
        <v>0</v>
      </c>
      <c r="AQ18" s="62">
        <f t="shared" si="10"/>
        <v>4</v>
      </c>
      <c r="AR18" s="41">
        <f t="shared" si="11"/>
        <v>2</v>
      </c>
      <c r="AS18" s="62">
        <f t="shared" si="12"/>
        <v>2</v>
      </c>
      <c r="AT18" s="41">
        <f t="shared" si="13"/>
        <v>0</v>
      </c>
      <c r="AU18" s="41">
        <f t="shared" si="14"/>
        <v>4</v>
      </c>
      <c r="AV18" s="41">
        <f t="shared" si="15"/>
        <v>0</v>
      </c>
      <c r="AW18" s="41">
        <f t="shared" si="16"/>
        <v>0</v>
      </c>
      <c r="AX18" s="62">
        <f t="shared" si="17"/>
        <v>0</v>
      </c>
      <c r="AY18" s="62">
        <f t="shared" si="18"/>
        <v>4</v>
      </c>
      <c r="AZ18" s="242"/>
      <c r="BA18" s="243"/>
      <c r="BB18" s="243"/>
      <c r="BC18" s="244"/>
      <c r="BD18" s="264"/>
      <c r="BE18" s="137"/>
      <c r="BF18" s="138"/>
      <c r="BG18" s="137"/>
      <c r="BH18" s="137"/>
      <c r="BI18" s="48"/>
    </row>
    <row r="19" spans="1:61" x14ac:dyDescent="0.35">
      <c r="A19" s="3"/>
      <c r="B19" s="253"/>
      <c r="C19" s="3"/>
      <c r="D19" s="28"/>
      <c r="E19" s="3"/>
      <c r="F19" s="12" t="s">
        <v>104</v>
      </c>
      <c r="G19" s="12"/>
      <c r="H19" s="55"/>
      <c r="I19" s="6">
        <v>0</v>
      </c>
      <c r="J19" s="6">
        <v>0</v>
      </c>
      <c r="K19" s="6">
        <v>0</v>
      </c>
      <c r="L19" s="6">
        <v>0</v>
      </c>
      <c r="M19" s="6">
        <v>1</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46">
        <v>0</v>
      </c>
      <c r="AP19" s="41">
        <f t="shared" si="9"/>
        <v>0</v>
      </c>
      <c r="AQ19" s="62">
        <f t="shared" si="10"/>
        <v>1</v>
      </c>
      <c r="AR19" s="41">
        <f t="shared" si="11"/>
        <v>1</v>
      </c>
      <c r="AS19" s="62">
        <f t="shared" si="12"/>
        <v>0</v>
      </c>
      <c r="AT19" s="41">
        <f t="shared" si="13"/>
        <v>0</v>
      </c>
      <c r="AU19" s="41">
        <f t="shared" si="14"/>
        <v>1</v>
      </c>
      <c r="AV19" s="41">
        <f t="shared" si="15"/>
        <v>0</v>
      </c>
      <c r="AW19" s="41">
        <f t="shared" si="16"/>
        <v>0</v>
      </c>
      <c r="AX19" s="62">
        <f t="shared" si="17"/>
        <v>0</v>
      </c>
      <c r="AY19" s="62">
        <f t="shared" si="18"/>
        <v>1</v>
      </c>
      <c r="AZ19" s="242"/>
      <c r="BA19" s="243"/>
      <c r="BB19" s="243"/>
      <c r="BC19" s="244"/>
      <c r="BD19" s="264"/>
      <c r="BE19" s="137" t="s">
        <v>51</v>
      </c>
      <c r="BF19" s="138" t="s">
        <v>105</v>
      </c>
      <c r="BG19" s="137"/>
      <c r="BH19" s="137"/>
      <c r="BI19" s="48"/>
    </row>
    <row r="20" spans="1:61" x14ac:dyDescent="0.35">
      <c r="A20" s="3"/>
      <c r="B20" s="253"/>
      <c r="C20" s="3"/>
      <c r="D20" s="28"/>
      <c r="E20" s="3"/>
      <c r="F20" s="12" t="s">
        <v>106</v>
      </c>
      <c r="G20" s="12"/>
      <c r="H20" s="55"/>
      <c r="I20" s="6">
        <v>0</v>
      </c>
      <c r="J20" s="6">
        <v>0</v>
      </c>
      <c r="K20" s="6">
        <v>0</v>
      </c>
      <c r="L20" s="6">
        <v>0</v>
      </c>
      <c r="M20" s="6">
        <v>1</v>
      </c>
      <c r="N20" s="6">
        <v>0</v>
      </c>
      <c r="O20" s="6">
        <v>1</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46">
        <v>0</v>
      </c>
      <c r="AP20" s="41">
        <f t="shared" si="9"/>
        <v>0</v>
      </c>
      <c r="AQ20" s="62">
        <f t="shared" si="10"/>
        <v>2</v>
      </c>
      <c r="AR20" s="41">
        <f t="shared" si="11"/>
        <v>1</v>
      </c>
      <c r="AS20" s="62">
        <f t="shared" si="12"/>
        <v>1</v>
      </c>
      <c r="AT20" s="41">
        <f t="shared" si="13"/>
        <v>0</v>
      </c>
      <c r="AU20" s="41">
        <f t="shared" si="14"/>
        <v>2</v>
      </c>
      <c r="AV20" s="41">
        <f t="shared" si="15"/>
        <v>0</v>
      </c>
      <c r="AW20" s="41">
        <f t="shared" si="16"/>
        <v>0</v>
      </c>
      <c r="AX20" s="62">
        <f t="shared" si="17"/>
        <v>0</v>
      </c>
      <c r="AY20" s="62">
        <f t="shared" si="18"/>
        <v>2</v>
      </c>
      <c r="AZ20" s="242"/>
      <c r="BA20" s="243"/>
      <c r="BB20" s="243"/>
      <c r="BC20" s="244"/>
      <c r="BD20" s="264"/>
      <c r="BE20" s="137"/>
      <c r="BF20" s="138"/>
      <c r="BG20" s="137"/>
      <c r="BH20" s="137"/>
      <c r="BI20" s="48"/>
    </row>
    <row r="21" spans="1:61" x14ac:dyDescent="0.35">
      <c r="A21" s="3"/>
      <c r="B21" s="253"/>
      <c r="C21" s="3"/>
      <c r="D21" s="28"/>
      <c r="E21" s="3"/>
      <c r="F21" s="12" t="s">
        <v>107</v>
      </c>
      <c r="G21" s="12"/>
      <c r="H21" s="55"/>
      <c r="I21" s="6">
        <v>0</v>
      </c>
      <c r="J21" s="6">
        <v>0</v>
      </c>
      <c r="K21" s="6">
        <v>0</v>
      </c>
      <c r="L21" s="6">
        <v>0</v>
      </c>
      <c r="M21" s="6">
        <v>1</v>
      </c>
      <c r="N21" s="6">
        <v>1</v>
      </c>
      <c r="O21" s="6">
        <v>0</v>
      </c>
      <c r="P21" s="6">
        <v>1</v>
      </c>
      <c r="Q21" s="6">
        <v>1</v>
      </c>
      <c r="R21" s="6">
        <v>0</v>
      </c>
      <c r="S21" s="6">
        <v>1</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46">
        <v>0</v>
      </c>
      <c r="AP21" s="41">
        <f t="shared" si="9"/>
        <v>2</v>
      </c>
      <c r="AQ21" s="62">
        <f t="shared" si="10"/>
        <v>3</v>
      </c>
      <c r="AR21" s="41">
        <f t="shared" si="11"/>
        <v>3</v>
      </c>
      <c r="AS21" s="62">
        <f t="shared" si="12"/>
        <v>2</v>
      </c>
      <c r="AT21" s="41">
        <f t="shared" si="13"/>
        <v>0</v>
      </c>
      <c r="AU21" s="41">
        <f t="shared" si="14"/>
        <v>5</v>
      </c>
      <c r="AV21" s="41">
        <f t="shared" si="15"/>
        <v>0</v>
      </c>
      <c r="AW21" s="41">
        <f t="shared" si="16"/>
        <v>0</v>
      </c>
      <c r="AX21" s="62">
        <f t="shared" si="17"/>
        <v>0</v>
      </c>
      <c r="AY21" s="62">
        <f t="shared" si="18"/>
        <v>5</v>
      </c>
      <c r="AZ21" s="242"/>
      <c r="BA21" s="243"/>
      <c r="BB21" s="243"/>
      <c r="BC21" s="244"/>
      <c r="BD21" s="264"/>
      <c r="BE21" s="137" t="s">
        <v>53</v>
      </c>
      <c r="BF21" s="138" t="s">
        <v>108</v>
      </c>
      <c r="BG21" s="137"/>
      <c r="BH21" s="137"/>
      <c r="BI21" s="48"/>
    </row>
    <row r="22" spans="1:61" s="202" customFormat="1" x14ac:dyDescent="0.35">
      <c r="A22" s="9"/>
      <c r="B22" s="38"/>
      <c r="C22" s="9"/>
      <c r="D22" s="28"/>
      <c r="E22" s="11" t="s">
        <v>774</v>
      </c>
      <c r="F22" s="12"/>
      <c r="G22" s="11"/>
      <c r="H22" s="54"/>
      <c r="I22" s="204">
        <v>0</v>
      </c>
      <c r="J22" s="204">
        <v>0</v>
      </c>
      <c r="K22" s="204">
        <v>0</v>
      </c>
      <c r="L22" s="204">
        <v>0</v>
      </c>
      <c r="M22" s="204">
        <v>1</v>
      </c>
      <c r="N22" s="204">
        <v>1</v>
      </c>
      <c r="O22" s="204">
        <v>1</v>
      </c>
      <c r="P22" s="204">
        <v>1</v>
      </c>
      <c r="Q22" s="204">
        <v>1</v>
      </c>
      <c r="R22" s="204">
        <v>1</v>
      </c>
      <c r="S22" s="204">
        <v>0</v>
      </c>
      <c r="T22" s="204">
        <v>0</v>
      </c>
      <c r="U22" s="204">
        <v>0</v>
      </c>
      <c r="V22" s="204">
        <v>0</v>
      </c>
      <c r="W22" s="204">
        <v>0</v>
      </c>
      <c r="X22" s="204">
        <v>0</v>
      </c>
      <c r="Y22" s="204">
        <v>0</v>
      </c>
      <c r="Z22" s="204">
        <v>0</v>
      </c>
      <c r="AA22" s="204">
        <v>0</v>
      </c>
      <c r="AB22" s="204">
        <v>0</v>
      </c>
      <c r="AC22" s="204">
        <v>0</v>
      </c>
      <c r="AD22" s="204">
        <v>0</v>
      </c>
      <c r="AE22" s="204">
        <v>0</v>
      </c>
      <c r="AF22" s="204">
        <v>0</v>
      </c>
      <c r="AG22" s="204">
        <v>0</v>
      </c>
      <c r="AH22" s="204">
        <v>0</v>
      </c>
      <c r="AI22" s="204">
        <v>0</v>
      </c>
      <c r="AJ22" s="204">
        <v>0</v>
      </c>
      <c r="AK22" s="204">
        <v>0</v>
      </c>
      <c r="AL22" s="204">
        <v>0</v>
      </c>
      <c r="AM22" s="204">
        <v>0</v>
      </c>
      <c r="AN22" s="204">
        <v>0</v>
      </c>
      <c r="AO22" s="205">
        <v>0</v>
      </c>
      <c r="AP22" s="206">
        <f t="shared" si="9"/>
        <v>2</v>
      </c>
      <c r="AQ22" s="207">
        <f t="shared" si="10"/>
        <v>4</v>
      </c>
      <c r="AR22" s="206">
        <f t="shared" si="11"/>
        <v>4</v>
      </c>
      <c r="AS22" s="207">
        <f t="shared" si="12"/>
        <v>2</v>
      </c>
      <c r="AT22" s="206">
        <f t="shared" si="13"/>
        <v>0</v>
      </c>
      <c r="AU22" s="206">
        <f t="shared" si="14"/>
        <v>6</v>
      </c>
      <c r="AV22" s="206">
        <f t="shared" si="15"/>
        <v>0</v>
      </c>
      <c r="AW22" s="206">
        <f t="shared" si="16"/>
        <v>0</v>
      </c>
      <c r="AX22" s="207">
        <f t="shared" si="17"/>
        <v>0</v>
      </c>
      <c r="AY22" s="207">
        <f t="shared" si="18"/>
        <v>6</v>
      </c>
      <c r="AZ22" s="242"/>
      <c r="BA22" s="243"/>
      <c r="BB22" s="243"/>
      <c r="BC22" s="244"/>
      <c r="BD22" s="264"/>
      <c r="BE22" s="9"/>
      <c r="BF22" s="139"/>
      <c r="BG22" s="9"/>
      <c r="BH22" s="9"/>
      <c r="BI22" s="136"/>
    </row>
    <row r="23" spans="1:61" x14ac:dyDescent="0.35">
      <c r="A23" s="3"/>
      <c r="B23" s="23"/>
      <c r="C23" s="3"/>
      <c r="D23" s="28"/>
      <c r="E23" s="3"/>
      <c r="F23" s="12" t="s">
        <v>109</v>
      </c>
      <c r="G23" s="12"/>
      <c r="H23" s="55"/>
      <c r="I23" s="6">
        <v>0</v>
      </c>
      <c r="J23" s="6">
        <v>0</v>
      </c>
      <c r="K23" s="6">
        <v>0</v>
      </c>
      <c r="L23" s="6">
        <v>0</v>
      </c>
      <c r="M23" s="6">
        <v>0</v>
      </c>
      <c r="N23" s="6">
        <v>0</v>
      </c>
      <c r="O23" s="6">
        <v>0</v>
      </c>
      <c r="P23" s="6">
        <v>0</v>
      </c>
      <c r="Q23" s="6">
        <v>0</v>
      </c>
      <c r="R23" s="6">
        <v>1</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46">
        <v>0</v>
      </c>
      <c r="AP23" s="41">
        <f t="shared" si="9"/>
        <v>1</v>
      </c>
      <c r="AQ23" s="62">
        <f t="shared" si="10"/>
        <v>0</v>
      </c>
      <c r="AR23" s="41">
        <f t="shared" si="11"/>
        <v>1</v>
      </c>
      <c r="AS23" s="62">
        <f t="shared" si="12"/>
        <v>0</v>
      </c>
      <c r="AT23" s="41">
        <f t="shared" si="13"/>
        <v>0</v>
      </c>
      <c r="AU23" s="41">
        <f t="shared" si="14"/>
        <v>1</v>
      </c>
      <c r="AV23" s="41">
        <f t="shared" si="15"/>
        <v>0</v>
      </c>
      <c r="AW23" s="41">
        <f t="shared" si="16"/>
        <v>0</v>
      </c>
      <c r="AX23" s="62">
        <f t="shared" si="17"/>
        <v>0</v>
      </c>
      <c r="AY23" s="62">
        <f t="shared" si="18"/>
        <v>1</v>
      </c>
      <c r="AZ23" s="242"/>
      <c r="BA23" s="243"/>
      <c r="BB23" s="243"/>
      <c r="BC23" s="244"/>
      <c r="BD23" s="264"/>
      <c r="BE23" s="137" t="s">
        <v>53</v>
      </c>
      <c r="BF23" s="138" t="s">
        <v>110</v>
      </c>
      <c r="BG23" s="137"/>
      <c r="BH23" s="137"/>
      <c r="BI23" s="48"/>
    </row>
    <row r="24" spans="1:61" x14ac:dyDescent="0.35">
      <c r="A24" s="3"/>
      <c r="B24" s="23"/>
      <c r="C24" s="3"/>
      <c r="D24" s="28"/>
      <c r="E24" s="3"/>
      <c r="F24" s="12" t="s">
        <v>111</v>
      </c>
      <c r="G24" s="12"/>
      <c r="H24" s="55"/>
      <c r="I24" s="6">
        <v>0</v>
      </c>
      <c r="J24" s="6">
        <v>0</v>
      </c>
      <c r="K24" s="6">
        <v>0</v>
      </c>
      <c r="L24" s="6">
        <v>0</v>
      </c>
      <c r="M24" s="6">
        <v>0</v>
      </c>
      <c r="N24" s="6">
        <v>0</v>
      </c>
      <c r="O24" s="6">
        <v>1</v>
      </c>
      <c r="P24" s="6">
        <v>0</v>
      </c>
      <c r="Q24" s="6">
        <v>1</v>
      </c>
      <c r="R24" s="6">
        <v>1</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46">
        <v>0</v>
      </c>
      <c r="AP24" s="41">
        <f t="shared" si="9"/>
        <v>2</v>
      </c>
      <c r="AQ24" s="62">
        <f t="shared" si="10"/>
        <v>1</v>
      </c>
      <c r="AR24" s="41">
        <f t="shared" si="11"/>
        <v>2</v>
      </c>
      <c r="AS24" s="62">
        <f t="shared" si="12"/>
        <v>1</v>
      </c>
      <c r="AT24" s="41">
        <f t="shared" si="13"/>
        <v>0</v>
      </c>
      <c r="AU24" s="41">
        <f t="shared" si="14"/>
        <v>3</v>
      </c>
      <c r="AV24" s="41">
        <f t="shared" si="15"/>
        <v>0</v>
      </c>
      <c r="AW24" s="41">
        <f t="shared" si="16"/>
        <v>0</v>
      </c>
      <c r="AX24" s="62">
        <f t="shared" si="17"/>
        <v>0</v>
      </c>
      <c r="AY24" s="62">
        <f t="shared" si="18"/>
        <v>3</v>
      </c>
      <c r="AZ24" s="242"/>
      <c r="BA24" s="243"/>
      <c r="BB24" s="243"/>
      <c r="BC24" s="244"/>
      <c r="BD24" s="264"/>
      <c r="BE24" s="137"/>
      <c r="BF24" s="138"/>
      <c r="BG24" s="137"/>
      <c r="BH24" s="137"/>
      <c r="BI24" s="48"/>
    </row>
    <row r="25" spans="1:61" x14ac:dyDescent="0.35">
      <c r="A25" s="3"/>
      <c r="B25" s="23"/>
      <c r="C25" s="3"/>
      <c r="D25" s="28"/>
      <c r="E25" s="3"/>
      <c r="F25" s="12" t="s">
        <v>112</v>
      </c>
      <c r="G25" s="12"/>
      <c r="H25" s="55"/>
      <c r="I25" s="6">
        <v>0</v>
      </c>
      <c r="J25" s="6">
        <v>0</v>
      </c>
      <c r="K25" s="6">
        <v>0</v>
      </c>
      <c r="L25" s="6">
        <v>0</v>
      </c>
      <c r="M25" s="6">
        <v>0</v>
      </c>
      <c r="N25" s="6">
        <v>0</v>
      </c>
      <c r="O25" s="6">
        <v>1</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46">
        <v>0</v>
      </c>
      <c r="AP25" s="41">
        <f t="shared" si="9"/>
        <v>0</v>
      </c>
      <c r="AQ25" s="62">
        <f t="shared" si="10"/>
        <v>1</v>
      </c>
      <c r="AR25" s="41">
        <f t="shared" si="11"/>
        <v>0</v>
      </c>
      <c r="AS25" s="62">
        <f t="shared" si="12"/>
        <v>1</v>
      </c>
      <c r="AT25" s="41">
        <f t="shared" si="13"/>
        <v>0</v>
      </c>
      <c r="AU25" s="41">
        <f t="shared" si="14"/>
        <v>1</v>
      </c>
      <c r="AV25" s="41">
        <f t="shared" si="15"/>
        <v>0</v>
      </c>
      <c r="AW25" s="41">
        <f t="shared" si="16"/>
        <v>0</v>
      </c>
      <c r="AX25" s="62">
        <f t="shared" si="17"/>
        <v>0</v>
      </c>
      <c r="AY25" s="62">
        <f t="shared" si="18"/>
        <v>1</v>
      </c>
      <c r="AZ25" s="242"/>
      <c r="BA25" s="243"/>
      <c r="BB25" s="243"/>
      <c r="BC25" s="244"/>
      <c r="BD25" s="264"/>
      <c r="BE25" s="137" t="s">
        <v>49</v>
      </c>
      <c r="BF25" s="138" t="s">
        <v>113</v>
      </c>
      <c r="BG25" s="137"/>
      <c r="BH25" s="137"/>
      <c r="BI25" s="48"/>
    </row>
    <row r="26" spans="1:61" x14ac:dyDescent="0.35">
      <c r="A26" s="3"/>
      <c r="B26" s="23"/>
      <c r="C26" s="3"/>
      <c r="D26" s="28"/>
      <c r="E26" s="3"/>
      <c r="F26" s="12" t="s">
        <v>114</v>
      </c>
      <c r="G26" s="12"/>
      <c r="H26" s="55"/>
      <c r="I26" s="6">
        <v>0</v>
      </c>
      <c r="J26" s="6">
        <v>0</v>
      </c>
      <c r="K26" s="6">
        <v>0</v>
      </c>
      <c r="L26" s="6">
        <v>0</v>
      </c>
      <c r="M26" s="6">
        <v>0</v>
      </c>
      <c r="N26" s="6">
        <v>0</v>
      </c>
      <c r="O26" s="6">
        <v>1</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46">
        <v>0</v>
      </c>
      <c r="AP26" s="41">
        <f t="shared" si="9"/>
        <v>0</v>
      </c>
      <c r="AQ26" s="62">
        <f t="shared" si="10"/>
        <v>1</v>
      </c>
      <c r="AR26" s="41">
        <f t="shared" si="11"/>
        <v>0</v>
      </c>
      <c r="AS26" s="62">
        <f t="shared" si="12"/>
        <v>1</v>
      </c>
      <c r="AT26" s="41">
        <f t="shared" si="13"/>
        <v>0</v>
      </c>
      <c r="AU26" s="41">
        <f t="shared" si="14"/>
        <v>1</v>
      </c>
      <c r="AV26" s="41">
        <f t="shared" si="15"/>
        <v>0</v>
      </c>
      <c r="AW26" s="41">
        <f t="shared" si="16"/>
        <v>0</v>
      </c>
      <c r="AX26" s="62">
        <f t="shared" si="17"/>
        <v>0</v>
      </c>
      <c r="AY26" s="62">
        <f t="shared" si="18"/>
        <v>1</v>
      </c>
      <c r="AZ26" s="242"/>
      <c r="BA26" s="243"/>
      <c r="BB26" s="243"/>
      <c r="BC26" s="244"/>
      <c r="BD26" s="264"/>
      <c r="BE26" s="137"/>
      <c r="BF26" s="138"/>
      <c r="BG26" s="137"/>
      <c r="BH26" s="137"/>
      <c r="BI26" s="48"/>
    </row>
    <row r="27" spans="1:61" x14ac:dyDescent="0.35">
      <c r="A27" s="3"/>
      <c r="B27" s="23"/>
      <c r="C27" s="3"/>
      <c r="D27" s="28"/>
      <c r="E27" s="3"/>
      <c r="F27" s="12" t="s">
        <v>115</v>
      </c>
      <c r="G27" s="12"/>
      <c r="H27" s="55"/>
      <c r="I27" s="6">
        <v>0</v>
      </c>
      <c r="J27" s="6">
        <v>0</v>
      </c>
      <c r="K27" s="6">
        <v>0</v>
      </c>
      <c r="L27" s="6">
        <v>0</v>
      </c>
      <c r="M27" s="6">
        <v>0</v>
      </c>
      <c r="N27" s="6">
        <v>0</v>
      </c>
      <c r="O27" s="6">
        <v>1</v>
      </c>
      <c r="P27" s="6">
        <v>0</v>
      </c>
      <c r="Q27" s="6">
        <v>1</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46">
        <v>0</v>
      </c>
      <c r="AP27" s="41">
        <f t="shared" si="9"/>
        <v>1</v>
      </c>
      <c r="AQ27" s="62">
        <f t="shared" si="10"/>
        <v>1</v>
      </c>
      <c r="AR27" s="41">
        <f t="shared" si="11"/>
        <v>1</v>
      </c>
      <c r="AS27" s="62">
        <f t="shared" si="12"/>
        <v>1</v>
      </c>
      <c r="AT27" s="41">
        <f t="shared" si="13"/>
        <v>0</v>
      </c>
      <c r="AU27" s="41">
        <f t="shared" si="14"/>
        <v>2</v>
      </c>
      <c r="AV27" s="41">
        <f t="shared" si="15"/>
        <v>0</v>
      </c>
      <c r="AW27" s="41">
        <f t="shared" si="16"/>
        <v>0</v>
      </c>
      <c r="AX27" s="62">
        <f t="shared" si="17"/>
        <v>0</v>
      </c>
      <c r="AY27" s="62">
        <f t="shared" si="18"/>
        <v>2</v>
      </c>
      <c r="AZ27" s="242"/>
      <c r="BA27" s="243"/>
      <c r="BB27" s="243"/>
      <c r="BC27" s="244"/>
      <c r="BD27" s="264"/>
      <c r="BE27" s="137" t="s">
        <v>46</v>
      </c>
      <c r="BF27" s="138" t="s">
        <v>116</v>
      </c>
      <c r="BG27" s="137"/>
      <c r="BH27" s="137"/>
      <c r="BI27" s="48"/>
    </row>
    <row r="28" spans="1:61" x14ac:dyDescent="0.35">
      <c r="A28" s="3"/>
      <c r="B28" s="23"/>
      <c r="C28" s="3"/>
      <c r="D28" s="28"/>
      <c r="E28" s="3"/>
      <c r="F28" s="12" t="s">
        <v>117</v>
      </c>
      <c r="G28" s="12"/>
      <c r="H28" s="55"/>
      <c r="I28" s="6">
        <v>0</v>
      </c>
      <c r="J28" s="6">
        <v>0</v>
      </c>
      <c r="K28" s="6">
        <v>0</v>
      </c>
      <c r="L28" s="6">
        <v>0</v>
      </c>
      <c r="M28" s="6">
        <v>0</v>
      </c>
      <c r="N28" s="6">
        <v>1</v>
      </c>
      <c r="O28" s="6">
        <v>1</v>
      </c>
      <c r="P28" s="6">
        <v>1</v>
      </c>
      <c r="Q28" s="6">
        <v>0</v>
      </c>
      <c r="R28" s="6">
        <v>1</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46">
        <v>0</v>
      </c>
      <c r="AP28" s="41">
        <f t="shared" si="9"/>
        <v>1</v>
      </c>
      <c r="AQ28" s="62">
        <f t="shared" si="10"/>
        <v>3</v>
      </c>
      <c r="AR28" s="41">
        <f t="shared" si="11"/>
        <v>2</v>
      </c>
      <c r="AS28" s="62">
        <f t="shared" si="12"/>
        <v>2</v>
      </c>
      <c r="AT28" s="41">
        <f t="shared" si="13"/>
        <v>0</v>
      </c>
      <c r="AU28" s="41">
        <f t="shared" si="14"/>
        <v>4</v>
      </c>
      <c r="AV28" s="41">
        <f t="shared" si="15"/>
        <v>0</v>
      </c>
      <c r="AW28" s="41">
        <f t="shared" si="16"/>
        <v>0</v>
      </c>
      <c r="AX28" s="62">
        <f t="shared" si="17"/>
        <v>0</v>
      </c>
      <c r="AY28" s="62">
        <f t="shared" si="18"/>
        <v>4</v>
      </c>
      <c r="AZ28" s="242"/>
      <c r="BA28" s="243"/>
      <c r="BB28" s="243"/>
      <c r="BC28" s="244"/>
      <c r="BD28" s="264"/>
      <c r="BE28" s="137"/>
      <c r="BF28" s="138"/>
      <c r="BG28" s="137"/>
      <c r="BH28" s="137"/>
      <c r="BI28" s="48"/>
    </row>
    <row r="29" spans="1:61" x14ac:dyDescent="0.35">
      <c r="A29" s="3"/>
      <c r="B29" s="23"/>
      <c r="C29" s="3"/>
      <c r="D29" s="28"/>
      <c r="E29" s="3"/>
      <c r="F29" s="12" t="s">
        <v>118</v>
      </c>
      <c r="G29" s="12"/>
      <c r="H29" s="55"/>
      <c r="I29" s="6">
        <v>0</v>
      </c>
      <c r="J29" s="6">
        <v>0</v>
      </c>
      <c r="K29" s="6">
        <v>0</v>
      </c>
      <c r="L29" s="6">
        <v>0</v>
      </c>
      <c r="M29" s="6">
        <v>0</v>
      </c>
      <c r="N29" s="6">
        <v>1</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6">
        <v>0</v>
      </c>
      <c r="AI29" s="6">
        <v>0</v>
      </c>
      <c r="AJ29" s="6">
        <v>0</v>
      </c>
      <c r="AK29" s="6">
        <v>0</v>
      </c>
      <c r="AL29" s="6">
        <v>0</v>
      </c>
      <c r="AM29" s="6">
        <v>0</v>
      </c>
      <c r="AN29" s="6">
        <v>0</v>
      </c>
      <c r="AO29" s="46">
        <v>0</v>
      </c>
      <c r="AP29" s="41">
        <f t="shared" si="9"/>
        <v>0</v>
      </c>
      <c r="AQ29" s="62">
        <f t="shared" si="10"/>
        <v>1</v>
      </c>
      <c r="AR29" s="41">
        <f t="shared" si="11"/>
        <v>1</v>
      </c>
      <c r="AS29" s="62">
        <f t="shared" si="12"/>
        <v>0</v>
      </c>
      <c r="AT29" s="41">
        <f t="shared" si="13"/>
        <v>0</v>
      </c>
      <c r="AU29" s="41">
        <f t="shared" si="14"/>
        <v>1</v>
      </c>
      <c r="AV29" s="41">
        <f t="shared" si="15"/>
        <v>0</v>
      </c>
      <c r="AW29" s="41">
        <f t="shared" si="16"/>
        <v>0</v>
      </c>
      <c r="AX29" s="62">
        <f t="shared" si="17"/>
        <v>0</v>
      </c>
      <c r="AY29" s="62">
        <f t="shared" si="18"/>
        <v>1</v>
      </c>
      <c r="AZ29" s="242"/>
      <c r="BA29" s="243"/>
      <c r="BB29" s="243"/>
      <c r="BC29" s="244"/>
      <c r="BD29" s="264"/>
      <c r="BE29" s="137" t="s">
        <v>46</v>
      </c>
      <c r="BF29" s="138" t="s">
        <v>119</v>
      </c>
      <c r="BG29" s="137"/>
      <c r="BH29" s="137"/>
      <c r="BI29" s="48"/>
    </row>
    <row r="30" spans="1:61" x14ac:dyDescent="0.35">
      <c r="A30" s="3"/>
      <c r="B30" s="23"/>
      <c r="C30" s="3"/>
      <c r="D30" s="28"/>
      <c r="E30" s="3"/>
      <c r="F30" s="12" t="s">
        <v>120</v>
      </c>
      <c r="G30" s="12"/>
      <c r="H30" s="55"/>
      <c r="I30" s="6">
        <v>0</v>
      </c>
      <c r="J30" s="6">
        <v>0</v>
      </c>
      <c r="K30" s="6">
        <v>0</v>
      </c>
      <c r="L30" s="6">
        <v>0</v>
      </c>
      <c r="M30" s="6">
        <v>1</v>
      </c>
      <c r="N30" s="6">
        <v>1</v>
      </c>
      <c r="O30" s="6">
        <v>1</v>
      </c>
      <c r="P30" s="6">
        <v>1</v>
      </c>
      <c r="Q30" s="6">
        <v>0</v>
      </c>
      <c r="R30" s="6">
        <v>1</v>
      </c>
      <c r="S30" s="6">
        <v>0</v>
      </c>
      <c r="T30" s="6">
        <v>0</v>
      </c>
      <c r="U30" s="6">
        <v>0</v>
      </c>
      <c r="V30" s="6">
        <v>0</v>
      </c>
      <c r="W30" s="6">
        <v>0</v>
      </c>
      <c r="X30" s="6">
        <v>0</v>
      </c>
      <c r="Y30" s="6">
        <v>0</v>
      </c>
      <c r="Z30" s="6">
        <v>0</v>
      </c>
      <c r="AA30" s="6">
        <v>0</v>
      </c>
      <c r="AB30" s="6">
        <v>0</v>
      </c>
      <c r="AC30" s="6">
        <v>0</v>
      </c>
      <c r="AD30" s="6">
        <v>0</v>
      </c>
      <c r="AE30" s="6">
        <v>0</v>
      </c>
      <c r="AF30" s="6">
        <v>0</v>
      </c>
      <c r="AG30" s="6">
        <v>0</v>
      </c>
      <c r="AH30" s="6">
        <v>0</v>
      </c>
      <c r="AI30" s="6">
        <v>0</v>
      </c>
      <c r="AJ30" s="6">
        <v>0</v>
      </c>
      <c r="AK30" s="6">
        <v>0</v>
      </c>
      <c r="AL30" s="6">
        <v>0</v>
      </c>
      <c r="AM30" s="6">
        <v>0</v>
      </c>
      <c r="AN30" s="6">
        <v>0</v>
      </c>
      <c r="AO30" s="46">
        <v>0</v>
      </c>
      <c r="AP30" s="41">
        <f t="shared" si="9"/>
        <v>1</v>
      </c>
      <c r="AQ30" s="62">
        <f t="shared" si="10"/>
        <v>4</v>
      </c>
      <c r="AR30" s="41">
        <f t="shared" si="11"/>
        <v>3</v>
      </c>
      <c r="AS30" s="62">
        <f t="shared" si="12"/>
        <v>2</v>
      </c>
      <c r="AT30" s="41">
        <f t="shared" si="13"/>
        <v>0</v>
      </c>
      <c r="AU30" s="41">
        <f t="shared" si="14"/>
        <v>5</v>
      </c>
      <c r="AV30" s="41">
        <f t="shared" si="15"/>
        <v>0</v>
      </c>
      <c r="AW30" s="41">
        <f t="shared" si="16"/>
        <v>0</v>
      </c>
      <c r="AX30" s="62">
        <f t="shared" si="17"/>
        <v>0</v>
      </c>
      <c r="AY30" s="62">
        <f t="shared" si="18"/>
        <v>5</v>
      </c>
      <c r="AZ30" s="242"/>
      <c r="BA30" s="243"/>
      <c r="BB30" s="243"/>
      <c r="BC30" s="244"/>
      <c r="BD30" s="264"/>
      <c r="BE30" s="137"/>
      <c r="BF30" s="138"/>
      <c r="BG30" s="137"/>
      <c r="BH30" s="137"/>
      <c r="BI30" s="48"/>
    </row>
    <row r="31" spans="1:61" x14ac:dyDescent="0.35">
      <c r="A31" s="3"/>
      <c r="B31" s="23"/>
      <c r="C31" s="3"/>
      <c r="D31" s="28"/>
      <c r="E31" s="3"/>
      <c r="F31" s="12" t="s">
        <v>121</v>
      </c>
      <c r="G31" s="12"/>
      <c r="H31" s="55"/>
      <c r="I31" s="6">
        <v>0</v>
      </c>
      <c r="J31" s="6">
        <v>0</v>
      </c>
      <c r="K31" s="6">
        <v>0</v>
      </c>
      <c r="L31" s="6">
        <v>0</v>
      </c>
      <c r="M31" s="6">
        <v>1</v>
      </c>
      <c r="N31" s="6">
        <v>1</v>
      </c>
      <c r="O31" s="6">
        <v>1</v>
      </c>
      <c r="P31" s="6">
        <v>1</v>
      </c>
      <c r="Q31" s="6">
        <v>1</v>
      </c>
      <c r="R31" s="6">
        <v>1</v>
      </c>
      <c r="S31" s="6">
        <v>0</v>
      </c>
      <c r="T31" s="6">
        <v>0</v>
      </c>
      <c r="U31" s="6">
        <v>0</v>
      </c>
      <c r="V31" s="6">
        <v>0</v>
      </c>
      <c r="W31" s="6">
        <v>0</v>
      </c>
      <c r="X31" s="6">
        <v>0</v>
      </c>
      <c r="Y31" s="6">
        <v>0</v>
      </c>
      <c r="Z31" s="6">
        <v>0</v>
      </c>
      <c r="AA31" s="6">
        <v>0</v>
      </c>
      <c r="AB31" s="6">
        <v>0</v>
      </c>
      <c r="AC31" s="6">
        <v>0</v>
      </c>
      <c r="AD31" s="6">
        <v>0</v>
      </c>
      <c r="AE31" s="6">
        <v>0</v>
      </c>
      <c r="AF31" s="6">
        <v>0</v>
      </c>
      <c r="AG31" s="6">
        <v>0</v>
      </c>
      <c r="AH31" s="6">
        <v>0</v>
      </c>
      <c r="AI31" s="6">
        <v>0</v>
      </c>
      <c r="AJ31" s="6">
        <v>0</v>
      </c>
      <c r="AK31" s="6">
        <v>0</v>
      </c>
      <c r="AL31" s="6">
        <v>0</v>
      </c>
      <c r="AM31" s="6">
        <v>0</v>
      </c>
      <c r="AN31" s="6">
        <v>0</v>
      </c>
      <c r="AO31" s="46">
        <v>0</v>
      </c>
      <c r="AP31" s="41">
        <f t="shared" si="9"/>
        <v>2</v>
      </c>
      <c r="AQ31" s="62">
        <f t="shared" si="10"/>
        <v>4</v>
      </c>
      <c r="AR31" s="41">
        <f t="shared" si="11"/>
        <v>4</v>
      </c>
      <c r="AS31" s="62">
        <f t="shared" si="12"/>
        <v>2</v>
      </c>
      <c r="AT31" s="41">
        <f t="shared" si="13"/>
        <v>0</v>
      </c>
      <c r="AU31" s="41">
        <f t="shared" si="14"/>
        <v>6</v>
      </c>
      <c r="AV31" s="41">
        <f t="shared" si="15"/>
        <v>0</v>
      </c>
      <c r="AW31" s="41">
        <f t="shared" si="16"/>
        <v>0</v>
      </c>
      <c r="AX31" s="62">
        <f t="shared" si="17"/>
        <v>0</v>
      </c>
      <c r="AY31" s="62">
        <f t="shared" si="18"/>
        <v>6</v>
      </c>
      <c r="AZ31" s="242"/>
      <c r="BA31" s="243"/>
      <c r="BB31" s="243"/>
      <c r="BC31" s="244"/>
      <c r="BD31" s="264"/>
      <c r="BE31" s="137" t="s">
        <v>47</v>
      </c>
      <c r="BF31" s="138" t="s">
        <v>122</v>
      </c>
      <c r="BG31" s="137"/>
      <c r="BH31" s="137"/>
      <c r="BI31" s="48"/>
    </row>
    <row r="32" spans="1:61" x14ac:dyDescent="0.35">
      <c r="A32" s="3"/>
      <c r="B32" s="23"/>
      <c r="C32" s="3"/>
      <c r="D32" s="28"/>
      <c r="E32" s="3"/>
      <c r="F32" s="12" t="s">
        <v>123</v>
      </c>
      <c r="G32" s="12"/>
      <c r="H32" s="55"/>
      <c r="I32" s="6">
        <v>0</v>
      </c>
      <c r="J32" s="6">
        <v>0</v>
      </c>
      <c r="K32" s="6">
        <v>0</v>
      </c>
      <c r="L32" s="6">
        <v>0</v>
      </c>
      <c r="M32" s="6">
        <v>1</v>
      </c>
      <c r="N32" s="6">
        <v>1</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6">
        <v>0</v>
      </c>
      <c r="AI32" s="6">
        <v>0</v>
      </c>
      <c r="AJ32" s="6">
        <v>0</v>
      </c>
      <c r="AK32" s="6">
        <v>0</v>
      </c>
      <c r="AL32" s="6">
        <v>0</v>
      </c>
      <c r="AM32" s="6">
        <v>0</v>
      </c>
      <c r="AN32" s="6">
        <v>0</v>
      </c>
      <c r="AO32" s="46">
        <v>0</v>
      </c>
      <c r="AP32" s="41">
        <f t="shared" si="9"/>
        <v>0</v>
      </c>
      <c r="AQ32" s="62">
        <f t="shared" si="10"/>
        <v>2</v>
      </c>
      <c r="AR32" s="41">
        <f t="shared" si="11"/>
        <v>2</v>
      </c>
      <c r="AS32" s="62">
        <f t="shared" si="12"/>
        <v>0</v>
      </c>
      <c r="AT32" s="41">
        <f t="shared" si="13"/>
        <v>0</v>
      </c>
      <c r="AU32" s="41">
        <f t="shared" si="14"/>
        <v>2</v>
      </c>
      <c r="AV32" s="41">
        <f t="shared" si="15"/>
        <v>0</v>
      </c>
      <c r="AW32" s="41">
        <f t="shared" si="16"/>
        <v>0</v>
      </c>
      <c r="AX32" s="62">
        <f t="shared" si="17"/>
        <v>0</v>
      </c>
      <c r="AY32" s="62">
        <f t="shared" si="18"/>
        <v>2</v>
      </c>
      <c r="AZ32" s="242"/>
      <c r="BA32" s="243"/>
      <c r="BB32" s="243"/>
      <c r="BC32" s="244"/>
      <c r="BD32" s="264"/>
      <c r="BE32" s="137"/>
      <c r="BF32" s="138"/>
      <c r="BG32" s="137"/>
      <c r="BH32" s="137"/>
      <c r="BI32" s="48"/>
    </row>
    <row r="33" spans="1:61" s="202" customFormat="1" x14ac:dyDescent="0.35">
      <c r="A33" s="9"/>
      <c r="B33" s="38"/>
      <c r="C33" s="9"/>
      <c r="D33" s="28"/>
      <c r="E33" s="11" t="s">
        <v>775</v>
      </c>
      <c r="F33" s="12"/>
      <c r="G33" s="11"/>
      <c r="H33" s="54"/>
      <c r="I33" s="204">
        <v>0</v>
      </c>
      <c r="J33" s="204">
        <v>0</v>
      </c>
      <c r="K33" s="204">
        <v>0</v>
      </c>
      <c r="L33" s="204">
        <v>0</v>
      </c>
      <c r="M33" s="204">
        <v>1</v>
      </c>
      <c r="N33" s="204">
        <v>1</v>
      </c>
      <c r="O33" s="204">
        <v>1</v>
      </c>
      <c r="P33" s="204">
        <v>1</v>
      </c>
      <c r="Q33" s="204">
        <v>1</v>
      </c>
      <c r="R33" s="204">
        <v>1</v>
      </c>
      <c r="S33" s="204">
        <v>1</v>
      </c>
      <c r="T33" s="204">
        <v>1</v>
      </c>
      <c r="U33" s="204">
        <v>0</v>
      </c>
      <c r="V33" s="204">
        <v>0</v>
      </c>
      <c r="W33" s="204">
        <v>0</v>
      </c>
      <c r="X33" s="204">
        <v>0</v>
      </c>
      <c r="Y33" s="204">
        <v>0</v>
      </c>
      <c r="Z33" s="204">
        <v>0</v>
      </c>
      <c r="AA33" s="204">
        <v>0</v>
      </c>
      <c r="AB33" s="204">
        <v>0</v>
      </c>
      <c r="AC33" s="204">
        <v>0</v>
      </c>
      <c r="AD33" s="204">
        <v>0</v>
      </c>
      <c r="AE33" s="204">
        <v>0</v>
      </c>
      <c r="AF33" s="204">
        <v>0</v>
      </c>
      <c r="AG33" s="204">
        <v>0</v>
      </c>
      <c r="AH33" s="204">
        <v>0</v>
      </c>
      <c r="AI33" s="204">
        <v>0</v>
      </c>
      <c r="AJ33" s="204">
        <v>0</v>
      </c>
      <c r="AK33" s="204">
        <v>0</v>
      </c>
      <c r="AL33" s="204">
        <v>0</v>
      </c>
      <c r="AM33" s="204">
        <v>0</v>
      </c>
      <c r="AN33" s="204">
        <v>0</v>
      </c>
      <c r="AO33" s="205">
        <v>0</v>
      </c>
      <c r="AP33" s="206">
        <f t="shared" si="9"/>
        <v>4</v>
      </c>
      <c r="AQ33" s="207">
        <f t="shared" si="10"/>
        <v>4</v>
      </c>
      <c r="AR33" s="206">
        <f t="shared" si="11"/>
        <v>4</v>
      </c>
      <c r="AS33" s="207">
        <f t="shared" si="12"/>
        <v>4</v>
      </c>
      <c r="AT33" s="206">
        <f t="shared" si="13"/>
        <v>0</v>
      </c>
      <c r="AU33" s="206">
        <f t="shared" si="14"/>
        <v>8</v>
      </c>
      <c r="AV33" s="206">
        <f t="shared" si="15"/>
        <v>0</v>
      </c>
      <c r="AW33" s="206">
        <f t="shared" si="16"/>
        <v>0</v>
      </c>
      <c r="AX33" s="207">
        <f t="shared" si="17"/>
        <v>0</v>
      </c>
      <c r="AY33" s="207">
        <f t="shared" si="18"/>
        <v>8</v>
      </c>
      <c r="AZ33" s="242"/>
      <c r="BA33" s="243"/>
      <c r="BB33" s="243"/>
      <c r="BC33" s="244"/>
      <c r="BD33" s="264"/>
      <c r="BE33" s="9" t="s">
        <v>47</v>
      </c>
      <c r="BF33" s="139" t="s">
        <v>124</v>
      </c>
      <c r="BG33" s="9"/>
      <c r="BH33" s="9"/>
      <c r="BI33" s="136"/>
    </row>
    <row r="34" spans="1:61" x14ac:dyDescent="0.35">
      <c r="A34" s="9"/>
      <c r="B34" s="23"/>
      <c r="C34" s="9"/>
      <c r="D34" s="28"/>
      <c r="E34" s="10"/>
      <c r="F34" s="12" t="s">
        <v>125</v>
      </c>
      <c r="G34" s="11"/>
      <c r="H34" s="54"/>
      <c r="I34" s="6">
        <v>0</v>
      </c>
      <c r="J34" s="6">
        <v>0</v>
      </c>
      <c r="K34" s="6">
        <v>0</v>
      </c>
      <c r="L34" s="6">
        <v>0</v>
      </c>
      <c r="M34" s="6">
        <v>1</v>
      </c>
      <c r="N34" s="6">
        <v>1</v>
      </c>
      <c r="O34" s="6">
        <v>1</v>
      </c>
      <c r="P34" s="6">
        <v>1</v>
      </c>
      <c r="Q34" s="6">
        <v>1</v>
      </c>
      <c r="R34" s="6">
        <v>1</v>
      </c>
      <c r="S34" s="6">
        <v>1</v>
      </c>
      <c r="T34" s="6">
        <v>1</v>
      </c>
      <c r="U34" s="6">
        <v>0</v>
      </c>
      <c r="V34" s="6">
        <v>0</v>
      </c>
      <c r="W34" s="6">
        <v>0</v>
      </c>
      <c r="X34" s="6">
        <v>0</v>
      </c>
      <c r="Y34" s="6">
        <v>0</v>
      </c>
      <c r="Z34" s="6">
        <v>0</v>
      </c>
      <c r="AA34" s="6">
        <v>0</v>
      </c>
      <c r="AB34" s="6">
        <v>0</v>
      </c>
      <c r="AC34" s="6">
        <v>0</v>
      </c>
      <c r="AD34" s="6">
        <v>0</v>
      </c>
      <c r="AE34" s="6">
        <v>0</v>
      </c>
      <c r="AF34" s="6">
        <v>0</v>
      </c>
      <c r="AG34" s="6">
        <v>0</v>
      </c>
      <c r="AH34" s="6">
        <v>0</v>
      </c>
      <c r="AI34" s="6">
        <v>0</v>
      </c>
      <c r="AJ34" s="6">
        <v>0</v>
      </c>
      <c r="AK34" s="6">
        <v>0</v>
      </c>
      <c r="AL34" s="6">
        <v>0</v>
      </c>
      <c r="AM34" s="6">
        <v>0</v>
      </c>
      <c r="AN34" s="6">
        <v>0</v>
      </c>
      <c r="AO34" s="46">
        <v>0</v>
      </c>
      <c r="AP34" s="41">
        <f t="shared" si="9"/>
        <v>4</v>
      </c>
      <c r="AQ34" s="62">
        <f t="shared" si="10"/>
        <v>4</v>
      </c>
      <c r="AR34" s="41">
        <f t="shared" si="11"/>
        <v>4</v>
      </c>
      <c r="AS34" s="62">
        <f t="shared" si="12"/>
        <v>4</v>
      </c>
      <c r="AT34" s="41">
        <f t="shared" si="13"/>
        <v>0</v>
      </c>
      <c r="AU34" s="41">
        <f t="shared" si="14"/>
        <v>8</v>
      </c>
      <c r="AV34" s="41">
        <f t="shared" si="15"/>
        <v>0</v>
      </c>
      <c r="AW34" s="41">
        <f t="shared" si="16"/>
        <v>0</v>
      </c>
      <c r="AX34" s="62">
        <f t="shared" si="17"/>
        <v>0</v>
      </c>
      <c r="AY34" s="62">
        <f t="shared" si="18"/>
        <v>8</v>
      </c>
      <c r="AZ34" s="242"/>
      <c r="BA34" s="243"/>
      <c r="BB34" s="243"/>
      <c r="BC34" s="244"/>
      <c r="BD34" s="264"/>
      <c r="BE34" s="137"/>
      <c r="BF34" s="138"/>
      <c r="BG34" s="9"/>
      <c r="BH34" s="9"/>
      <c r="BI34" s="136"/>
    </row>
    <row r="35" spans="1:61" x14ac:dyDescent="0.35">
      <c r="A35" s="3"/>
      <c r="B35" s="23"/>
      <c r="C35" s="3"/>
      <c r="D35" s="27"/>
      <c r="E35" s="13"/>
      <c r="F35" s="12" t="s">
        <v>126</v>
      </c>
      <c r="G35" s="12"/>
      <c r="H35" s="55"/>
      <c r="I35" s="6">
        <v>0</v>
      </c>
      <c r="J35" s="6">
        <v>0</v>
      </c>
      <c r="K35" s="6">
        <v>0</v>
      </c>
      <c r="L35" s="6">
        <v>0</v>
      </c>
      <c r="M35" s="6">
        <v>1</v>
      </c>
      <c r="N35" s="6">
        <v>1</v>
      </c>
      <c r="O35" s="6">
        <v>1</v>
      </c>
      <c r="P35" s="6">
        <v>1</v>
      </c>
      <c r="Q35" s="6">
        <v>1</v>
      </c>
      <c r="R35" s="6">
        <v>1</v>
      </c>
      <c r="S35" s="6">
        <v>1</v>
      </c>
      <c r="T35" s="6">
        <v>1</v>
      </c>
      <c r="U35" s="6">
        <v>0</v>
      </c>
      <c r="V35" s="6">
        <v>0</v>
      </c>
      <c r="W35" s="6">
        <v>0</v>
      </c>
      <c r="X35" s="6">
        <v>0</v>
      </c>
      <c r="Y35" s="6">
        <v>0</v>
      </c>
      <c r="Z35" s="6">
        <v>0</v>
      </c>
      <c r="AA35" s="6">
        <v>0</v>
      </c>
      <c r="AB35" s="6">
        <v>0</v>
      </c>
      <c r="AC35" s="6">
        <v>0</v>
      </c>
      <c r="AD35" s="6">
        <v>0</v>
      </c>
      <c r="AE35" s="6">
        <v>0</v>
      </c>
      <c r="AF35" s="6">
        <v>0</v>
      </c>
      <c r="AG35" s="6">
        <v>0</v>
      </c>
      <c r="AH35" s="6">
        <v>0</v>
      </c>
      <c r="AI35" s="6">
        <v>0</v>
      </c>
      <c r="AJ35" s="6">
        <v>0</v>
      </c>
      <c r="AK35" s="6">
        <v>0</v>
      </c>
      <c r="AL35" s="6">
        <v>0</v>
      </c>
      <c r="AM35" s="6">
        <v>0</v>
      </c>
      <c r="AN35" s="6">
        <v>0</v>
      </c>
      <c r="AO35" s="46">
        <v>0</v>
      </c>
      <c r="AP35" s="41">
        <f t="shared" si="9"/>
        <v>4</v>
      </c>
      <c r="AQ35" s="62">
        <f t="shared" si="10"/>
        <v>4</v>
      </c>
      <c r="AR35" s="41">
        <f t="shared" si="11"/>
        <v>4</v>
      </c>
      <c r="AS35" s="62">
        <f t="shared" si="12"/>
        <v>4</v>
      </c>
      <c r="AT35" s="41">
        <f t="shared" si="13"/>
        <v>0</v>
      </c>
      <c r="AU35" s="41">
        <f t="shared" si="14"/>
        <v>8</v>
      </c>
      <c r="AV35" s="41">
        <f t="shared" si="15"/>
        <v>0</v>
      </c>
      <c r="AW35" s="41">
        <f t="shared" si="16"/>
        <v>0</v>
      </c>
      <c r="AX35" s="62">
        <f t="shared" si="17"/>
        <v>0</v>
      </c>
      <c r="AY35" s="62">
        <f t="shared" si="18"/>
        <v>8</v>
      </c>
      <c r="AZ35" s="242"/>
      <c r="BA35" s="243"/>
      <c r="BB35" s="243"/>
      <c r="BC35" s="244"/>
      <c r="BD35" s="264"/>
      <c r="BE35" s="137" t="s">
        <v>47</v>
      </c>
      <c r="BF35" s="138" t="s">
        <v>127</v>
      </c>
      <c r="BG35" s="137"/>
      <c r="BH35" s="137"/>
      <c r="BI35" s="48"/>
    </row>
    <row r="36" spans="1:61" x14ac:dyDescent="0.35">
      <c r="A36" s="3"/>
      <c r="B36" s="253" t="s">
        <v>95</v>
      </c>
      <c r="C36" s="3"/>
      <c r="D36" s="3"/>
      <c r="E36" s="13"/>
      <c r="F36" s="31"/>
      <c r="G36" s="12" t="s">
        <v>128</v>
      </c>
      <c r="H36" s="55"/>
      <c r="I36" s="6">
        <v>0</v>
      </c>
      <c r="J36" s="6">
        <v>0</v>
      </c>
      <c r="K36" s="6">
        <v>0</v>
      </c>
      <c r="L36" s="6">
        <v>0</v>
      </c>
      <c r="M36" s="6">
        <v>1</v>
      </c>
      <c r="N36" s="6">
        <v>1</v>
      </c>
      <c r="O36" s="6">
        <v>1</v>
      </c>
      <c r="P36" s="6">
        <v>1</v>
      </c>
      <c r="Q36" s="6">
        <v>1</v>
      </c>
      <c r="R36" s="6">
        <v>1</v>
      </c>
      <c r="S36" s="6">
        <v>1</v>
      </c>
      <c r="T36" s="6">
        <v>1</v>
      </c>
      <c r="U36" s="6">
        <v>0</v>
      </c>
      <c r="V36" s="6">
        <v>0</v>
      </c>
      <c r="W36" s="6">
        <v>0</v>
      </c>
      <c r="X36" s="6">
        <v>0</v>
      </c>
      <c r="Y36" s="6">
        <v>0</v>
      </c>
      <c r="Z36" s="6">
        <v>0</v>
      </c>
      <c r="AA36" s="6">
        <v>0</v>
      </c>
      <c r="AB36" s="6">
        <v>0</v>
      </c>
      <c r="AC36" s="6">
        <v>0</v>
      </c>
      <c r="AD36" s="6">
        <v>0</v>
      </c>
      <c r="AE36" s="6">
        <v>0</v>
      </c>
      <c r="AF36" s="6">
        <v>0</v>
      </c>
      <c r="AG36" s="6">
        <v>0</v>
      </c>
      <c r="AH36" s="6">
        <v>0</v>
      </c>
      <c r="AI36" s="6">
        <v>0</v>
      </c>
      <c r="AJ36" s="6">
        <v>0</v>
      </c>
      <c r="AK36" s="6">
        <v>0</v>
      </c>
      <c r="AL36" s="6">
        <v>0</v>
      </c>
      <c r="AM36" s="6">
        <v>0</v>
      </c>
      <c r="AN36" s="6">
        <v>0</v>
      </c>
      <c r="AO36" s="46">
        <v>0</v>
      </c>
      <c r="AP36" s="41">
        <f t="shared" si="9"/>
        <v>4</v>
      </c>
      <c r="AQ36" s="62">
        <f t="shared" si="10"/>
        <v>4</v>
      </c>
      <c r="AR36" s="41">
        <f t="shared" si="11"/>
        <v>4</v>
      </c>
      <c r="AS36" s="62">
        <f t="shared" si="12"/>
        <v>4</v>
      </c>
      <c r="AT36" s="41">
        <f t="shared" si="13"/>
        <v>0</v>
      </c>
      <c r="AU36" s="41">
        <f t="shared" si="14"/>
        <v>8</v>
      </c>
      <c r="AV36" s="41">
        <f t="shared" si="15"/>
        <v>0</v>
      </c>
      <c r="AW36" s="41">
        <f t="shared" si="16"/>
        <v>0</v>
      </c>
      <c r="AX36" s="62">
        <f t="shared" si="17"/>
        <v>0</v>
      </c>
      <c r="AY36" s="62">
        <f t="shared" si="18"/>
        <v>8</v>
      </c>
      <c r="AZ36" s="242"/>
      <c r="BA36" s="243"/>
      <c r="BB36" s="243"/>
      <c r="BC36" s="244"/>
      <c r="BD36" s="264"/>
      <c r="BE36" s="137"/>
      <c r="BF36" s="138"/>
      <c r="BG36" s="137"/>
      <c r="BH36" s="137"/>
      <c r="BI36" s="48"/>
    </row>
    <row r="37" spans="1:61" x14ac:dyDescent="0.35">
      <c r="A37" s="3"/>
      <c r="B37" s="253"/>
      <c r="C37" s="3"/>
      <c r="D37" s="3"/>
      <c r="E37" s="13"/>
      <c r="F37" s="31"/>
      <c r="G37" s="12" t="s">
        <v>129</v>
      </c>
      <c r="H37" s="55"/>
      <c r="I37" s="6">
        <v>0</v>
      </c>
      <c r="J37" s="6">
        <v>0</v>
      </c>
      <c r="K37" s="6">
        <v>0</v>
      </c>
      <c r="L37" s="6">
        <v>0</v>
      </c>
      <c r="M37" s="6">
        <v>0</v>
      </c>
      <c r="N37" s="6">
        <v>0</v>
      </c>
      <c r="O37" s="6">
        <v>1</v>
      </c>
      <c r="P37" s="6">
        <v>0</v>
      </c>
      <c r="Q37" s="6">
        <v>0</v>
      </c>
      <c r="R37" s="6">
        <v>0</v>
      </c>
      <c r="S37" s="6">
        <v>1</v>
      </c>
      <c r="T37" s="6">
        <v>1</v>
      </c>
      <c r="U37" s="6">
        <v>0</v>
      </c>
      <c r="V37" s="6">
        <v>0</v>
      </c>
      <c r="W37" s="6">
        <v>0</v>
      </c>
      <c r="X37" s="6">
        <v>0</v>
      </c>
      <c r="Y37" s="6">
        <v>0</v>
      </c>
      <c r="Z37" s="6">
        <v>0</v>
      </c>
      <c r="AA37" s="6">
        <v>0</v>
      </c>
      <c r="AB37" s="6">
        <v>0</v>
      </c>
      <c r="AC37" s="6">
        <v>0</v>
      </c>
      <c r="AD37" s="6">
        <v>0</v>
      </c>
      <c r="AE37" s="6">
        <v>0</v>
      </c>
      <c r="AF37" s="6">
        <v>0</v>
      </c>
      <c r="AG37" s="6">
        <v>0</v>
      </c>
      <c r="AH37" s="6">
        <v>0</v>
      </c>
      <c r="AI37" s="6">
        <v>0</v>
      </c>
      <c r="AJ37" s="6">
        <v>0</v>
      </c>
      <c r="AK37" s="6">
        <v>0</v>
      </c>
      <c r="AL37" s="6">
        <v>0</v>
      </c>
      <c r="AM37" s="6">
        <v>0</v>
      </c>
      <c r="AN37" s="6">
        <v>0</v>
      </c>
      <c r="AO37" s="46">
        <v>0</v>
      </c>
      <c r="AP37" s="41">
        <f t="shared" si="9"/>
        <v>2</v>
      </c>
      <c r="AQ37" s="62">
        <f t="shared" si="10"/>
        <v>1</v>
      </c>
      <c r="AR37" s="41">
        <f t="shared" si="11"/>
        <v>0</v>
      </c>
      <c r="AS37" s="62">
        <f t="shared" si="12"/>
        <v>3</v>
      </c>
      <c r="AT37" s="41">
        <f t="shared" si="13"/>
        <v>0</v>
      </c>
      <c r="AU37" s="41">
        <f t="shared" si="14"/>
        <v>3</v>
      </c>
      <c r="AV37" s="41">
        <f t="shared" si="15"/>
        <v>0</v>
      </c>
      <c r="AW37" s="41">
        <f t="shared" si="16"/>
        <v>0</v>
      </c>
      <c r="AX37" s="62">
        <f t="shared" si="17"/>
        <v>0</v>
      </c>
      <c r="AY37" s="62">
        <f t="shared" si="18"/>
        <v>3</v>
      </c>
      <c r="AZ37" s="242"/>
      <c r="BA37" s="243"/>
      <c r="BB37" s="243"/>
      <c r="BC37" s="244"/>
      <c r="BD37" s="264"/>
      <c r="BE37" s="137" t="s">
        <v>47</v>
      </c>
      <c r="BF37" s="138" t="s">
        <v>130</v>
      </c>
      <c r="BG37" s="137"/>
      <c r="BH37" s="137"/>
      <c r="BI37" s="48"/>
    </row>
    <row r="38" spans="1:61" x14ac:dyDescent="0.35">
      <c r="A38" s="3"/>
      <c r="B38" s="253"/>
      <c r="C38" s="3"/>
      <c r="D38" s="3"/>
      <c r="E38" s="13"/>
      <c r="F38" s="31"/>
      <c r="G38" s="12" t="s">
        <v>131</v>
      </c>
      <c r="H38" s="55"/>
      <c r="I38" s="6">
        <v>0</v>
      </c>
      <c r="J38" s="6">
        <v>0</v>
      </c>
      <c r="K38" s="6">
        <v>0</v>
      </c>
      <c r="L38" s="6">
        <v>0</v>
      </c>
      <c r="M38" s="6">
        <v>0</v>
      </c>
      <c r="N38" s="6">
        <v>0</v>
      </c>
      <c r="O38" s="6">
        <v>0</v>
      </c>
      <c r="P38" s="6">
        <v>1</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0</v>
      </c>
      <c r="AL38" s="6">
        <v>0</v>
      </c>
      <c r="AM38" s="6">
        <v>0</v>
      </c>
      <c r="AN38" s="6">
        <v>0</v>
      </c>
      <c r="AO38" s="46">
        <v>0</v>
      </c>
      <c r="AP38" s="41">
        <f t="shared" si="9"/>
        <v>0</v>
      </c>
      <c r="AQ38" s="62">
        <f t="shared" si="10"/>
        <v>1</v>
      </c>
      <c r="AR38" s="41">
        <f t="shared" si="11"/>
        <v>0</v>
      </c>
      <c r="AS38" s="62">
        <f t="shared" si="12"/>
        <v>1</v>
      </c>
      <c r="AT38" s="41">
        <f t="shared" si="13"/>
        <v>0</v>
      </c>
      <c r="AU38" s="41">
        <f t="shared" si="14"/>
        <v>1</v>
      </c>
      <c r="AV38" s="41">
        <f t="shared" si="15"/>
        <v>0</v>
      </c>
      <c r="AW38" s="41">
        <f t="shared" si="16"/>
        <v>0</v>
      </c>
      <c r="AX38" s="62">
        <f t="shared" si="17"/>
        <v>0</v>
      </c>
      <c r="AY38" s="62">
        <f t="shared" si="18"/>
        <v>1</v>
      </c>
      <c r="AZ38" s="242"/>
      <c r="BA38" s="243"/>
      <c r="BB38" s="243"/>
      <c r="BC38" s="244"/>
      <c r="BD38" s="264"/>
      <c r="BE38" s="137"/>
      <c r="BF38" s="138"/>
      <c r="BG38" s="137"/>
      <c r="BH38" s="137"/>
      <c r="BI38" s="48"/>
    </row>
    <row r="39" spans="1:61" x14ac:dyDescent="0.35">
      <c r="A39" s="3"/>
      <c r="B39" s="253"/>
      <c r="C39" s="3"/>
      <c r="D39" s="27"/>
      <c r="E39" s="13"/>
      <c r="F39" s="12" t="s">
        <v>132</v>
      </c>
      <c r="G39" s="12"/>
      <c r="H39" s="55"/>
      <c r="I39" s="6">
        <v>0</v>
      </c>
      <c r="J39" s="6">
        <v>0</v>
      </c>
      <c r="K39" s="6">
        <v>0</v>
      </c>
      <c r="L39" s="6">
        <v>0</v>
      </c>
      <c r="M39" s="6">
        <v>0</v>
      </c>
      <c r="N39" s="6">
        <v>0</v>
      </c>
      <c r="O39" s="6">
        <v>1</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6">
        <v>0</v>
      </c>
      <c r="AI39" s="6">
        <v>0</v>
      </c>
      <c r="AJ39" s="6">
        <v>0</v>
      </c>
      <c r="AK39" s="6">
        <v>0</v>
      </c>
      <c r="AL39" s="6">
        <v>0</v>
      </c>
      <c r="AM39" s="6">
        <v>0</v>
      </c>
      <c r="AN39" s="6">
        <v>0</v>
      </c>
      <c r="AO39" s="46">
        <v>0</v>
      </c>
      <c r="AP39" s="41">
        <f t="shared" si="9"/>
        <v>0</v>
      </c>
      <c r="AQ39" s="62">
        <f t="shared" si="10"/>
        <v>1</v>
      </c>
      <c r="AR39" s="41">
        <f t="shared" si="11"/>
        <v>0</v>
      </c>
      <c r="AS39" s="62">
        <f t="shared" si="12"/>
        <v>1</v>
      </c>
      <c r="AT39" s="41">
        <f t="shared" si="13"/>
        <v>0</v>
      </c>
      <c r="AU39" s="41">
        <f t="shared" si="14"/>
        <v>1</v>
      </c>
      <c r="AV39" s="41">
        <f t="shared" si="15"/>
        <v>0</v>
      </c>
      <c r="AW39" s="41">
        <f t="shared" si="16"/>
        <v>0</v>
      </c>
      <c r="AX39" s="62">
        <f t="shared" si="17"/>
        <v>0</v>
      </c>
      <c r="AY39" s="62">
        <f t="shared" si="18"/>
        <v>1</v>
      </c>
      <c r="AZ39" s="242"/>
      <c r="BA39" s="243"/>
      <c r="BB39" s="243"/>
      <c r="BC39" s="244"/>
      <c r="BD39" s="264"/>
      <c r="BE39" s="137" t="s">
        <v>48</v>
      </c>
      <c r="BF39" s="138" t="s">
        <v>133</v>
      </c>
      <c r="BG39" s="137"/>
      <c r="BH39" s="137"/>
      <c r="BI39" s="48"/>
    </row>
    <row r="40" spans="1:61" x14ac:dyDescent="0.35">
      <c r="A40" s="3"/>
      <c r="B40" s="253"/>
      <c r="C40" s="3"/>
      <c r="D40" s="27"/>
      <c r="E40" s="13"/>
      <c r="F40" s="12" t="s">
        <v>134</v>
      </c>
      <c r="G40" s="12"/>
      <c r="H40" s="55"/>
      <c r="I40" s="6">
        <v>0</v>
      </c>
      <c r="J40" s="6">
        <v>0</v>
      </c>
      <c r="K40" s="6">
        <v>0</v>
      </c>
      <c r="L40" s="6">
        <v>0</v>
      </c>
      <c r="M40" s="6">
        <v>1</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v>0</v>
      </c>
      <c r="AI40" s="6">
        <v>0</v>
      </c>
      <c r="AJ40" s="6">
        <v>0</v>
      </c>
      <c r="AK40" s="6">
        <v>0</v>
      </c>
      <c r="AL40" s="6">
        <v>0</v>
      </c>
      <c r="AM40" s="6">
        <v>0</v>
      </c>
      <c r="AN40" s="6">
        <v>0</v>
      </c>
      <c r="AO40" s="46">
        <v>0</v>
      </c>
      <c r="AP40" s="41">
        <f t="shared" si="9"/>
        <v>0</v>
      </c>
      <c r="AQ40" s="62">
        <f t="shared" si="10"/>
        <v>1</v>
      </c>
      <c r="AR40" s="41">
        <f t="shared" si="11"/>
        <v>1</v>
      </c>
      <c r="AS40" s="62">
        <f t="shared" si="12"/>
        <v>0</v>
      </c>
      <c r="AT40" s="41">
        <f t="shared" si="13"/>
        <v>0</v>
      </c>
      <c r="AU40" s="41">
        <f t="shared" si="14"/>
        <v>1</v>
      </c>
      <c r="AV40" s="41">
        <f t="shared" si="15"/>
        <v>0</v>
      </c>
      <c r="AW40" s="41">
        <f t="shared" si="16"/>
        <v>0</v>
      </c>
      <c r="AX40" s="62">
        <f t="shared" si="17"/>
        <v>0</v>
      </c>
      <c r="AY40" s="62">
        <f t="shared" si="18"/>
        <v>1</v>
      </c>
      <c r="AZ40" s="242"/>
      <c r="BA40" s="243"/>
      <c r="BB40" s="243"/>
      <c r="BC40" s="244"/>
      <c r="BD40" s="264"/>
      <c r="BE40" s="137"/>
      <c r="BF40" s="138"/>
      <c r="BG40" s="137"/>
      <c r="BH40" s="137"/>
      <c r="BI40" s="48"/>
    </row>
    <row r="41" spans="1:61" x14ac:dyDescent="0.35">
      <c r="A41" s="3"/>
      <c r="B41" s="253"/>
      <c r="C41" s="3"/>
      <c r="D41" s="26"/>
      <c r="E41" s="13"/>
      <c r="F41" s="12" t="s">
        <v>135</v>
      </c>
      <c r="G41" s="12"/>
      <c r="H41" s="55"/>
      <c r="I41" s="6">
        <v>0</v>
      </c>
      <c r="J41" s="6">
        <v>0</v>
      </c>
      <c r="K41" s="6">
        <v>0</v>
      </c>
      <c r="L41" s="6">
        <v>0</v>
      </c>
      <c r="M41" s="6">
        <v>0</v>
      </c>
      <c r="N41" s="6">
        <v>1</v>
      </c>
      <c r="O41" s="6">
        <v>0</v>
      </c>
      <c r="P41" s="6">
        <v>0</v>
      </c>
      <c r="Q41" s="6">
        <v>0</v>
      </c>
      <c r="R41" s="6">
        <v>0</v>
      </c>
      <c r="S41" s="6">
        <v>0</v>
      </c>
      <c r="T41" s="6">
        <v>0</v>
      </c>
      <c r="U41" s="6">
        <v>0</v>
      </c>
      <c r="V41" s="6">
        <v>0</v>
      </c>
      <c r="W41" s="6">
        <v>0</v>
      </c>
      <c r="X41" s="6">
        <v>0</v>
      </c>
      <c r="Y41" s="6">
        <v>0</v>
      </c>
      <c r="Z41" s="6">
        <v>0</v>
      </c>
      <c r="AA41" s="6">
        <v>0</v>
      </c>
      <c r="AB41" s="6">
        <v>0</v>
      </c>
      <c r="AC41" s="6">
        <v>0</v>
      </c>
      <c r="AD41" s="6">
        <v>0</v>
      </c>
      <c r="AE41" s="6">
        <v>0</v>
      </c>
      <c r="AF41" s="6">
        <v>0</v>
      </c>
      <c r="AG41" s="6">
        <v>0</v>
      </c>
      <c r="AH41" s="6">
        <v>0</v>
      </c>
      <c r="AI41" s="6">
        <v>0</v>
      </c>
      <c r="AJ41" s="6">
        <v>0</v>
      </c>
      <c r="AK41" s="6">
        <v>0</v>
      </c>
      <c r="AL41" s="6">
        <v>0</v>
      </c>
      <c r="AM41" s="6">
        <v>0</v>
      </c>
      <c r="AN41" s="6">
        <v>0</v>
      </c>
      <c r="AO41" s="46">
        <v>0</v>
      </c>
      <c r="AP41" s="41">
        <f t="shared" si="9"/>
        <v>0</v>
      </c>
      <c r="AQ41" s="62">
        <f t="shared" si="10"/>
        <v>1</v>
      </c>
      <c r="AR41" s="41">
        <f t="shared" si="11"/>
        <v>1</v>
      </c>
      <c r="AS41" s="62">
        <f t="shared" si="12"/>
        <v>0</v>
      </c>
      <c r="AT41" s="41">
        <f t="shared" si="13"/>
        <v>0</v>
      </c>
      <c r="AU41" s="41">
        <f t="shared" si="14"/>
        <v>1</v>
      </c>
      <c r="AV41" s="41">
        <f t="shared" si="15"/>
        <v>0</v>
      </c>
      <c r="AW41" s="41">
        <f t="shared" si="16"/>
        <v>0</v>
      </c>
      <c r="AX41" s="62">
        <f t="shared" si="17"/>
        <v>0</v>
      </c>
      <c r="AY41" s="62">
        <f t="shared" si="18"/>
        <v>1</v>
      </c>
      <c r="AZ41" s="242"/>
      <c r="BA41" s="243"/>
      <c r="BB41" s="243"/>
      <c r="BC41" s="244"/>
      <c r="BD41" s="264"/>
      <c r="BE41" s="137" t="s">
        <v>48</v>
      </c>
      <c r="BF41" s="138" t="s">
        <v>136</v>
      </c>
      <c r="BG41" s="137"/>
      <c r="BH41" s="137"/>
      <c r="BI41" s="48"/>
    </row>
    <row r="42" spans="1:61" x14ac:dyDescent="0.35">
      <c r="A42" s="3"/>
      <c r="B42" s="253"/>
      <c r="C42" s="3"/>
      <c r="D42" s="26"/>
      <c r="E42" s="14"/>
      <c r="F42" s="12" t="s">
        <v>137</v>
      </c>
      <c r="G42" s="12"/>
      <c r="H42" s="55"/>
      <c r="I42" s="6">
        <v>0</v>
      </c>
      <c r="J42" s="6">
        <v>0</v>
      </c>
      <c r="K42" s="6">
        <v>0</v>
      </c>
      <c r="L42" s="6">
        <v>0</v>
      </c>
      <c r="M42" s="6">
        <v>0</v>
      </c>
      <c r="N42" s="6">
        <v>1</v>
      </c>
      <c r="O42" s="6">
        <v>0</v>
      </c>
      <c r="P42" s="6">
        <v>1</v>
      </c>
      <c r="Q42" s="6">
        <v>0</v>
      </c>
      <c r="R42" s="6">
        <v>0</v>
      </c>
      <c r="S42" s="6">
        <v>0</v>
      </c>
      <c r="T42" s="6">
        <v>0</v>
      </c>
      <c r="U42" s="6">
        <v>0</v>
      </c>
      <c r="V42" s="6">
        <v>0</v>
      </c>
      <c r="W42" s="6">
        <v>0</v>
      </c>
      <c r="X42" s="6">
        <v>0</v>
      </c>
      <c r="Y42" s="6">
        <v>0</v>
      </c>
      <c r="Z42" s="6">
        <v>0</v>
      </c>
      <c r="AA42" s="6">
        <v>0</v>
      </c>
      <c r="AB42" s="6">
        <v>0</v>
      </c>
      <c r="AC42" s="6">
        <v>0</v>
      </c>
      <c r="AD42" s="6">
        <v>0</v>
      </c>
      <c r="AE42" s="6">
        <v>0</v>
      </c>
      <c r="AF42" s="6">
        <v>0</v>
      </c>
      <c r="AG42" s="6">
        <v>0</v>
      </c>
      <c r="AH42" s="6">
        <v>0</v>
      </c>
      <c r="AI42" s="6">
        <v>0</v>
      </c>
      <c r="AJ42" s="6">
        <v>0</v>
      </c>
      <c r="AK42" s="6">
        <v>0</v>
      </c>
      <c r="AL42" s="6">
        <v>0</v>
      </c>
      <c r="AM42" s="6">
        <v>0</v>
      </c>
      <c r="AN42" s="6">
        <v>0</v>
      </c>
      <c r="AO42" s="46">
        <v>0</v>
      </c>
      <c r="AP42" s="41">
        <f t="shared" si="9"/>
        <v>0</v>
      </c>
      <c r="AQ42" s="62">
        <f t="shared" si="10"/>
        <v>2</v>
      </c>
      <c r="AR42" s="41">
        <f t="shared" si="11"/>
        <v>1</v>
      </c>
      <c r="AS42" s="62">
        <f t="shared" si="12"/>
        <v>1</v>
      </c>
      <c r="AT42" s="41">
        <f t="shared" si="13"/>
        <v>0</v>
      </c>
      <c r="AU42" s="41">
        <f t="shared" si="14"/>
        <v>2</v>
      </c>
      <c r="AV42" s="41">
        <f t="shared" si="15"/>
        <v>0</v>
      </c>
      <c r="AW42" s="41">
        <f t="shared" si="16"/>
        <v>0</v>
      </c>
      <c r="AX42" s="62">
        <f t="shared" si="17"/>
        <v>0</v>
      </c>
      <c r="AY42" s="62">
        <f t="shared" si="18"/>
        <v>2</v>
      </c>
      <c r="AZ42" s="242"/>
      <c r="BA42" s="243"/>
      <c r="BB42" s="243"/>
      <c r="BC42" s="244"/>
      <c r="BD42" s="264"/>
      <c r="BE42" s="137"/>
      <c r="BF42" s="138"/>
      <c r="BG42" s="137"/>
      <c r="BH42" s="137"/>
      <c r="BI42" s="48"/>
    </row>
    <row r="43" spans="1:61" x14ac:dyDescent="0.35">
      <c r="A43" s="3"/>
      <c r="B43" s="23"/>
      <c r="C43" s="3"/>
      <c r="D43" s="26"/>
      <c r="E43" s="14"/>
      <c r="F43" s="12" t="s">
        <v>138</v>
      </c>
      <c r="G43" s="12"/>
      <c r="H43" s="55"/>
      <c r="I43" s="6">
        <v>0</v>
      </c>
      <c r="J43" s="6">
        <v>0</v>
      </c>
      <c r="K43" s="6">
        <v>0</v>
      </c>
      <c r="L43" s="6">
        <v>0</v>
      </c>
      <c r="M43" s="6">
        <v>0</v>
      </c>
      <c r="N43" s="6">
        <v>0</v>
      </c>
      <c r="O43" s="6">
        <v>1</v>
      </c>
      <c r="P43" s="6">
        <v>0</v>
      </c>
      <c r="Q43" s="6">
        <v>0</v>
      </c>
      <c r="R43" s="6">
        <v>0</v>
      </c>
      <c r="S43" s="6">
        <v>0</v>
      </c>
      <c r="T43" s="6">
        <v>0</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6">
        <v>0</v>
      </c>
      <c r="AM43" s="6">
        <v>0</v>
      </c>
      <c r="AN43" s="6">
        <v>0</v>
      </c>
      <c r="AO43" s="46">
        <v>0</v>
      </c>
      <c r="AP43" s="41">
        <f t="shared" si="9"/>
        <v>0</v>
      </c>
      <c r="AQ43" s="62">
        <f t="shared" si="10"/>
        <v>1</v>
      </c>
      <c r="AR43" s="41">
        <f t="shared" si="11"/>
        <v>0</v>
      </c>
      <c r="AS43" s="62">
        <f t="shared" si="12"/>
        <v>1</v>
      </c>
      <c r="AT43" s="41">
        <f t="shared" si="13"/>
        <v>0</v>
      </c>
      <c r="AU43" s="41">
        <f t="shared" si="14"/>
        <v>1</v>
      </c>
      <c r="AV43" s="41">
        <f t="shared" si="15"/>
        <v>0</v>
      </c>
      <c r="AW43" s="41">
        <f t="shared" si="16"/>
        <v>0</v>
      </c>
      <c r="AX43" s="62">
        <f t="shared" si="17"/>
        <v>0</v>
      </c>
      <c r="AY43" s="62">
        <f t="shared" si="18"/>
        <v>1</v>
      </c>
      <c r="AZ43" s="242"/>
      <c r="BA43" s="243"/>
      <c r="BB43" s="243"/>
      <c r="BC43" s="244"/>
      <c r="BD43" s="264"/>
      <c r="BE43" s="137" t="s">
        <v>49</v>
      </c>
      <c r="BF43" s="138" t="s">
        <v>139</v>
      </c>
      <c r="BG43" s="137"/>
      <c r="BH43" s="137"/>
      <c r="BI43" s="48"/>
    </row>
    <row r="44" spans="1:61" x14ac:dyDescent="0.35">
      <c r="A44" s="3"/>
      <c r="B44" s="23"/>
      <c r="C44" s="3"/>
      <c r="D44" s="26"/>
      <c r="E44" s="14"/>
      <c r="F44" s="12" t="s">
        <v>140</v>
      </c>
      <c r="G44" s="12"/>
      <c r="H44" s="55"/>
      <c r="I44" s="6">
        <v>0</v>
      </c>
      <c r="J44" s="6">
        <v>0</v>
      </c>
      <c r="K44" s="6">
        <v>0</v>
      </c>
      <c r="L44" s="6">
        <v>0</v>
      </c>
      <c r="M44" s="6">
        <v>0</v>
      </c>
      <c r="N44" s="6">
        <v>0</v>
      </c>
      <c r="O44" s="6">
        <v>0</v>
      </c>
      <c r="P44" s="6">
        <v>1</v>
      </c>
      <c r="Q44" s="6">
        <v>0</v>
      </c>
      <c r="R44" s="6">
        <v>0</v>
      </c>
      <c r="S44" s="6">
        <v>0</v>
      </c>
      <c r="T44" s="6">
        <v>0</v>
      </c>
      <c r="U44" s="6">
        <v>0</v>
      </c>
      <c r="V44" s="6">
        <v>0</v>
      </c>
      <c r="W44" s="6">
        <v>0</v>
      </c>
      <c r="X44" s="6">
        <v>0</v>
      </c>
      <c r="Y44" s="6">
        <v>0</v>
      </c>
      <c r="Z44" s="6">
        <v>0</v>
      </c>
      <c r="AA44" s="6">
        <v>0</v>
      </c>
      <c r="AB44" s="6">
        <v>0</v>
      </c>
      <c r="AC44" s="6">
        <v>0</v>
      </c>
      <c r="AD44" s="6">
        <v>0</v>
      </c>
      <c r="AE44" s="6">
        <v>0</v>
      </c>
      <c r="AF44" s="6">
        <v>0</v>
      </c>
      <c r="AG44" s="6">
        <v>0</v>
      </c>
      <c r="AH44" s="6">
        <v>0</v>
      </c>
      <c r="AI44" s="6">
        <v>0</v>
      </c>
      <c r="AJ44" s="6">
        <v>0</v>
      </c>
      <c r="AK44" s="6">
        <v>0</v>
      </c>
      <c r="AL44" s="6">
        <v>0</v>
      </c>
      <c r="AM44" s="6">
        <v>0</v>
      </c>
      <c r="AN44" s="6">
        <v>0</v>
      </c>
      <c r="AO44" s="46">
        <v>0</v>
      </c>
      <c r="AP44" s="41">
        <f t="shared" si="9"/>
        <v>0</v>
      </c>
      <c r="AQ44" s="62">
        <f t="shared" si="10"/>
        <v>1</v>
      </c>
      <c r="AR44" s="41">
        <f t="shared" si="11"/>
        <v>0</v>
      </c>
      <c r="AS44" s="62">
        <f t="shared" si="12"/>
        <v>1</v>
      </c>
      <c r="AT44" s="41">
        <f t="shared" si="13"/>
        <v>0</v>
      </c>
      <c r="AU44" s="41">
        <f t="shared" si="14"/>
        <v>1</v>
      </c>
      <c r="AV44" s="41">
        <f t="shared" si="15"/>
        <v>0</v>
      </c>
      <c r="AW44" s="41">
        <f t="shared" si="16"/>
        <v>0</v>
      </c>
      <c r="AX44" s="62">
        <f t="shared" si="17"/>
        <v>0</v>
      </c>
      <c r="AY44" s="62">
        <f t="shared" si="18"/>
        <v>1</v>
      </c>
      <c r="AZ44" s="242"/>
      <c r="BA44" s="243"/>
      <c r="BB44" s="243"/>
      <c r="BC44" s="244"/>
      <c r="BD44" s="264"/>
      <c r="BE44" s="137"/>
      <c r="BF44" s="138"/>
      <c r="BG44" s="137"/>
      <c r="BH44" s="137"/>
      <c r="BI44" s="48"/>
    </row>
    <row r="45" spans="1:61" x14ac:dyDescent="0.35">
      <c r="A45" s="9"/>
      <c r="B45" s="23"/>
      <c r="C45" s="9"/>
      <c r="D45" s="28"/>
      <c r="E45" s="10"/>
      <c r="F45" s="12" t="s">
        <v>141</v>
      </c>
      <c r="G45" s="11"/>
      <c r="H45" s="54"/>
      <c r="I45" s="6">
        <v>0</v>
      </c>
      <c r="J45" s="6">
        <v>0</v>
      </c>
      <c r="K45" s="6">
        <v>0</v>
      </c>
      <c r="L45" s="6">
        <v>0</v>
      </c>
      <c r="M45" s="6">
        <v>1</v>
      </c>
      <c r="N45" s="6">
        <v>0</v>
      </c>
      <c r="O45" s="6">
        <v>1</v>
      </c>
      <c r="P45" s="6">
        <v>1</v>
      </c>
      <c r="Q45" s="6">
        <v>1</v>
      </c>
      <c r="R45" s="6">
        <v>1</v>
      </c>
      <c r="S45" s="6">
        <v>1</v>
      </c>
      <c r="T45" s="6">
        <v>1</v>
      </c>
      <c r="U45" s="6">
        <v>0</v>
      </c>
      <c r="V45" s="6">
        <v>0</v>
      </c>
      <c r="W45" s="6">
        <v>0</v>
      </c>
      <c r="X45" s="6">
        <v>0</v>
      </c>
      <c r="Y45" s="6">
        <v>0</v>
      </c>
      <c r="Z45" s="6">
        <v>0</v>
      </c>
      <c r="AA45" s="6">
        <v>0</v>
      </c>
      <c r="AB45" s="6">
        <v>0</v>
      </c>
      <c r="AC45" s="6">
        <v>0</v>
      </c>
      <c r="AD45" s="6">
        <v>0</v>
      </c>
      <c r="AE45" s="6">
        <v>0</v>
      </c>
      <c r="AF45" s="6">
        <v>0</v>
      </c>
      <c r="AG45" s="6">
        <v>0</v>
      </c>
      <c r="AH45" s="6">
        <v>0</v>
      </c>
      <c r="AI45" s="6">
        <v>0</v>
      </c>
      <c r="AJ45" s="6">
        <v>0</v>
      </c>
      <c r="AK45" s="6">
        <v>0</v>
      </c>
      <c r="AL45" s="6">
        <v>0</v>
      </c>
      <c r="AM45" s="6">
        <v>0</v>
      </c>
      <c r="AN45" s="6">
        <v>0</v>
      </c>
      <c r="AO45" s="46">
        <v>0</v>
      </c>
      <c r="AP45" s="41">
        <f t="shared" si="9"/>
        <v>4</v>
      </c>
      <c r="AQ45" s="62">
        <f t="shared" si="10"/>
        <v>3</v>
      </c>
      <c r="AR45" s="41">
        <f t="shared" si="11"/>
        <v>3</v>
      </c>
      <c r="AS45" s="62">
        <f t="shared" si="12"/>
        <v>4</v>
      </c>
      <c r="AT45" s="41">
        <f t="shared" si="13"/>
        <v>0</v>
      </c>
      <c r="AU45" s="41">
        <f t="shared" si="14"/>
        <v>7</v>
      </c>
      <c r="AV45" s="41">
        <f t="shared" si="15"/>
        <v>0</v>
      </c>
      <c r="AW45" s="41">
        <f t="shared" si="16"/>
        <v>0</v>
      </c>
      <c r="AX45" s="62">
        <f t="shared" si="17"/>
        <v>0</v>
      </c>
      <c r="AY45" s="62">
        <f t="shared" si="18"/>
        <v>7</v>
      </c>
      <c r="AZ45" s="242"/>
      <c r="BA45" s="243"/>
      <c r="BB45" s="243"/>
      <c r="BC45" s="244"/>
      <c r="BD45" s="264"/>
      <c r="BE45" s="137" t="s">
        <v>49</v>
      </c>
      <c r="BF45" s="138" t="s">
        <v>142</v>
      </c>
      <c r="BG45" s="9"/>
      <c r="BH45" s="9"/>
      <c r="BI45" s="136"/>
    </row>
    <row r="46" spans="1:61" x14ac:dyDescent="0.35">
      <c r="A46" s="3"/>
      <c r="B46" s="23"/>
      <c r="C46" s="3"/>
      <c r="D46" s="26"/>
      <c r="E46" s="14"/>
      <c r="F46" s="12" t="s">
        <v>143</v>
      </c>
      <c r="G46" s="12"/>
      <c r="H46" s="55"/>
      <c r="I46" s="6">
        <v>0</v>
      </c>
      <c r="J46" s="6">
        <v>0</v>
      </c>
      <c r="K46" s="6">
        <v>0</v>
      </c>
      <c r="L46" s="6">
        <v>0</v>
      </c>
      <c r="M46" s="6">
        <v>0</v>
      </c>
      <c r="N46" s="6">
        <v>0</v>
      </c>
      <c r="O46" s="6">
        <v>1</v>
      </c>
      <c r="P46" s="6">
        <v>0</v>
      </c>
      <c r="Q46" s="6">
        <v>0</v>
      </c>
      <c r="R46" s="6">
        <v>0</v>
      </c>
      <c r="S46" s="6">
        <v>0</v>
      </c>
      <c r="T46" s="6">
        <v>0</v>
      </c>
      <c r="U46" s="6">
        <v>0</v>
      </c>
      <c r="V46" s="6">
        <v>0</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46">
        <v>0</v>
      </c>
      <c r="AP46" s="41">
        <f t="shared" si="9"/>
        <v>0</v>
      </c>
      <c r="AQ46" s="62">
        <f t="shared" si="10"/>
        <v>1</v>
      </c>
      <c r="AR46" s="41">
        <f t="shared" si="11"/>
        <v>0</v>
      </c>
      <c r="AS46" s="62">
        <f t="shared" si="12"/>
        <v>1</v>
      </c>
      <c r="AT46" s="41">
        <f t="shared" si="13"/>
        <v>0</v>
      </c>
      <c r="AU46" s="41">
        <f t="shared" si="14"/>
        <v>1</v>
      </c>
      <c r="AV46" s="41">
        <f t="shared" si="15"/>
        <v>0</v>
      </c>
      <c r="AW46" s="41">
        <f t="shared" si="16"/>
        <v>0</v>
      </c>
      <c r="AX46" s="62">
        <f t="shared" si="17"/>
        <v>0</v>
      </c>
      <c r="AY46" s="62">
        <f t="shared" si="18"/>
        <v>1</v>
      </c>
      <c r="AZ46" s="242"/>
      <c r="BA46" s="243"/>
      <c r="BB46" s="243"/>
      <c r="BC46" s="244"/>
      <c r="BD46" s="264"/>
      <c r="BE46" s="137"/>
      <c r="BF46" s="138"/>
      <c r="BG46" s="137"/>
      <c r="BH46" s="137"/>
      <c r="BI46" s="48"/>
    </row>
    <row r="47" spans="1:61" x14ac:dyDescent="0.35">
      <c r="A47" s="3"/>
      <c r="B47" s="23"/>
      <c r="C47" s="3"/>
      <c r="D47" s="26"/>
      <c r="E47" s="14"/>
      <c r="F47" s="12" t="s">
        <v>144</v>
      </c>
      <c r="G47" s="12"/>
      <c r="H47" s="55"/>
      <c r="I47" s="6">
        <v>0</v>
      </c>
      <c r="J47" s="6">
        <v>0</v>
      </c>
      <c r="K47" s="6">
        <v>0</v>
      </c>
      <c r="L47" s="6">
        <v>0</v>
      </c>
      <c r="M47" s="6">
        <v>1</v>
      </c>
      <c r="N47" s="6">
        <v>0</v>
      </c>
      <c r="O47" s="6">
        <v>1</v>
      </c>
      <c r="P47" s="6">
        <v>0</v>
      </c>
      <c r="Q47" s="6">
        <v>0</v>
      </c>
      <c r="R47" s="6">
        <v>0</v>
      </c>
      <c r="S47" s="6">
        <v>0</v>
      </c>
      <c r="T47" s="6">
        <v>0</v>
      </c>
      <c r="U47" s="6">
        <v>0</v>
      </c>
      <c r="V47" s="6">
        <v>0</v>
      </c>
      <c r="W47" s="6">
        <v>0</v>
      </c>
      <c r="X47" s="6">
        <v>0</v>
      </c>
      <c r="Y47" s="6">
        <v>0</v>
      </c>
      <c r="Z47" s="6">
        <v>0</v>
      </c>
      <c r="AA47" s="6">
        <v>0</v>
      </c>
      <c r="AB47" s="6">
        <v>0</v>
      </c>
      <c r="AC47" s="6">
        <v>0</v>
      </c>
      <c r="AD47" s="6">
        <v>0</v>
      </c>
      <c r="AE47" s="6">
        <v>0</v>
      </c>
      <c r="AF47" s="6">
        <v>0</v>
      </c>
      <c r="AG47" s="6">
        <v>0</v>
      </c>
      <c r="AH47" s="6">
        <v>0</v>
      </c>
      <c r="AI47" s="6">
        <v>0</v>
      </c>
      <c r="AJ47" s="6">
        <v>0</v>
      </c>
      <c r="AK47" s="6">
        <v>0</v>
      </c>
      <c r="AL47" s="6">
        <v>0</v>
      </c>
      <c r="AM47" s="6">
        <v>0</v>
      </c>
      <c r="AN47" s="6">
        <v>0</v>
      </c>
      <c r="AO47" s="46">
        <v>0</v>
      </c>
      <c r="AP47" s="41">
        <f t="shared" si="9"/>
        <v>0</v>
      </c>
      <c r="AQ47" s="62">
        <f t="shared" si="10"/>
        <v>2</v>
      </c>
      <c r="AR47" s="41">
        <f t="shared" si="11"/>
        <v>1</v>
      </c>
      <c r="AS47" s="62">
        <f t="shared" si="12"/>
        <v>1</v>
      </c>
      <c r="AT47" s="41">
        <f t="shared" si="13"/>
        <v>0</v>
      </c>
      <c r="AU47" s="41">
        <f t="shared" si="14"/>
        <v>2</v>
      </c>
      <c r="AV47" s="41">
        <f t="shared" si="15"/>
        <v>0</v>
      </c>
      <c r="AW47" s="41">
        <f t="shared" si="16"/>
        <v>0</v>
      </c>
      <c r="AX47" s="62">
        <f t="shared" si="17"/>
        <v>0</v>
      </c>
      <c r="AY47" s="62">
        <f t="shared" si="18"/>
        <v>2</v>
      </c>
      <c r="AZ47" s="242"/>
      <c r="BA47" s="243"/>
      <c r="BB47" s="243"/>
      <c r="BC47" s="244"/>
      <c r="BD47" s="264"/>
      <c r="BE47" s="137" t="s">
        <v>49</v>
      </c>
      <c r="BF47" s="138" t="s">
        <v>145</v>
      </c>
      <c r="BG47" s="137"/>
      <c r="BH47" s="137"/>
      <c r="BI47" s="48"/>
    </row>
    <row r="48" spans="1:61" x14ac:dyDescent="0.35">
      <c r="A48" s="3"/>
      <c r="B48" s="23"/>
      <c r="C48" s="3"/>
      <c r="D48" s="26"/>
      <c r="E48" s="14"/>
      <c r="F48" s="12" t="s">
        <v>146</v>
      </c>
      <c r="G48" s="12"/>
      <c r="H48" s="55"/>
      <c r="I48" s="6">
        <v>0</v>
      </c>
      <c r="J48" s="6">
        <v>0</v>
      </c>
      <c r="K48" s="6">
        <v>0</v>
      </c>
      <c r="L48" s="6">
        <v>0</v>
      </c>
      <c r="M48" s="6">
        <v>0</v>
      </c>
      <c r="N48" s="6">
        <v>0</v>
      </c>
      <c r="O48" s="6">
        <v>0</v>
      </c>
      <c r="P48" s="6">
        <v>1</v>
      </c>
      <c r="Q48" s="6">
        <v>1</v>
      </c>
      <c r="R48" s="6">
        <v>1</v>
      </c>
      <c r="S48" s="6">
        <v>1</v>
      </c>
      <c r="T48" s="6">
        <v>1</v>
      </c>
      <c r="U48" s="6">
        <v>0</v>
      </c>
      <c r="V48" s="6">
        <v>0</v>
      </c>
      <c r="W48" s="6">
        <v>0</v>
      </c>
      <c r="X48" s="6">
        <v>0</v>
      </c>
      <c r="Y48" s="6">
        <v>0</v>
      </c>
      <c r="Z48" s="6">
        <v>0</v>
      </c>
      <c r="AA48" s="6">
        <v>0</v>
      </c>
      <c r="AB48" s="6">
        <v>0</v>
      </c>
      <c r="AC48" s="6">
        <v>0</v>
      </c>
      <c r="AD48" s="6">
        <v>0</v>
      </c>
      <c r="AE48" s="6">
        <v>0</v>
      </c>
      <c r="AF48" s="6">
        <v>0</v>
      </c>
      <c r="AG48" s="6">
        <v>0</v>
      </c>
      <c r="AH48" s="6">
        <v>0</v>
      </c>
      <c r="AI48" s="6">
        <v>0</v>
      </c>
      <c r="AJ48" s="6">
        <v>0</v>
      </c>
      <c r="AK48" s="6">
        <v>0</v>
      </c>
      <c r="AL48" s="6">
        <v>0</v>
      </c>
      <c r="AM48" s="6">
        <v>0</v>
      </c>
      <c r="AN48" s="6">
        <v>0</v>
      </c>
      <c r="AO48" s="46">
        <v>0</v>
      </c>
      <c r="AP48" s="41">
        <f t="shared" ref="AP48:AP64" si="19">SUMIF($I$3:$AO$3, "*REF*", I48:AO48)</f>
        <v>4</v>
      </c>
      <c r="AQ48" s="62">
        <f t="shared" ref="AQ48:AQ64" si="20">SUMIF($I$3:$AO$3, "*HOST*", I48:AO48)</f>
        <v>1</v>
      </c>
      <c r="AR48" s="41">
        <f t="shared" ref="AR48:AR64" si="21">SUMIF($I$4:$AO$4, "*F*", I48:AO48)</f>
        <v>2</v>
      </c>
      <c r="AS48" s="62">
        <f t="shared" ref="AS48:AS64" si="22">SUMIF($I$4:$AO$4, "*M*", I48:AO48)</f>
        <v>3</v>
      </c>
      <c r="AT48" s="41">
        <f t="shared" ref="AT48:AT64" si="23">SUMIF($I$6:$AO$6, "Edu", I48:AO48)</f>
        <v>0</v>
      </c>
      <c r="AU48" s="41">
        <f t="shared" ref="AU48:AU64" si="24">SUMIF($I$6:$AO$6, "*agri*", I48:AO48)</f>
        <v>5</v>
      </c>
      <c r="AV48" s="41">
        <f t="shared" ref="AV48:AV64" si="25">SUMIF($I$6:$AO$6, "Health", I48:AO48)</f>
        <v>0</v>
      </c>
      <c r="AW48" s="41">
        <f t="shared" ref="AW48:AW64" si="26">SUMIF($I$6:$AO$6, "*market*", I48:AO48)</f>
        <v>0</v>
      </c>
      <c r="AX48" s="62">
        <f t="shared" ref="AX48:AX64" si="27">SUMIF($I$6:$AO$6, "*PWD*", I48:AO48)</f>
        <v>0</v>
      </c>
      <c r="AY48" s="62">
        <f t="shared" si="18"/>
        <v>5</v>
      </c>
      <c r="AZ48" s="242"/>
      <c r="BA48" s="243"/>
      <c r="BB48" s="243"/>
      <c r="BC48" s="244"/>
      <c r="BD48" s="264"/>
      <c r="BE48" s="137"/>
      <c r="BF48" s="138"/>
      <c r="BG48" s="137"/>
      <c r="BH48" s="137"/>
      <c r="BI48" s="48"/>
    </row>
    <row r="49" spans="1:61" x14ac:dyDescent="0.35">
      <c r="A49" s="9"/>
      <c r="B49" s="23"/>
      <c r="C49" s="9"/>
      <c r="D49" s="28"/>
      <c r="E49" s="10"/>
      <c r="F49" s="12" t="s">
        <v>147</v>
      </c>
      <c r="G49" s="11"/>
      <c r="H49" s="54"/>
      <c r="I49" s="6">
        <v>0</v>
      </c>
      <c r="J49" s="6">
        <v>0</v>
      </c>
      <c r="K49" s="6">
        <v>0</v>
      </c>
      <c r="L49" s="6">
        <v>0</v>
      </c>
      <c r="M49" s="6">
        <v>0</v>
      </c>
      <c r="N49" s="6">
        <v>1</v>
      </c>
      <c r="O49" s="6">
        <v>0</v>
      </c>
      <c r="P49" s="6">
        <v>0</v>
      </c>
      <c r="Q49" s="6">
        <v>1</v>
      </c>
      <c r="R49" s="6">
        <v>0</v>
      </c>
      <c r="S49" s="6">
        <v>1</v>
      </c>
      <c r="T49" s="6">
        <v>1</v>
      </c>
      <c r="U49" s="6">
        <v>0</v>
      </c>
      <c r="V49" s="6">
        <v>0</v>
      </c>
      <c r="W49" s="6">
        <v>0</v>
      </c>
      <c r="X49" s="6">
        <v>0</v>
      </c>
      <c r="Y49" s="6">
        <v>0</v>
      </c>
      <c r="Z49" s="6">
        <v>0</v>
      </c>
      <c r="AA49" s="6">
        <v>0</v>
      </c>
      <c r="AB49" s="6">
        <v>0</v>
      </c>
      <c r="AC49" s="6">
        <v>0</v>
      </c>
      <c r="AD49" s="6">
        <v>0</v>
      </c>
      <c r="AE49" s="6">
        <v>0</v>
      </c>
      <c r="AF49" s="6">
        <v>0</v>
      </c>
      <c r="AG49" s="6">
        <v>0</v>
      </c>
      <c r="AH49" s="6">
        <v>0</v>
      </c>
      <c r="AI49" s="6">
        <v>0</v>
      </c>
      <c r="AJ49" s="6">
        <v>0</v>
      </c>
      <c r="AK49" s="6">
        <v>0</v>
      </c>
      <c r="AL49" s="6">
        <v>0</v>
      </c>
      <c r="AM49" s="6">
        <v>0</v>
      </c>
      <c r="AN49" s="6">
        <v>0</v>
      </c>
      <c r="AO49" s="46">
        <v>0</v>
      </c>
      <c r="AP49" s="41">
        <f t="shared" si="19"/>
        <v>3</v>
      </c>
      <c r="AQ49" s="62">
        <f t="shared" si="20"/>
        <v>1</v>
      </c>
      <c r="AR49" s="41">
        <f t="shared" si="21"/>
        <v>2</v>
      </c>
      <c r="AS49" s="62">
        <f t="shared" si="22"/>
        <v>2</v>
      </c>
      <c r="AT49" s="41">
        <f t="shared" si="23"/>
        <v>0</v>
      </c>
      <c r="AU49" s="41">
        <f t="shared" si="24"/>
        <v>4</v>
      </c>
      <c r="AV49" s="41">
        <f t="shared" si="25"/>
        <v>0</v>
      </c>
      <c r="AW49" s="41">
        <f t="shared" si="26"/>
        <v>0</v>
      </c>
      <c r="AX49" s="62">
        <f t="shared" si="27"/>
        <v>0</v>
      </c>
      <c r="AY49" s="62">
        <f t="shared" si="18"/>
        <v>4</v>
      </c>
      <c r="AZ49" s="242"/>
      <c r="BA49" s="243"/>
      <c r="BB49" s="243"/>
      <c r="BC49" s="244"/>
      <c r="BD49" s="264"/>
      <c r="BE49" s="137" t="s">
        <v>49</v>
      </c>
      <c r="BF49" s="138" t="s">
        <v>148</v>
      </c>
      <c r="BG49" s="9"/>
      <c r="BH49" s="9"/>
      <c r="BI49" s="136"/>
    </row>
    <row r="50" spans="1:61" x14ac:dyDescent="0.35">
      <c r="A50" s="3"/>
      <c r="B50" s="23"/>
      <c r="C50" s="3"/>
      <c r="D50" s="26"/>
      <c r="E50" s="14"/>
      <c r="F50" s="12" t="s">
        <v>149</v>
      </c>
      <c r="G50" s="12"/>
      <c r="H50" s="55"/>
      <c r="I50" s="6">
        <v>0</v>
      </c>
      <c r="J50" s="6">
        <v>0</v>
      </c>
      <c r="K50" s="6">
        <v>0</v>
      </c>
      <c r="L50" s="6">
        <v>0</v>
      </c>
      <c r="M50" s="6">
        <v>0</v>
      </c>
      <c r="N50" s="6">
        <v>1</v>
      </c>
      <c r="O50" s="6">
        <v>0</v>
      </c>
      <c r="P50" s="6">
        <v>0</v>
      </c>
      <c r="Q50" s="6">
        <v>0</v>
      </c>
      <c r="R50" s="6">
        <v>0</v>
      </c>
      <c r="S50" s="6">
        <v>0</v>
      </c>
      <c r="T50" s="6">
        <v>0</v>
      </c>
      <c r="U50" s="6">
        <v>0</v>
      </c>
      <c r="V50" s="6">
        <v>0</v>
      </c>
      <c r="W50" s="6">
        <v>0</v>
      </c>
      <c r="X50" s="6">
        <v>0</v>
      </c>
      <c r="Y50" s="6">
        <v>0</v>
      </c>
      <c r="Z50" s="6">
        <v>0</v>
      </c>
      <c r="AA50" s="6">
        <v>0</v>
      </c>
      <c r="AB50" s="6">
        <v>0</v>
      </c>
      <c r="AC50" s="6">
        <v>0</v>
      </c>
      <c r="AD50" s="6">
        <v>0</v>
      </c>
      <c r="AE50" s="6">
        <v>0</v>
      </c>
      <c r="AF50" s="6">
        <v>0</v>
      </c>
      <c r="AG50" s="6">
        <v>0</v>
      </c>
      <c r="AH50" s="6">
        <v>0</v>
      </c>
      <c r="AI50" s="6">
        <v>0</v>
      </c>
      <c r="AJ50" s="6">
        <v>0</v>
      </c>
      <c r="AK50" s="6">
        <v>0</v>
      </c>
      <c r="AL50" s="6">
        <v>0</v>
      </c>
      <c r="AM50" s="6">
        <v>0</v>
      </c>
      <c r="AN50" s="6">
        <v>0</v>
      </c>
      <c r="AO50" s="46">
        <v>0</v>
      </c>
      <c r="AP50" s="41">
        <f t="shared" si="19"/>
        <v>0</v>
      </c>
      <c r="AQ50" s="62">
        <f t="shared" si="20"/>
        <v>1</v>
      </c>
      <c r="AR50" s="41">
        <f t="shared" si="21"/>
        <v>1</v>
      </c>
      <c r="AS50" s="62">
        <f t="shared" si="22"/>
        <v>0</v>
      </c>
      <c r="AT50" s="41">
        <f t="shared" si="23"/>
        <v>0</v>
      </c>
      <c r="AU50" s="41">
        <f t="shared" si="24"/>
        <v>1</v>
      </c>
      <c r="AV50" s="41">
        <f t="shared" si="25"/>
        <v>0</v>
      </c>
      <c r="AW50" s="41">
        <f t="shared" si="26"/>
        <v>0</v>
      </c>
      <c r="AX50" s="62">
        <f t="shared" si="27"/>
        <v>0</v>
      </c>
      <c r="AY50" s="62">
        <f t="shared" si="18"/>
        <v>1</v>
      </c>
      <c r="AZ50" s="242"/>
      <c r="BA50" s="243"/>
      <c r="BB50" s="243"/>
      <c r="BC50" s="244"/>
      <c r="BD50" s="264"/>
      <c r="BE50" s="137"/>
      <c r="BF50" s="138"/>
      <c r="BG50" s="137"/>
      <c r="BH50" s="137"/>
      <c r="BI50" s="48"/>
    </row>
    <row r="51" spans="1:61" x14ac:dyDescent="0.35">
      <c r="A51" s="3"/>
      <c r="B51" s="23"/>
      <c r="C51" s="3"/>
      <c r="D51" s="26"/>
      <c r="E51" s="14"/>
      <c r="F51" s="12" t="s">
        <v>150</v>
      </c>
      <c r="G51" s="12"/>
      <c r="H51" s="55"/>
      <c r="I51" s="6">
        <v>0</v>
      </c>
      <c r="J51" s="6">
        <v>0</v>
      </c>
      <c r="K51" s="6">
        <v>0</v>
      </c>
      <c r="L51" s="6">
        <v>0</v>
      </c>
      <c r="M51" s="6">
        <v>0</v>
      </c>
      <c r="N51" s="6">
        <v>0</v>
      </c>
      <c r="O51" s="6">
        <v>0</v>
      </c>
      <c r="P51" s="6">
        <v>0</v>
      </c>
      <c r="Q51" s="6">
        <v>1</v>
      </c>
      <c r="R51" s="6">
        <v>0</v>
      </c>
      <c r="S51" s="6">
        <v>1</v>
      </c>
      <c r="T51" s="6">
        <v>1</v>
      </c>
      <c r="U51" s="6">
        <v>0</v>
      </c>
      <c r="V51" s="6">
        <v>0</v>
      </c>
      <c r="W51" s="6">
        <v>0</v>
      </c>
      <c r="X51" s="6">
        <v>0</v>
      </c>
      <c r="Y51" s="6">
        <v>0</v>
      </c>
      <c r="Z51" s="6">
        <v>0</v>
      </c>
      <c r="AA51" s="6">
        <v>0</v>
      </c>
      <c r="AB51" s="6">
        <v>0</v>
      </c>
      <c r="AC51" s="6">
        <v>0</v>
      </c>
      <c r="AD51" s="6">
        <v>0</v>
      </c>
      <c r="AE51" s="6">
        <v>0</v>
      </c>
      <c r="AF51" s="6">
        <v>0</v>
      </c>
      <c r="AG51" s="6">
        <v>0</v>
      </c>
      <c r="AH51" s="6">
        <v>0</v>
      </c>
      <c r="AI51" s="6">
        <v>0</v>
      </c>
      <c r="AJ51" s="6">
        <v>0</v>
      </c>
      <c r="AK51" s="6">
        <v>0</v>
      </c>
      <c r="AL51" s="6">
        <v>0</v>
      </c>
      <c r="AM51" s="6">
        <v>0</v>
      </c>
      <c r="AN51" s="6">
        <v>0</v>
      </c>
      <c r="AO51" s="46">
        <v>0</v>
      </c>
      <c r="AP51" s="41">
        <f t="shared" si="19"/>
        <v>3</v>
      </c>
      <c r="AQ51" s="62">
        <f t="shared" si="20"/>
        <v>0</v>
      </c>
      <c r="AR51" s="41">
        <f t="shared" si="21"/>
        <v>1</v>
      </c>
      <c r="AS51" s="62">
        <f t="shared" si="22"/>
        <v>2</v>
      </c>
      <c r="AT51" s="41">
        <f t="shared" si="23"/>
        <v>0</v>
      </c>
      <c r="AU51" s="41">
        <f t="shared" si="24"/>
        <v>3</v>
      </c>
      <c r="AV51" s="41">
        <f t="shared" si="25"/>
        <v>0</v>
      </c>
      <c r="AW51" s="41">
        <f t="shared" si="26"/>
        <v>0</v>
      </c>
      <c r="AX51" s="62">
        <f t="shared" si="27"/>
        <v>0</v>
      </c>
      <c r="AY51" s="62">
        <f t="shared" si="18"/>
        <v>3</v>
      </c>
      <c r="AZ51" s="242"/>
      <c r="BA51" s="243"/>
      <c r="BB51" s="243"/>
      <c r="BC51" s="244"/>
      <c r="BD51" s="264"/>
      <c r="BE51" s="137" t="s">
        <v>49</v>
      </c>
      <c r="BF51" s="138" t="s">
        <v>151</v>
      </c>
      <c r="BG51" s="137"/>
      <c r="BH51" s="137"/>
      <c r="BI51" s="48"/>
    </row>
    <row r="52" spans="1:61" x14ac:dyDescent="0.35">
      <c r="A52" s="3"/>
      <c r="B52" s="23"/>
      <c r="C52" s="3"/>
      <c r="D52" s="26"/>
      <c r="E52" s="14"/>
      <c r="F52" s="12" t="s">
        <v>152</v>
      </c>
      <c r="G52" s="12"/>
      <c r="H52" s="55"/>
      <c r="I52" s="6">
        <v>0</v>
      </c>
      <c r="J52" s="6">
        <v>0</v>
      </c>
      <c r="K52" s="6">
        <v>0</v>
      </c>
      <c r="L52" s="6">
        <v>0</v>
      </c>
      <c r="M52" s="6">
        <v>0</v>
      </c>
      <c r="N52" s="6">
        <v>0</v>
      </c>
      <c r="O52" s="6">
        <v>0</v>
      </c>
      <c r="P52" s="6">
        <v>0</v>
      </c>
      <c r="Q52" s="6">
        <v>0</v>
      </c>
      <c r="R52" s="6">
        <v>0</v>
      </c>
      <c r="S52" s="6">
        <v>0</v>
      </c>
      <c r="T52" s="6">
        <v>1</v>
      </c>
      <c r="U52" s="6">
        <v>0</v>
      </c>
      <c r="V52" s="6">
        <v>0</v>
      </c>
      <c r="W52" s="6">
        <v>0</v>
      </c>
      <c r="X52" s="6">
        <v>0</v>
      </c>
      <c r="Y52" s="6">
        <v>0</v>
      </c>
      <c r="Z52" s="6">
        <v>0</v>
      </c>
      <c r="AA52" s="6">
        <v>0</v>
      </c>
      <c r="AB52" s="6">
        <v>0</v>
      </c>
      <c r="AC52" s="6">
        <v>0</v>
      </c>
      <c r="AD52" s="6">
        <v>0</v>
      </c>
      <c r="AE52" s="6">
        <v>0</v>
      </c>
      <c r="AF52" s="6">
        <v>0</v>
      </c>
      <c r="AG52" s="6">
        <v>0</v>
      </c>
      <c r="AH52" s="6">
        <v>0</v>
      </c>
      <c r="AI52" s="6">
        <v>0</v>
      </c>
      <c r="AJ52" s="6">
        <v>0</v>
      </c>
      <c r="AK52" s="6">
        <v>0</v>
      </c>
      <c r="AL52" s="6">
        <v>0</v>
      </c>
      <c r="AM52" s="6">
        <v>0</v>
      </c>
      <c r="AN52" s="6">
        <v>0</v>
      </c>
      <c r="AO52" s="46">
        <v>0</v>
      </c>
      <c r="AP52" s="41">
        <f t="shared" si="19"/>
        <v>1</v>
      </c>
      <c r="AQ52" s="62">
        <f t="shared" si="20"/>
        <v>0</v>
      </c>
      <c r="AR52" s="41">
        <f t="shared" si="21"/>
        <v>0</v>
      </c>
      <c r="AS52" s="62">
        <f t="shared" si="22"/>
        <v>1</v>
      </c>
      <c r="AT52" s="41">
        <f t="shared" si="23"/>
        <v>0</v>
      </c>
      <c r="AU52" s="41">
        <f t="shared" si="24"/>
        <v>1</v>
      </c>
      <c r="AV52" s="41">
        <f t="shared" si="25"/>
        <v>0</v>
      </c>
      <c r="AW52" s="41">
        <f t="shared" si="26"/>
        <v>0</v>
      </c>
      <c r="AX52" s="62">
        <f t="shared" si="27"/>
        <v>0</v>
      </c>
      <c r="AY52" s="62">
        <f t="shared" si="18"/>
        <v>1</v>
      </c>
      <c r="AZ52" s="242"/>
      <c r="BA52" s="243"/>
      <c r="BB52" s="243"/>
      <c r="BC52" s="244"/>
      <c r="BD52" s="264"/>
      <c r="BE52" s="137"/>
      <c r="BF52" s="138"/>
      <c r="BG52" s="137"/>
      <c r="BH52" s="137"/>
      <c r="BI52" s="48"/>
    </row>
    <row r="53" spans="1:61" x14ac:dyDescent="0.35">
      <c r="A53" s="9"/>
      <c r="B53" s="23"/>
      <c r="C53" s="9"/>
      <c r="D53" s="28"/>
      <c r="E53" s="10"/>
      <c r="F53" s="12" t="s">
        <v>153</v>
      </c>
      <c r="G53" s="11"/>
      <c r="H53" s="54"/>
      <c r="I53" s="6">
        <v>0</v>
      </c>
      <c r="J53" s="6">
        <v>0</v>
      </c>
      <c r="K53" s="6">
        <v>0</v>
      </c>
      <c r="L53" s="6">
        <v>0</v>
      </c>
      <c r="M53" s="6">
        <v>1</v>
      </c>
      <c r="N53" s="6">
        <v>0</v>
      </c>
      <c r="O53" s="6">
        <v>0</v>
      </c>
      <c r="P53" s="6">
        <v>0</v>
      </c>
      <c r="Q53" s="6">
        <v>0</v>
      </c>
      <c r="R53" s="6">
        <v>1</v>
      </c>
      <c r="S53" s="6">
        <v>1</v>
      </c>
      <c r="T53" s="6">
        <v>1</v>
      </c>
      <c r="U53" s="6">
        <v>0</v>
      </c>
      <c r="V53" s="6">
        <v>0</v>
      </c>
      <c r="W53" s="6">
        <v>0</v>
      </c>
      <c r="X53" s="6">
        <v>0</v>
      </c>
      <c r="Y53" s="6">
        <v>0</v>
      </c>
      <c r="Z53" s="6">
        <v>0</v>
      </c>
      <c r="AA53" s="6">
        <v>0</v>
      </c>
      <c r="AB53" s="6">
        <v>0</v>
      </c>
      <c r="AC53" s="6">
        <v>0</v>
      </c>
      <c r="AD53" s="6">
        <v>0</v>
      </c>
      <c r="AE53" s="6">
        <v>0</v>
      </c>
      <c r="AF53" s="6">
        <v>0</v>
      </c>
      <c r="AG53" s="6">
        <v>0</v>
      </c>
      <c r="AH53" s="6">
        <v>0</v>
      </c>
      <c r="AI53" s="6">
        <v>0</v>
      </c>
      <c r="AJ53" s="6">
        <v>0</v>
      </c>
      <c r="AK53" s="6">
        <v>0</v>
      </c>
      <c r="AL53" s="6">
        <v>0</v>
      </c>
      <c r="AM53" s="6">
        <v>0</v>
      </c>
      <c r="AN53" s="6">
        <v>0</v>
      </c>
      <c r="AO53" s="46">
        <v>0</v>
      </c>
      <c r="AP53" s="41">
        <f t="shared" si="19"/>
        <v>3</v>
      </c>
      <c r="AQ53" s="62">
        <f t="shared" si="20"/>
        <v>1</v>
      </c>
      <c r="AR53" s="41">
        <f t="shared" si="21"/>
        <v>2</v>
      </c>
      <c r="AS53" s="62">
        <f t="shared" si="22"/>
        <v>2</v>
      </c>
      <c r="AT53" s="41">
        <f t="shared" si="23"/>
        <v>0</v>
      </c>
      <c r="AU53" s="41">
        <f t="shared" si="24"/>
        <v>4</v>
      </c>
      <c r="AV53" s="41">
        <f t="shared" si="25"/>
        <v>0</v>
      </c>
      <c r="AW53" s="41">
        <f t="shared" si="26"/>
        <v>0</v>
      </c>
      <c r="AX53" s="62">
        <f t="shared" si="27"/>
        <v>0</v>
      </c>
      <c r="AY53" s="62">
        <f t="shared" si="18"/>
        <v>4</v>
      </c>
      <c r="AZ53" s="242"/>
      <c r="BA53" s="243"/>
      <c r="BB53" s="243"/>
      <c r="BC53" s="244"/>
      <c r="BD53" s="264"/>
      <c r="BE53" s="137" t="s">
        <v>49</v>
      </c>
      <c r="BF53" s="138" t="s">
        <v>154</v>
      </c>
      <c r="BG53" s="9"/>
      <c r="BH53" s="9"/>
      <c r="BI53" s="136"/>
    </row>
    <row r="54" spans="1:61" x14ac:dyDescent="0.35">
      <c r="A54" s="3"/>
      <c r="B54" s="23"/>
      <c r="C54" s="3"/>
      <c r="D54" s="26"/>
      <c r="E54" s="15"/>
      <c r="F54" s="12" t="s">
        <v>155</v>
      </c>
      <c r="G54" s="12"/>
      <c r="H54" s="55"/>
      <c r="I54" s="6">
        <v>0</v>
      </c>
      <c r="J54" s="6">
        <v>0</v>
      </c>
      <c r="K54" s="6">
        <v>0</v>
      </c>
      <c r="L54" s="6">
        <v>0</v>
      </c>
      <c r="M54" s="6">
        <v>0</v>
      </c>
      <c r="N54" s="6">
        <v>0</v>
      </c>
      <c r="O54" s="6">
        <v>0</v>
      </c>
      <c r="P54" s="6">
        <v>0</v>
      </c>
      <c r="Q54" s="6">
        <v>0</v>
      </c>
      <c r="R54" s="6">
        <v>0</v>
      </c>
      <c r="S54" s="6">
        <v>0</v>
      </c>
      <c r="T54" s="6">
        <v>1</v>
      </c>
      <c r="U54" s="6">
        <v>0</v>
      </c>
      <c r="V54" s="6">
        <v>0</v>
      </c>
      <c r="W54" s="6">
        <v>0</v>
      </c>
      <c r="X54" s="6">
        <v>0</v>
      </c>
      <c r="Y54" s="6">
        <v>0</v>
      </c>
      <c r="Z54" s="6">
        <v>0</v>
      </c>
      <c r="AA54" s="6">
        <v>0</v>
      </c>
      <c r="AB54" s="6">
        <v>0</v>
      </c>
      <c r="AC54" s="6">
        <v>0</v>
      </c>
      <c r="AD54" s="6">
        <v>0</v>
      </c>
      <c r="AE54" s="6">
        <v>0</v>
      </c>
      <c r="AF54" s="6">
        <v>0</v>
      </c>
      <c r="AG54" s="6">
        <v>0</v>
      </c>
      <c r="AH54" s="6">
        <v>0</v>
      </c>
      <c r="AI54" s="6">
        <v>0</v>
      </c>
      <c r="AJ54" s="6">
        <v>0</v>
      </c>
      <c r="AK54" s="6">
        <v>0</v>
      </c>
      <c r="AL54" s="6">
        <v>0</v>
      </c>
      <c r="AM54" s="6">
        <v>0</v>
      </c>
      <c r="AN54" s="6">
        <v>0</v>
      </c>
      <c r="AO54" s="46">
        <v>0</v>
      </c>
      <c r="AP54" s="41">
        <f t="shared" si="19"/>
        <v>1</v>
      </c>
      <c r="AQ54" s="62">
        <f t="shared" si="20"/>
        <v>0</v>
      </c>
      <c r="AR54" s="41">
        <f t="shared" si="21"/>
        <v>0</v>
      </c>
      <c r="AS54" s="62">
        <f t="shared" si="22"/>
        <v>1</v>
      </c>
      <c r="AT54" s="41">
        <f t="shared" si="23"/>
        <v>0</v>
      </c>
      <c r="AU54" s="41">
        <f t="shared" si="24"/>
        <v>1</v>
      </c>
      <c r="AV54" s="41">
        <f t="shared" si="25"/>
        <v>0</v>
      </c>
      <c r="AW54" s="41">
        <f t="shared" si="26"/>
        <v>0</v>
      </c>
      <c r="AX54" s="62">
        <f t="shared" si="27"/>
        <v>0</v>
      </c>
      <c r="AY54" s="62">
        <f t="shared" si="18"/>
        <v>1</v>
      </c>
      <c r="AZ54" s="242"/>
      <c r="BA54" s="243"/>
      <c r="BB54" s="243"/>
      <c r="BC54" s="244"/>
      <c r="BD54" s="264"/>
      <c r="BE54" s="137"/>
      <c r="BF54" s="138"/>
      <c r="BG54" s="137"/>
      <c r="BH54" s="137"/>
      <c r="BI54" s="48"/>
    </row>
    <row r="55" spans="1:61" x14ac:dyDescent="0.35">
      <c r="A55" s="3"/>
      <c r="B55" s="253" t="s">
        <v>95</v>
      </c>
      <c r="C55" s="3"/>
      <c r="D55" s="26"/>
      <c r="E55" s="15"/>
      <c r="F55" s="12" t="s">
        <v>156</v>
      </c>
      <c r="G55" s="12"/>
      <c r="H55" s="55"/>
      <c r="I55" s="6">
        <v>0</v>
      </c>
      <c r="J55" s="6">
        <v>0</v>
      </c>
      <c r="K55" s="6">
        <v>0</v>
      </c>
      <c r="L55" s="6">
        <v>0</v>
      </c>
      <c r="M55" s="6">
        <v>1</v>
      </c>
      <c r="N55" s="6">
        <v>0</v>
      </c>
      <c r="O55" s="6">
        <v>0</v>
      </c>
      <c r="P55" s="6">
        <v>0</v>
      </c>
      <c r="Q55" s="6">
        <v>0</v>
      </c>
      <c r="R55" s="6">
        <v>0</v>
      </c>
      <c r="S55" s="6">
        <v>0</v>
      </c>
      <c r="T55" s="6">
        <v>0</v>
      </c>
      <c r="U55" s="6">
        <v>0</v>
      </c>
      <c r="V55" s="6">
        <v>0</v>
      </c>
      <c r="W55" s="6">
        <v>0</v>
      </c>
      <c r="X55" s="6">
        <v>0</v>
      </c>
      <c r="Y55" s="6">
        <v>0</v>
      </c>
      <c r="Z55" s="6">
        <v>0</v>
      </c>
      <c r="AA55" s="6">
        <v>0</v>
      </c>
      <c r="AB55" s="6">
        <v>0</v>
      </c>
      <c r="AC55" s="6">
        <v>0</v>
      </c>
      <c r="AD55" s="6">
        <v>0</v>
      </c>
      <c r="AE55" s="6">
        <v>0</v>
      </c>
      <c r="AF55" s="6">
        <v>0</v>
      </c>
      <c r="AG55" s="6">
        <v>0</v>
      </c>
      <c r="AH55" s="6">
        <v>0</v>
      </c>
      <c r="AI55" s="6">
        <v>0</v>
      </c>
      <c r="AJ55" s="6">
        <v>0</v>
      </c>
      <c r="AK55" s="6">
        <v>0</v>
      </c>
      <c r="AL55" s="6">
        <v>0</v>
      </c>
      <c r="AM55" s="6">
        <v>0</v>
      </c>
      <c r="AN55" s="6">
        <v>0</v>
      </c>
      <c r="AO55" s="46">
        <v>0</v>
      </c>
      <c r="AP55" s="41">
        <f t="shared" si="19"/>
        <v>0</v>
      </c>
      <c r="AQ55" s="62">
        <f t="shared" si="20"/>
        <v>1</v>
      </c>
      <c r="AR55" s="41">
        <f t="shared" si="21"/>
        <v>1</v>
      </c>
      <c r="AS55" s="62">
        <f t="shared" si="22"/>
        <v>0</v>
      </c>
      <c r="AT55" s="41">
        <f t="shared" si="23"/>
        <v>0</v>
      </c>
      <c r="AU55" s="41">
        <f t="shared" si="24"/>
        <v>1</v>
      </c>
      <c r="AV55" s="41">
        <f t="shared" si="25"/>
        <v>0</v>
      </c>
      <c r="AW55" s="41">
        <f t="shared" si="26"/>
        <v>0</v>
      </c>
      <c r="AX55" s="62">
        <f t="shared" si="27"/>
        <v>0</v>
      </c>
      <c r="AY55" s="62">
        <f t="shared" si="18"/>
        <v>1</v>
      </c>
      <c r="AZ55" s="242"/>
      <c r="BA55" s="243"/>
      <c r="BB55" s="243"/>
      <c r="BC55" s="244"/>
      <c r="BD55" s="264"/>
      <c r="BE55" s="137" t="s">
        <v>49</v>
      </c>
      <c r="BF55" s="138" t="s">
        <v>157</v>
      </c>
      <c r="BG55" s="137"/>
      <c r="BH55" s="137"/>
      <c r="BI55" s="48"/>
    </row>
    <row r="56" spans="1:61" x14ac:dyDescent="0.35">
      <c r="A56" s="3"/>
      <c r="B56" s="253"/>
      <c r="C56" s="3"/>
      <c r="D56" s="26"/>
      <c r="E56" s="15"/>
      <c r="F56" s="12" t="s">
        <v>158</v>
      </c>
      <c r="G56" s="12"/>
      <c r="H56" s="55"/>
      <c r="I56" s="6">
        <v>0</v>
      </c>
      <c r="J56" s="6">
        <v>0</v>
      </c>
      <c r="K56" s="6">
        <v>0</v>
      </c>
      <c r="L56" s="6">
        <v>0</v>
      </c>
      <c r="M56" s="6">
        <v>0</v>
      </c>
      <c r="N56" s="6">
        <v>0</v>
      </c>
      <c r="O56" s="6">
        <v>0</v>
      </c>
      <c r="P56" s="6">
        <v>0</v>
      </c>
      <c r="Q56" s="6">
        <v>0</v>
      </c>
      <c r="R56" s="6">
        <v>1</v>
      </c>
      <c r="S56" s="6">
        <v>1</v>
      </c>
      <c r="T56" s="6">
        <v>0</v>
      </c>
      <c r="U56" s="6">
        <v>0</v>
      </c>
      <c r="V56" s="6">
        <v>0</v>
      </c>
      <c r="W56" s="6">
        <v>0</v>
      </c>
      <c r="X56" s="6">
        <v>0</v>
      </c>
      <c r="Y56" s="6">
        <v>0</v>
      </c>
      <c r="Z56" s="6">
        <v>0</v>
      </c>
      <c r="AA56" s="6">
        <v>0</v>
      </c>
      <c r="AB56" s="6">
        <v>0</v>
      </c>
      <c r="AC56" s="6">
        <v>0</v>
      </c>
      <c r="AD56" s="6">
        <v>0</v>
      </c>
      <c r="AE56" s="6">
        <v>0</v>
      </c>
      <c r="AF56" s="6">
        <v>0</v>
      </c>
      <c r="AG56" s="6">
        <v>0</v>
      </c>
      <c r="AH56" s="6">
        <v>0</v>
      </c>
      <c r="AI56" s="6">
        <v>0</v>
      </c>
      <c r="AJ56" s="6">
        <v>0</v>
      </c>
      <c r="AK56" s="6">
        <v>0</v>
      </c>
      <c r="AL56" s="6">
        <v>0</v>
      </c>
      <c r="AM56" s="6">
        <v>0</v>
      </c>
      <c r="AN56" s="6">
        <v>0</v>
      </c>
      <c r="AO56" s="46">
        <v>0</v>
      </c>
      <c r="AP56" s="41">
        <f t="shared" si="19"/>
        <v>2</v>
      </c>
      <c r="AQ56" s="62">
        <f t="shared" si="20"/>
        <v>0</v>
      </c>
      <c r="AR56" s="41">
        <f t="shared" si="21"/>
        <v>1</v>
      </c>
      <c r="AS56" s="62">
        <f t="shared" si="22"/>
        <v>1</v>
      </c>
      <c r="AT56" s="41">
        <f t="shared" si="23"/>
        <v>0</v>
      </c>
      <c r="AU56" s="41">
        <f t="shared" si="24"/>
        <v>2</v>
      </c>
      <c r="AV56" s="41">
        <f t="shared" si="25"/>
        <v>0</v>
      </c>
      <c r="AW56" s="41">
        <f t="shared" si="26"/>
        <v>0</v>
      </c>
      <c r="AX56" s="62">
        <f t="shared" si="27"/>
        <v>0</v>
      </c>
      <c r="AY56" s="62">
        <f t="shared" si="18"/>
        <v>2</v>
      </c>
      <c r="AZ56" s="242"/>
      <c r="BA56" s="243"/>
      <c r="BB56" s="243"/>
      <c r="BC56" s="244"/>
      <c r="BD56" s="264"/>
      <c r="BE56" s="137"/>
      <c r="BF56" s="138"/>
      <c r="BG56" s="137"/>
      <c r="BH56" s="137"/>
      <c r="BI56" s="48"/>
    </row>
    <row r="57" spans="1:61" x14ac:dyDescent="0.35">
      <c r="A57" s="3"/>
      <c r="B57" s="253"/>
      <c r="C57" s="3"/>
      <c r="D57" s="26"/>
      <c r="E57" s="15"/>
      <c r="F57" s="12" t="s">
        <v>159</v>
      </c>
      <c r="G57" s="12"/>
      <c r="H57" s="55"/>
      <c r="I57" s="6">
        <v>0</v>
      </c>
      <c r="J57" s="6">
        <v>0</v>
      </c>
      <c r="K57" s="6">
        <v>0</v>
      </c>
      <c r="L57" s="6">
        <v>0</v>
      </c>
      <c r="M57" s="6">
        <v>0</v>
      </c>
      <c r="N57" s="6">
        <v>0</v>
      </c>
      <c r="O57" s="6">
        <v>0</v>
      </c>
      <c r="P57" s="6">
        <v>0</v>
      </c>
      <c r="Q57" s="6">
        <v>0</v>
      </c>
      <c r="R57" s="6">
        <v>0</v>
      </c>
      <c r="S57" s="6">
        <v>0</v>
      </c>
      <c r="T57" s="6">
        <v>1</v>
      </c>
      <c r="U57" s="6">
        <v>0</v>
      </c>
      <c r="V57" s="6">
        <v>0</v>
      </c>
      <c r="W57" s="6">
        <v>0</v>
      </c>
      <c r="X57" s="6">
        <v>0</v>
      </c>
      <c r="Y57" s="6">
        <v>0</v>
      </c>
      <c r="Z57" s="6">
        <v>0</v>
      </c>
      <c r="AA57" s="6">
        <v>0</v>
      </c>
      <c r="AB57" s="6">
        <v>0</v>
      </c>
      <c r="AC57" s="6">
        <v>0</v>
      </c>
      <c r="AD57" s="6">
        <v>0</v>
      </c>
      <c r="AE57" s="6">
        <v>0</v>
      </c>
      <c r="AF57" s="6">
        <v>0</v>
      </c>
      <c r="AG57" s="6">
        <v>0</v>
      </c>
      <c r="AH57" s="6">
        <v>0</v>
      </c>
      <c r="AI57" s="6">
        <v>0</v>
      </c>
      <c r="AJ57" s="6">
        <v>0</v>
      </c>
      <c r="AK57" s="6">
        <v>0</v>
      </c>
      <c r="AL57" s="6">
        <v>0</v>
      </c>
      <c r="AM57" s="6">
        <v>0</v>
      </c>
      <c r="AN57" s="6">
        <v>0</v>
      </c>
      <c r="AO57" s="46">
        <v>0</v>
      </c>
      <c r="AP57" s="41">
        <f t="shared" si="19"/>
        <v>1</v>
      </c>
      <c r="AQ57" s="62">
        <f t="shared" si="20"/>
        <v>0</v>
      </c>
      <c r="AR57" s="41">
        <f t="shared" si="21"/>
        <v>0</v>
      </c>
      <c r="AS57" s="62">
        <f t="shared" si="22"/>
        <v>1</v>
      </c>
      <c r="AT57" s="41">
        <f t="shared" si="23"/>
        <v>0</v>
      </c>
      <c r="AU57" s="41">
        <f t="shared" si="24"/>
        <v>1</v>
      </c>
      <c r="AV57" s="41">
        <f t="shared" si="25"/>
        <v>0</v>
      </c>
      <c r="AW57" s="41">
        <f t="shared" si="26"/>
        <v>0</v>
      </c>
      <c r="AX57" s="62">
        <f t="shared" si="27"/>
        <v>0</v>
      </c>
      <c r="AY57" s="62">
        <f t="shared" si="18"/>
        <v>1</v>
      </c>
      <c r="AZ57" s="242"/>
      <c r="BA57" s="243"/>
      <c r="BB57" s="243"/>
      <c r="BC57" s="244"/>
      <c r="BD57" s="264"/>
      <c r="BE57" s="137" t="s">
        <v>50</v>
      </c>
      <c r="BF57" s="138" t="s">
        <v>160</v>
      </c>
      <c r="BG57" s="137"/>
      <c r="BH57" s="137"/>
      <c r="BI57" s="48"/>
    </row>
    <row r="58" spans="1:61" x14ac:dyDescent="0.35">
      <c r="A58" s="9"/>
      <c r="B58" s="253"/>
      <c r="C58" s="9"/>
      <c r="D58" s="28"/>
      <c r="E58" s="10"/>
      <c r="F58" s="12" t="s">
        <v>161</v>
      </c>
      <c r="G58" s="11"/>
      <c r="H58" s="54"/>
      <c r="I58" s="6">
        <v>0</v>
      </c>
      <c r="J58" s="6">
        <v>0</v>
      </c>
      <c r="K58" s="6">
        <v>0</v>
      </c>
      <c r="L58" s="6">
        <v>0</v>
      </c>
      <c r="M58" s="6">
        <v>0</v>
      </c>
      <c r="N58" s="6">
        <v>0</v>
      </c>
      <c r="O58" s="6">
        <v>1</v>
      </c>
      <c r="P58" s="6">
        <v>1</v>
      </c>
      <c r="Q58" s="6">
        <v>0</v>
      </c>
      <c r="R58" s="6">
        <v>0</v>
      </c>
      <c r="S58" s="6">
        <v>0</v>
      </c>
      <c r="T58" s="6">
        <v>0</v>
      </c>
      <c r="U58" s="6">
        <v>0</v>
      </c>
      <c r="V58" s="6">
        <v>0</v>
      </c>
      <c r="W58" s="6">
        <v>0</v>
      </c>
      <c r="X58" s="6">
        <v>0</v>
      </c>
      <c r="Y58" s="6">
        <v>0</v>
      </c>
      <c r="Z58" s="6">
        <v>0</v>
      </c>
      <c r="AA58" s="6">
        <v>0</v>
      </c>
      <c r="AB58" s="6">
        <v>0</v>
      </c>
      <c r="AC58" s="6">
        <v>0</v>
      </c>
      <c r="AD58" s="6">
        <v>0</v>
      </c>
      <c r="AE58" s="6">
        <v>0</v>
      </c>
      <c r="AF58" s="6">
        <v>0</v>
      </c>
      <c r="AG58" s="6">
        <v>0</v>
      </c>
      <c r="AH58" s="6">
        <v>0</v>
      </c>
      <c r="AI58" s="6">
        <v>0</v>
      </c>
      <c r="AJ58" s="6">
        <v>0</v>
      </c>
      <c r="AK58" s="6">
        <v>0</v>
      </c>
      <c r="AL58" s="6">
        <v>0</v>
      </c>
      <c r="AM58" s="6">
        <v>0</v>
      </c>
      <c r="AN58" s="6">
        <v>0</v>
      </c>
      <c r="AO58" s="46">
        <v>0</v>
      </c>
      <c r="AP58" s="41">
        <f t="shared" si="19"/>
        <v>0</v>
      </c>
      <c r="AQ58" s="62">
        <f t="shared" si="20"/>
        <v>2</v>
      </c>
      <c r="AR58" s="41">
        <f t="shared" si="21"/>
        <v>0</v>
      </c>
      <c r="AS58" s="62">
        <f t="shared" si="22"/>
        <v>2</v>
      </c>
      <c r="AT58" s="41">
        <f t="shared" si="23"/>
        <v>0</v>
      </c>
      <c r="AU58" s="41">
        <f t="shared" si="24"/>
        <v>2</v>
      </c>
      <c r="AV58" s="41">
        <f t="shared" si="25"/>
        <v>0</v>
      </c>
      <c r="AW58" s="41">
        <f t="shared" si="26"/>
        <v>0</v>
      </c>
      <c r="AX58" s="62">
        <f t="shared" si="27"/>
        <v>0</v>
      </c>
      <c r="AY58" s="62">
        <f t="shared" si="18"/>
        <v>2</v>
      </c>
      <c r="AZ58" s="242"/>
      <c r="BA58" s="243"/>
      <c r="BB58" s="243"/>
      <c r="BC58" s="244"/>
      <c r="BD58" s="264"/>
      <c r="BE58" s="137"/>
      <c r="BF58" s="138"/>
      <c r="BG58" s="9"/>
      <c r="BH58" s="9"/>
      <c r="BI58" s="136"/>
    </row>
    <row r="59" spans="1:61" x14ac:dyDescent="0.35">
      <c r="A59" s="3"/>
      <c r="B59" s="253"/>
      <c r="C59" s="3"/>
      <c r="D59" s="26"/>
      <c r="E59" s="15"/>
      <c r="F59" s="12" t="s">
        <v>162</v>
      </c>
      <c r="G59" s="12"/>
      <c r="H59" s="55"/>
      <c r="I59" s="6">
        <v>0</v>
      </c>
      <c r="J59" s="6">
        <v>0</v>
      </c>
      <c r="K59" s="6">
        <v>0</v>
      </c>
      <c r="L59" s="6">
        <v>0</v>
      </c>
      <c r="M59" s="6">
        <v>0</v>
      </c>
      <c r="N59" s="6">
        <v>0</v>
      </c>
      <c r="O59" s="6">
        <v>1</v>
      </c>
      <c r="P59" s="6">
        <v>0</v>
      </c>
      <c r="Q59" s="6">
        <v>0</v>
      </c>
      <c r="R59" s="6">
        <v>0</v>
      </c>
      <c r="S59" s="6">
        <v>0</v>
      </c>
      <c r="T59" s="6">
        <v>0</v>
      </c>
      <c r="U59" s="6">
        <v>0</v>
      </c>
      <c r="V59" s="6">
        <v>0</v>
      </c>
      <c r="W59" s="6">
        <v>0</v>
      </c>
      <c r="X59" s="6">
        <v>0</v>
      </c>
      <c r="Y59" s="6">
        <v>0</v>
      </c>
      <c r="Z59" s="6">
        <v>0</v>
      </c>
      <c r="AA59" s="6">
        <v>0</v>
      </c>
      <c r="AB59" s="6">
        <v>0</v>
      </c>
      <c r="AC59" s="6">
        <v>0</v>
      </c>
      <c r="AD59" s="6">
        <v>0</v>
      </c>
      <c r="AE59" s="6">
        <v>0</v>
      </c>
      <c r="AF59" s="6">
        <v>0</v>
      </c>
      <c r="AG59" s="6">
        <v>0</v>
      </c>
      <c r="AH59" s="6">
        <v>0</v>
      </c>
      <c r="AI59" s="6">
        <v>0</v>
      </c>
      <c r="AJ59" s="6">
        <v>0</v>
      </c>
      <c r="AK59" s="6">
        <v>0</v>
      </c>
      <c r="AL59" s="6">
        <v>0</v>
      </c>
      <c r="AM59" s="6">
        <v>0</v>
      </c>
      <c r="AN59" s="6">
        <v>0</v>
      </c>
      <c r="AO59" s="46">
        <v>0</v>
      </c>
      <c r="AP59" s="41">
        <f t="shared" si="19"/>
        <v>0</v>
      </c>
      <c r="AQ59" s="62">
        <f t="shared" si="20"/>
        <v>1</v>
      </c>
      <c r="AR59" s="41">
        <f t="shared" si="21"/>
        <v>0</v>
      </c>
      <c r="AS59" s="62">
        <f t="shared" si="22"/>
        <v>1</v>
      </c>
      <c r="AT59" s="41">
        <f t="shared" si="23"/>
        <v>0</v>
      </c>
      <c r="AU59" s="41">
        <f t="shared" si="24"/>
        <v>1</v>
      </c>
      <c r="AV59" s="41">
        <f t="shared" si="25"/>
        <v>0</v>
      </c>
      <c r="AW59" s="41">
        <f t="shared" si="26"/>
        <v>0</v>
      </c>
      <c r="AX59" s="62">
        <f t="shared" si="27"/>
        <v>0</v>
      </c>
      <c r="AY59" s="62">
        <f t="shared" si="18"/>
        <v>1</v>
      </c>
      <c r="AZ59" s="242"/>
      <c r="BA59" s="243"/>
      <c r="BB59" s="243"/>
      <c r="BC59" s="244"/>
      <c r="BD59" s="264"/>
      <c r="BE59" s="137" t="s">
        <v>51</v>
      </c>
      <c r="BF59" s="138" t="s">
        <v>163</v>
      </c>
      <c r="BG59" s="137"/>
      <c r="BH59" s="137"/>
      <c r="BI59" s="48"/>
    </row>
    <row r="60" spans="1:61" x14ac:dyDescent="0.35">
      <c r="A60" s="3"/>
      <c r="B60" s="253"/>
      <c r="C60" s="3"/>
      <c r="D60" s="26"/>
      <c r="E60" s="3"/>
      <c r="F60" s="12" t="s">
        <v>164</v>
      </c>
      <c r="G60" s="12"/>
      <c r="H60" s="55"/>
      <c r="I60" s="6">
        <v>0</v>
      </c>
      <c r="J60" s="6">
        <v>0</v>
      </c>
      <c r="K60" s="6">
        <v>0</v>
      </c>
      <c r="L60" s="6">
        <v>0</v>
      </c>
      <c r="M60" s="6">
        <v>0</v>
      </c>
      <c r="N60" s="6">
        <v>0</v>
      </c>
      <c r="O60" s="6">
        <v>1</v>
      </c>
      <c r="P60" s="6">
        <v>0</v>
      </c>
      <c r="Q60" s="6">
        <v>0</v>
      </c>
      <c r="R60" s="6">
        <v>0</v>
      </c>
      <c r="S60" s="6">
        <v>0</v>
      </c>
      <c r="T60" s="6">
        <v>0</v>
      </c>
      <c r="U60" s="6">
        <v>0</v>
      </c>
      <c r="V60" s="6">
        <v>0</v>
      </c>
      <c r="W60" s="6">
        <v>0</v>
      </c>
      <c r="X60" s="6">
        <v>0</v>
      </c>
      <c r="Y60" s="6">
        <v>0</v>
      </c>
      <c r="Z60" s="6">
        <v>0</v>
      </c>
      <c r="AA60" s="6">
        <v>0</v>
      </c>
      <c r="AB60" s="6">
        <v>0</v>
      </c>
      <c r="AC60" s="6">
        <v>0</v>
      </c>
      <c r="AD60" s="6">
        <v>0</v>
      </c>
      <c r="AE60" s="6">
        <v>0</v>
      </c>
      <c r="AF60" s="6">
        <v>0</v>
      </c>
      <c r="AG60" s="6">
        <v>0</v>
      </c>
      <c r="AH60" s="6">
        <v>0</v>
      </c>
      <c r="AI60" s="6">
        <v>0</v>
      </c>
      <c r="AJ60" s="6">
        <v>0</v>
      </c>
      <c r="AK60" s="6">
        <v>0</v>
      </c>
      <c r="AL60" s="6">
        <v>0</v>
      </c>
      <c r="AM60" s="6">
        <v>0</v>
      </c>
      <c r="AN60" s="6">
        <v>0</v>
      </c>
      <c r="AO60" s="46">
        <v>0</v>
      </c>
      <c r="AP60" s="41">
        <f t="shared" si="19"/>
        <v>0</v>
      </c>
      <c r="AQ60" s="62">
        <f t="shared" si="20"/>
        <v>1</v>
      </c>
      <c r="AR60" s="41">
        <f t="shared" si="21"/>
        <v>0</v>
      </c>
      <c r="AS60" s="62">
        <f t="shared" si="22"/>
        <v>1</v>
      </c>
      <c r="AT60" s="41">
        <f t="shared" si="23"/>
        <v>0</v>
      </c>
      <c r="AU60" s="41">
        <f t="shared" si="24"/>
        <v>1</v>
      </c>
      <c r="AV60" s="41">
        <f t="shared" si="25"/>
        <v>0</v>
      </c>
      <c r="AW60" s="41">
        <f t="shared" si="26"/>
        <v>0</v>
      </c>
      <c r="AX60" s="62">
        <f t="shared" si="27"/>
        <v>0</v>
      </c>
      <c r="AY60" s="62">
        <f t="shared" si="18"/>
        <v>1</v>
      </c>
      <c r="AZ60" s="242"/>
      <c r="BA60" s="243"/>
      <c r="BB60" s="243"/>
      <c r="BC60" s="244"/>
      <c r="BD60" s="264"/>
      <c r="BE60" s="9"/>
      <c r="BF60" s="139"/>
      <c r="BG60" s="137"/>
      <c r="BH60" s="137"/>
      <c r="BI60" s="48"/>
    </row>
    <row r="61" spans="1:61" x14ac:dyDescent="0.35">
      <c r="A61" s="3"/>
      <c r="B61" s="253"/>
      <c r="C61" s="3"/>
      <c r="D61" s="26"/>
      <c r="E61" s="3"/>
      <c r="F61" s="12" t="s">
        <v>165</v>
      </c>
      <c r="G61" s="12"/>
      <c r="H61" s="55"/>
      <c r="I61" s="6">
        <v>0</v>
      </c>
      <c r="J61" s="6">
        <v>0</v>
      </c>
      <c r="K61" s="6">
        <v>0</v>
      </c>
      <c r="L61" s="6">
        <v>0</v>
      </c>
      <c r="M61" s="6">
        <v>0</v>
      </c>
      <c r="N61" s="6">
        <v>0</v>
      </c>
      <c r="O61" s="6">
        <v>1</v>
      </c>
      <c r="P61" s="6">
        <v>0</v>
      </c>
      <c r="Q61" s="6">
        <v>0</v>
      </c>
      <c r="R61" s="6">
        <v>0</v>
      </c>
      <c r="S61" s="6">
        <v>0</v>
      </c>
      <c r="T61" s="6">
        <v>0</v>
      </c>
      <c r="U61" s="6">
        <v>0</v>
      </c>
      <c r="V61" s="6">
        <v>0</v>
      </c>
      <c r="W61" s="6">
        <v>0</v>
      </c>
      <c r="X61" s="6">
        <v>0</v>
      </c>
      <c r="Y61" s="6">
        <v>0</v>
      </c>
      <c r="Z61" s="6">
        <v>0</v>
      </c>
      <c r="AA61" s="6">
        <v>0</v>
      </c>
      <c r="AB61" s="6">
        <v>0</v>
      </c>
      <c r="AC61" s="6">
        <v>0</v>
      </c>
      <c r="AD61" s="6">
        <v>0</v>
      </c>
      <c r="AE61" s="6">
        <v>0</v>
      </c>
      <c r="AF61" s="6">
        <v>0</v>
      </c>
      <c r="AG61" s="6">
        <v>0</v>
      </c>
      <c r="AH61" s="6">
        <v>0</v>
      </c>
      <c r="AI61" s="6">
        <v>0</v>
      </c>
      <c r="AJ61" s="6">
        <v>0</v>
      </c>
      <c r="AK61" s="6">
        <v>0</v>
      </c>
      <c r="AL61" s="6">
        <v>0</v>
      </c>
      <c r="AM61" s="6">
        <v>0</v>
      </c>
      <c r="AN61" s="6">
        <v>0</v>
      </c>
      <c r="AO61" s="46">
        <v>0</v>
      </c>
      <c r="AP61" s="41">
        <f t="shared" si="19"/>
        <v>0</v>
      </c>
      <c r="AQ61" s="62">
        <f t="shared" si="20"/>
        <v>1</v>
      </c>
      <c r="AR61" s="41">
        <f t="shared" si="21"/>
        <v>0</v>
      </c>
      <c r="AS61" s="62">
        <f t="shared" si="22"/>
        <v>1</v>
      </c>
      <c r="AT61" s="41">
        <f t="shared" si="23"/>
        <v>0</v>
      </c>
      <c r="AU61" s="41">
        <f t="shared" si="24"/>
        <v>1</v>
      </c>
      <c r="AV61" s="41">
        <f t="shared" si="25"/>
        <v>0</v>
      </c>
      <c r="AW61" s="41">
        <f t="shared" si="26"/>
        <v>0</v>
      </c>
      <c r="AX61" s="62">
        <f t="shared" si="27"/>
        <v>0</v>
      </c>
      <c r="AY61" s="62">
        <f t="shared" si="18"/>
        <v>1</v>
      </c>
      <c r="AZ61" s="242"/>
      <c r="BA61" s="243"/>
      <c r="BB61" s="243"/>
      <c r="BC61" s="244"/>
      <c r="BD61" s="264"/>
      <c r="BE61" s="137" t="s">
        <v>50</v>
      </c>
      <c r="BF61" s="138" t="s">
        <v>166</v>
      </c>
      <c r="BG61" s="137"/>
      <c r="BH61" s="137"/>
      <c r="BI61" s="48"/>
    </row>
    <row r="62" spans="1:61" x14ac:dyDescent="0.35">
      <c r="A62" s="3"/>
      <c r="B62" s="23"/>
      <c r="C62" s="3"/>
      <c r="D62" s="26"/>
      <c r="E62" s="3"/>
      <c r="F62" s="12" t="s">
        <v>167</v>
      </c>
      <c r="G62" s="12"/>
      <c r="H62" s="55"/>
      <c r="I62" s="6">
        <v>0</v>
      </c>
      <c r="J62" s="6">
        <v>0</v>
      </c>
      <c r="K62" s="6">
        <v>0</v>
      </c>
      <c r="L62" s="6">
        <v>0</v>
      </c>
      <c r="M62" s="6">
        <v>0</v>
      </c>
      <c r="N62" s="6">
        <v>0</v>
      </c>
      <c r="O62" s="6">
        <v>0</v>
      </c>
      <c r="P62" s="6">
        <v>1</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46">
        <v>0</v>
      </c>
      <c r="AP62" s="41">
        <f t="shared" si="19"/>
        <v>0</v>
      </c>
      <c r="AQ62" s="62">
        <f t="shared" si="20"/>
        <v>1</v>
      </c>
      <c r="AR62" s="41">
        <f t="shared" si="21"/>
        <v>0</v>
      </c>
      <c r="AS62" s="62">
        <f t="shared" si="22"/>
        <v>1</v>
      </c>
      <c r="AT62" s="41">
        <f t="shared" si="23"/>
        <v>0</v>
      </c>
      <c r="AU62" s="41">
        <f t="shared" si="24"/>
        <v>1</v>
      </c>
      <c r="AV62" s="41">
        <f t="shared" si="25"/>
        <v>0</v>
      </c>
      <c r="AW62" s="41">
        <f t="shared" si="26"/>
        <v>0</v>
      </c>
      <c r="AX62" s="62">
        <f t="shared" si="27"/>
        <v>0</v>
      </c>
      <c r="AY62" s="62">
        <f t="shared" si="18"/>
        <v>1</v>
      </c>
      <c r="AZ62" s="242"/>
      <c r="BA62" s="243"/>
      <c r="BB62" s="243"/>
      <c r="BC62" s="244"/>
      <c r="BD62" s="264"/>
      <c r="BE62" s="137"/>
      <c r="BF62" s="138"/>
      <c r="BG62" s="137"/>
      <c r="BH62" s="137"/>
      <c r="BI62" s="48"/>
    </row>
    <row r="63" spans="1:61" ht="14.15" customHeight="1" x14ac:dyDescent="0.35">
      <c r="A63" s="3"/>
      <c r="B63" s="23"/>
      <c r="C63" s="3"/>
      <c r="D63" s="26"/>
      <c r="E63" s="3"/>
      <c r="F63" s="12" t="s">
        <v>168</v>
      </c>
      <c r="G63" s="12"/>
      <c r="H63" s="55"/>
      <c r="I63" s="6">
        <v>0</v>
      </c>
      <c r="J63" s="6">
        <v>0</v>
      </c>
      <c r="K63" s="6">
        <v>0</v>
      </c>
      <c r="L63" s="6">
        <v>0</v>
      </c>
      <c r="M63" s="6">
        <v>0</v>
      </c>
      <c r="N63" s="6">
        <v>0</v>
      </c>
      <c r="O63" s="6">
        <v>0</v>
      </c>
      <c r="P63" s="6">
        <v>1</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46">
        <v>0</v>
      </c>
      <c r="AP63" s="41">
        <f t="shared" si="19"/>
        <v>0</v>
      </c>
      <c r="AQ63" s="62">
        <f t="shared" si="20"/>
        <v>1</v>
      </c>
      <c r="AR63" s="41">
        <f t="shared" si="21"/>
        <v>0</v>
      </c>
      <c r="AS63" s="62">
        <f t="shared" si="22"/>
        <v>1</v>
      </c>
      <c r="AT63" s="41">
        <f t="shared" si="23"/>
        <v>0</v>
      </c>
      <c r="AU63" s="41">
        <f t="shared" si="24"/>
        <v>1</v>
      </c>
      <c r="AV63" s="41">
        <f t="shared" si="25"/>
        <v>0</v>
      </c>
      <c r="AW63" s="41">
        <f t="shared" si="26"/>
        <v>0</v>
      </c>
      <c r="AX63" s="62">
        <f t="shared" si="27"/>
        <v>0</v>
      </c>
      <c r="AY63" s="62">
        <f t="shared" si="18"/>
        <v>1</v>
      </c>
      <c r="AZ63" s="242"/>
      <c r="BA63" s="243"/>
      <c r="BB63" s="243"/>
      <c r="BC63" s="244"/>
      <c r="BD63" s="264"/>
      <c r="BE63" s="137"/>
      <c r="BF63" s="138"/>
      <c r="BG63" s="137"/>
      <c r="BH63" s="137"/>
      <c r="BI63" s="48"/>
    </row>
    <row r="64" spans="1:61" x14ac:dyDescent="0.35">
      <c r="A64" s="3"/>
      <c r="B64" s="23"/>
      <c r="C64" s="3"/>
      <c r="D64" s="26"/>
      <c r="E64" s="3"/>
      <c r="F64" s="12" t="s">
        <v>169</v>
      </c>
      <c r="G64" s="12"/>
      <c r="H64" s="55"/>
      <c r="I64" s="6">
        <v>0</v>
      </c>
      <c r="J64" s="6">
        <v>0</v>
      </c>
      <c r="K64" s="6">
        <v>0</v>
      </c>
      <c r="L64" s="6">
        <v>0</v>
      </c>
      <c r="M64" s="6">
        <v>0</v>
      </c>
      <c r="N64" s="6">
        <v>0</v>
      </c>
      <c r="O64" s="6">
        <v>0</v>
      </c>
      <c r="P64" s="6">
        <v>1</v>
      </c>
      <c r="Q64" s="6">
        <v>0</v>
      </c>
      <c r="R64" s="6">
        <v>0</v>
      </c>
      <c r="S64" s="6">
        <v>0</v>
      </c>
      <c r="T64" s="6">
        <v>0</v>
      </c>
      <c r="U64" s="6">
        <v>0</v>
      </c>
      <c r="V64" s="6">
        <v>0</v>
      </c>
      <c r="W64" s="6">
        <v>0</v>
      </c>
      <c r="X64" s="6">
        <v>0</v>
      </c>
      <c r="Y64" s="6">
        <v>0</v>
      </c>
      <c r="Z64" s="6">
        <v>0</v>
      </c>
      <c r="AA64" s="6">
        <v>0</v>
      </c>
      <c r="AB64" s="6">
        <v>0</v>
      </c>
      <c r="AC64" s="6">
        <v>0</v>
      </c>
      <c r="AD64" s="6">
        <v>0</v>
      </c>
      <c r="AE64" s="6">
        <v>0</v>
      </c>
      <c r="AF64" s="6">
        <v>0</v>
      </c>
      <c r="AG64" s="6">
        <v>0</v>
      </c>
      <c r="AH64" s="6">
        <v>0</v>
      </c>
      <c r="AI64" s="6">
        <v>0</v>
      </c>
      <c r="AJ64" s="6">
        <v>0</v>
      </c>
      <c r="AK64" s="6">
        <v>0</v>
      </c>
      <c r="AL64" s="6">
        <v>0</v>
      </c>
      <c r="AM64" s="6">
        <v>0</v>
      </c>
      <c r="AN64" s="6">
        <v>0</v>
      </c>
      <c r="AO64" s="46">
        <v>0</v>
      </c>
      <c r="AP64" s="41">
        <f t="shared" si="19"/>
        <v>0</v>
      </c>
      <c r="AQ64" s="62">
        <f t="shared" si="20"/>
        <v>1</v>
      </c>
      <c r="AR64" s="41">
        <f t="shared" si="21"/>
        <v>0</v>
      </c>
      <c r="AS64" s="62">
        <f t="shared" si="22"/>
        <v>1</v>
      </c>
      <c r="AT64" s="41">
        <f t="shared" si="23"/>
        <v>0</v>
      </c>
      <c r="AU64" s="41">
        <f t="shared" si="24"/>
        <v>1</v>
      </c>
      <c r="AV64" s="41">
        <f t="shared" si="25"/>
        <v>0</v>
      </c>
      <c r="AW64" s="41">
        <f t="shared" si="26"/>
        <v>0</v>
      </c>
      <c r="AX64" s="62">
        <f t="shared" si="27"/>
        <v>0</v>
      </c>
      <c r="AY64" s="62">
        <f t="shared" si="18"/>
        <v>1</v>
      </c>
      <c r="AZ64" s="242"/>
      <c r="BA64" s="243"/>
      <c r="BB64" s="243"/>
      <c r="BC64" s="244"/>
      <c r="BD64" s="264"/>
      <c r="BE64" s="137"/>
      <c r="BF64" s="138"/>
      <c r="BG64" s="137"/>
      <c r="BH64" s="137"/>
      <c r="BI64" s="48"/>
    </row>
    <row r="65" spans="1:61" x14ac:dyDescent="0.35">
      <c r="A65" s="15"/>
      <c r="B65" s="37"/>
      <c r="C65" s="15"/>
      <c r="D65" s="2">
        <v>2</v>
      </c>
      <c r="E65" s="19" t="s">
        <v>170</v>
      </c>
      <c r="F65" s="75"/>
      <c r="G65" s="19"/>
      <c r="H65" s="56"/>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47"/>
      <c r="AP65" s="43"/>
      <c r="AQ65" s="61"/>
      <c r="AR65" s="43"/>
      <c r="AS65" s="61"/>
      <c r="AT65" s="43"/>
      <c r="AU65" s="43"/>
      <c r="AV65" s="43"/>
      <c r="AW65" s="43"/>
      <c r="AX65" s="61"/>
      <c r="AY65" s="61"/>
      <c r="AZ65" s="242"/>
      <c r="BA65" s="243"/>
      <c r="BB65" s="243"/>
      <c r="BC65" s="244"/>
      <c r="BD65" s="264"/>
      <c r="BE65" s="9"/>
      <c r="BF65" s="139"/>
      <c r="BG65" s="9"/>
      <c r="BH65" s="9"/>
      <c r="BI65" s="69"/>
    </row>
    <row r="66" spans="1:61" s="202" customFormat="1" x14ac:dyDescent="0.35">
      <c r="A66" s="9"/>
      <c r="B66" s="24"/>
      <c r="C66" s="9"/>
      <c r="D66" s="28"/>
      <c r="E66" s="11" t="s">
        <v>776</v>
      </c>
      <c r="F66" s="12"/>
      <c r="G66" s="11"/>
      <c r="H66" s="54"/>
      <c r="I66" s="204">
        <v>0</v>
      </c>
      <c r="J66" s="204">
        <v>0</v>
      </c>
      <c r="K66" s="204">
        <v>0</v>
      </c>
      <c r="L66" s="204">
        <v>0</v>
      </c>
      <c r="M66" s="204">
        <v>1</v>
      </c>
      <c r="N66" s="204">
        <v>1</v>
      </c>
      <c r="O66" s="204">
        <v>0</v>
      </c>
      <c r="P66" s="204">
        <v>1</v>
      </c>
      <c r="Q66" s="204">
        <v>1</v>
      </c>
      <c r="R66" s="204">
        <v>1</v>
      </c>
      <c r="S66" s="204">
        <v>1</v>
      </c>
      <c r="T66" s="204">
        <v>1</v>
      </c>
      <c r="U66" s="204">
        <v>0</v>
      </c>
      <c r="V66" s="204">
        <v>0</v>
      </c>
      <c r="W66" s="204">
        <v>0</v>
      </c>
      <c r="X66" s="204">
        <v>0</v>
      </c>
      <c r="Y66" s="204">
        <v>0</v>
      </c>
      <c r="Z66" s="204">
        <v>0</v>
      </c>
      <c r="AA66" s="204">
        <v>0</v>
      </c>
      <c r="AB66" s="204">
        <v>0</v>
      </c>
      <c r="AC66" s="204">
        <v>0</v>
      </c>
      <c r="AD66" s="204">
        <v>0</v>
      </c>
      <c r="AE66" s="204">
        <v>0</v>
      </c>
      <c r="AF66" s="204">
        <v>0</v>
      </c>
      <c r="AG66" s="204">
        <v>0</v>
      </c>
      <c r="AH66" s="204">
        <v>0</v>
      </c>
      <c r="AI66" s="204">
        <v>0</v>
      </c>
      <c r="AJ66" s="204">
        <v>0</v>
      </c>
      <c r="AK66" s="204">
        <v>0</v>
      </c>
      <c r="AL66" s="204">
        <v>0</v>
      </c>
      <c r="AM66" s="204">
        <v>0</v>
      </c>
      <c r="AN66" s="204">
        <v>0</v>
      </c>
      <c r="AO66" s="205">
        <v>0</v>
      </c>
      <c r="AP66" s="206">
        <f t="shared" ref="AP66:AP102" si="28">SUMIF($I$3:$AO$3, "*REF*", I66:AO66)</f>
        <v>4</v>
      </c>
      <c r="AQ66" s="207">
        <f t="shared" ref="AQ66:AQ102" si="29">SUMIF($I$3:$AO$3, "*HOST*", I66:AO66)</f>
        <v>3</v>
      </c>
      <c r="AR66" s="206">
        <f t="shared" ref="AR66:AR102" si="30">SUMIF($I$4:$AO$4, "*F*", I66:AO66)</f>
        <v>4</v>
      </c>
      <c r="AS66" s="207">
        <f t="shared" ref="AS66:AS102" si="31">SUMIF($I$4:$AO$4, "*M*", I66:AO66)</f>
        <v>3</v>
      </c>
      <c r="AT66" s="206">
        <f t="shared" ref="AT66:AT102" si="32">SUMIF($I$6:$AO$6, "Edu", I66:AO66)</f>
        <v>0</v>
      </c>
      <c r="AU66" s="206">
        <f t="shared" ref="AU66:AU102" si="33">SUMIF($I$6:$AO$6, "*agri*", I66:AO66)</f>
        <v>7</v>
      </c>
      <c r="AV66" s="206">
        <f t="shared" ref="AV66:AV102" si="34">SUMIF($I$6:$AO$6, "Health", I66:AO66)</f>
        <v>0</v>
      </c>
      <c r="AW66" s="206">
        <f t="shared" ref="AW66:AW102" si="35">SUMIF($I$6:$AO$6, "*market*", I66:AO66)</f>
        <v>0</v>
      </c>
      <c r="AX66" s="207">
        <f t="shared" ref="AX66:AX102" si="36">SUMIF($I$6:$AO$6, "*PWD*", I66:AO66)</f>
        <v>0</v>
      </c>
      <c r="AY66" s="207">
        <f t="shared" si="18"/>
        <v>7</v>
      </c>
      <c r="AZ66" s="242"/>
      <c r="BA66" s="243"/>
      <c r="BB66" s="243"/>
      <c r="BC66" s="244"/>
      <c r="BD66" s="264"/>
      <c r="BE66" s="9"/>
      <c r="BF66" s="139"/>
      <c r="BG66" s="9"/>
      <c r="BH66" s="9"/>
      <c r="BI66" s="136"/>
    </row>
    <row r="67" spans="1:61" s="202" customFormat="1" x14ac:dyDescent="0.35">
      <c r="A67" s="9"/>
      <c r="B67" s="38"/>
      <c r="C67" s="9"/>
      <c r="D67" s="28"/>
      <c r="E67" s="11" t="s">
        <v>777</v>
      </c>
      <c r="F67" s="12"/>
      <c r="G67" s="11"/>
      <c r="H67" s="54"/>
      <c r="I67" s="204">
        <v>0</v>
      </c>
      <c r="J67" s="204">
        <v>0</v>
      </c>
      <c r="K67" s="204">
        <v>0</v>
      </c>
      <c r="L67" s="204">
        <v>0</v>
      </c>
      <c r="M67" s="204">
        <v>1</v>
      </c>
      <c r="N67" s="204">
        <v>1</v>
      </c>
      <c r="O67" s="204">
        <v>1</v>
      </c>
      <c r="P67" s="204">
        <v>1</v>
      </c>
      <c r="Q67" s="204">
        <v>1</v>
      </c>
      <c r="R67" s="204">
        <v>1</v>
      </c>
      <c r="S67" s="204">
        <v>1</v>
      </c>
      <c r="T67" s="204">
        <v>1</v>
      </c>
      <c r="U67" s="204">
        <v>0</v>
      </c>
      <c r="V67" s="204">
        <v>0</v>
      </c>
      <c r="W67" s="204">
        <v>0</v>
      </c>
      <c r="X67" s="204">
        <v>0</v>
      </c>
      <c r="Y67" s="204">
        <v>0</v>
      </c>
      <c r="Z67" s="204">
        <v>0</v>
      </c>
      <c r="AA67" s="204">
        <v>0</v>
      </c>
      <c r="AB67" s="204">
        <v>0</v>
      </c>
      <c r="AC67" s="204">
        <v>0</v>
      </c>
      <c r="AD67" s="204">
        <v>0</v>
      </c>
      <c r="AE67" s="204">
        <v>0</v>
      </c>
      <c r="AF67" s="204">
        <v>0</v>
      </c>
      <c r="AG67" s="204">
        <v>0</v>
      </c>
      <c r="AH67" s="204">
        <v>0</v>
      </c>
      <c r="AI67" s="204">
        <v>0</v>
      </c>
      <c r="AJ67" s="204">
        <v>0</v>
      </c>
      <c r="AK67" s="204">
        <v>0</v>
      </c>
      <c r="AL67" s="204">
        <v>0</v>
      </c>
      <c r="AM67" s="204">
        <v>0</v>
      </c>
      <c r="AN67" s="204">
        <v>0</v>
      </c>
      <c r="AO67" s="205">
        <v>0</v>
      </c>
      <c r="AP67" s="206">
        <f t="shared" si="28"/>
        <v>4</v>
      </c>
      <c r="AQ67" s="207">
        <f t="shared" si="29"/>
        <v>4</v>
      </c>
      <c r="AR67" s="206">
        <f t="shared" si="30"/>
        <v>4</v>
      </c>
      <c r="AS67" s="207">
        <f t="shared" si="31"/>
        <v>4</v>
      </c>
      <c r="AT67" s="206">
        <f t="shared" si="32"/>
        <v>0</v>
      </c>
      <c r="AU67" s="206">
        <f t="shared" si="33"/>
        <v>8</v>
      </c>
      <c r="AV67" s="206">
        <f t="shared" si="34"/>
        <v>0</v>
      </c>
      <c r="AW67" s="206">
        <f t="shared" si="35"/>
        <v>0</v>
      </c>
      <c r="AX67" s="207">
        <f t="shared" si="36"/>
        <v>0</v>
      </c>
      <c r="AY67" s="207">
        <f t="shared" ref="AY67:AY129" si="37">SUM(I67:AO67)</f>
        <v>8</v>
      </c>
      <c r="AZ67" s="242"/>
      <c r="BA67" s="243"/>
      <c r="BB67" s="243"/>
      <c r="BC67" s="244"/>
      <c r="BD67" s="264"/>
      <c r="BE67" s="9"/>
      <c r="BF67" s="139"/>
      <c r="BG67" s="9"/>
      <c r="BH67" s="9"/>
      <c r="BI67" s="136"/>
    </row>
    <row r="68" spans="1:61" x14ac:dyDescent="0.35">
      <c r="A68" s="15"/>
      <c r="B68" s="23"/>
      <c r="C68" s="15"/>
      <c r="D68" s="29"/>
      <c r="E68" s="10"/>
      <c r="F68" s="12" t="s">
        <v>128</v>
      </c>
      <c r="G68" s="11"/>
      <c r="H68" s="54"/>
      <c r="I68" s="6">
        <v>0</v>
      </c>
      <c r="J68" s="6">
        <v>0</v>
      </c>
      <c r="K68" s="6">
        <v>0</v>
      </c>
      <c r="L68" s="6">
        <v>0</v>
      </c>
      <c r="M68" s="6">
        <v>1</v>
      </c>
      <c r="N68" s="6">
        <v>1</v>
      </c>
      <c r="O68" s="6">
        <v>1</v>
      </c>
      <c r="P68" s="6">
        <v>1</v>
      </c>
      <c r="Q68" s="6">
        <v>1</v>
      </c>
      <c r="R68" s="6">
        <v>0</v>
      </c>
      <c r="S68" s="6">
        <v>1</v>
      </c>
      <c r="T68" s="6">
        <v>1</v>
      </c>
      <c r="U68" s="6">
        <v>0</v>
      </c>
      <c r="V68" s="6">
        <v>0</v>
      </c>
      <c r="W68" s="6">
        <v>0</v>
      </c>
      <c r="X68" s="6">
        <v>0</v>
      </c>
      <c r="Y68" s="6">
        <v>0</v>
      </c>
      <c r="Z68" s="6">
        <v>0</v>
      </c>
      <c r="AA68" s="6">
        <v>0</v>
      </c>
      <c r="AB68" s="6">
        <v>0</v>
      </c>
      <c r="AC68" s="6">
        <v>0</v>
      </c>
      <c r="AD68" s="6">
        <v>0</v>
      </c>
      <c r="AE68" s="6">
        <v>0</v>
      </c>
      <c r="AF68" s="6">
        <v>0</v>
      </c>
      <c r="AG68" s="6">
        <v>0</v>
      </c>
      <c r="AH68" s="6">
        <v>0</v>
      </c>
      <c r="AI68" s="6">
        <v>0</v>
      </c>
      <c r="AJ68" s="6">
        <v>0</v>
      </c>
      <c r="AK68" s="6">
        <v>0</v>
      </c>
      <c r="AL68" s="6">
        <v>0</v>
      </c>
      <c r="AM68" s="6">
        <v>0</v>
      </c>
      <c r="AN68" s="6">
        <v>0</v>
      </c>
      <c r="AO68" s="46">
        <v>0</v>
      </c>
      <c r="AP68" s="41">
        <f t="shared" si="28"/>
        <v>3</v>
      </c>
      <c r="AQ68" s="62">
        <f t="shared" si="29"/>
        <v>4</v>
      </c>
      <c r="AR68" s="41">
        <f t="shared" si="30"/>
        <v>3</v>
      </c>
      <c r="AS68" s="62">
        <f t="shared" si="31"/>
        <v>4</v>
      </c>
      <c r="AT68" s="41">
        <f t="shared" si="32"/>
        <v>0</v>
      </c>
      <c r="AU68" s="41">
        <f t="shared" si="33"/>
        <v>7</v>
      </c>
      <c r="AV68" s="41">
        <f t="shared" si="34"/>
        <v>0</v>
      </c>
      <c r="AW68" s="41">
        <f t="shared" si="35"/>
        <v>0</v>
      </c>
      <c r="AX68" s="62">
        <f t="shared" si="36"/>
        <v>0</v>
      </c>
      <c r="AY68" s="62">
        <f t="shared" si="37"/>
        <v>7</v>
      </c>
      <c r="AZ68" s="242"/>
      <c r="BA68" s="243"/>
      <c r="BB68" s="243"/>
      <c r="BC68" s="244"/>
      <c r="BD68" s="264"/>
      <c r="BE68" s="9"/>
      <c r="BF68" s="139"/>
      <c r="BG68" s="9"/>
      <c r="BH68" s="9"/>
      <c r="BI68" s="69"/>
    </row>
    <row r="69" spans="1:61" x14ac:dyDescent="0.35">
      <c r="A69" s="3"/>
      <c r="B69" s="253" t="s">
        <v>95</v>
      </c>
      <c r="C69" s="3"/>
      <c r="D69" s="26"/>
      <c r="E69" s="5"/>
      <c r="F69" s="12" t="s">
        <v>171</v>
      </c>
      <c r="G69" s="12"/>
      <c r="H69" s="12"/>
      <c r="I69" s="6">
        <v>0</v>
      </c>
      <c r="J69" s="6">
        <v>0</v>
      </c>
      <c r="K69" s="6">
        <v>0</v>
      </c>
      <c r="L69" s="6">
        <v>0</v>
      </c>
      <c r="M69" s="6">
        <v>1</v>
      </c>
      <c r="N69" s="6">
        <v>0</v>
      </c>
      <c r="O69" s="6">
        <v>0</v>
      </c>
      <c r="P69" s="6">
        <v>0</v>
      </c>
      <c r="Q69" s="6">
        <v>0</v>
      </c>
      <c r="R69" s="6">
        <v>0</v>
      </c>
      <c r="S69" s="6">
        <v>0</v>
      </c>
      <c r="T69" s="6">
        <v>0</v>
      </c>
      <c r="U69" s="6">
        <v>0</v>
      </c>
      <c r="V69" s="6">
        <v>0</v>
      </c>
      <c r="W69" s="6">
        <v>0</v>
      </c>
      <c r="X69" s="6">
        <v>0</v>
      </c>
      <c r="Y69" s="6">
        <v>0</v>
      </c>
      <c r="Z69" s="6">
        <v>0</v>
      </c>
      <c r="AA69" s="6">
        <v>0</v>
      </c>
      <c r="AB69" s="6">
        <v>0</v>
      </c>
      <c r="AC69" s="6">
        <v>0</v>
      </c>
      <c r="AD69" s="6">
        <v>0</v>
      </c>
      <c r="AE69" s="6">
        <v>0</v>
      </c>
      <c r="AF69" s="6">
        <v>0</v>
      </c>
      <c r="AG69" s="6">
        <v>0</v>
      </c>
      <c r="AH69" s="6">
        <v>0</v>
      </c>
      <c r="AI69" s="6">
        <v>0</v>
      </c>
      <c r="AJ69" s="6">
        <v>0</v>
      </c>
      <c r="AK69" s="6">
        <v>0</v>
      </c>
      <c r="AL69" s="6">
        <v>0</v>
      </c>
      <c r="AM69" s="6">
        <v>0</v>
      </c>
      <c r="AN69" s="6">
        <v>0</v>
      </c>
      <c r="AO69" s="46">
        <v>0</v>
      </c>
      <c r="AP69" s="41">
        <f t="shared" si="28"/>
        <v>0</v>
      </c>
      <c r="AQ69" s="62">
        <f t="shared" si="29"/>
        <v>1</v>
      </c>
      <c r="AR69" s="41">
        <f t="shared" si="30"/>
        <v>1</v>
      </c>
      <c r="AS69" s="62">
        <f t="shared" si="31"/>
        <v>0</v>
      </c>
      <c r="AT69" s="41">
        <f t="shared" si="32"/>
        <v>0</v>
      </c>
      <c r="AU69" s="41">
        <f t="shared" si="33"/>
        <v>1</v>
      </c>
      <c r="AV69" s="41">
        <f t="shared" si="34"/>
        <v>0</v>
      </c>
      <c r="AW69" s="41">
        <f t="shared" si="35"/>
        <v>0</v>
      </c>
      <c r="AX69" s="62">
        <f t="shared" si="36"/>
        <v>0</v>
      </c>
      <c r="AY69" s="62">
        <f t="shared" si="37"/>
        <v>1</v>
      </c>
      <c r="AZ69" s="242"/>
      <c r="BA69" s="243"/>
      <c r="BB69" s="243"/>
      <c r="BC69" s="244"/>
      <c r="BD69" s="264"/>
      <c r="BE69" s="137"/>
      <c r="BF69" s="138"/>
      <c r="BG69" s="137"/>
      <c r="BH69" s="137"/>
      <c r="BI69" s="48"/>
    </row>
    <row r="70" spans="1:61" x14ac:dyDescent="0.35">
      <c r="A70" s="3"/>
      <c r="B70" s="253"/>
      <c r="C70" s="3"/>
      <c r="D70" s="26"/>
      <c r="E70" s="5"/>
      <c r="F70" s="12" t="s">
        <v>172</v>
      </c>
      <c r="G70" s="12"/>
      <c r="H70" s="12"/>
      <c r="I70" s="6">
        <v>0</v>
      </c>
      <c r="J70" s="6">
        <v>0</v>
      </c>
      <c r="K70" s="6">
        <v>0</v>
      </c>
      <c r="L70" s="6">
        <v>0</v>
      </c>
      <c r="M70" s="6">
        <v>0</v>
      </c>
      <c r="N70" s="6">
        <v>1</v>
      </c>
      <c r="O70" s="6">
        <v>0</v>
      </c>
      <c r="P70" s="6">
        <v>0</v>
      </c>
      <c r="Q70" s="6">
        <v>0</v>
      </c>
      <c r="R70" s="6">
        <v>0</v>
      </c>
      <c r="S70" s="6">
        <v>0</v>
      </c>
      <c r="T70" s="6">
        <v>0</v>
      </c>
      <c r="U70" s="6">
        <v>0</v>
      </c>
      <c r="V70" s="6">
        <v>0</v>
      </c>
      <c r="W70" s="6">
        <v>0</v>
      </c>
      <c r="X70" s="6">
        <v>0</v>
      </c>
      <c r="Y70" s="6">
        <v>0</v>
      </c>
      <c r="Z70" s="6">
        <v>0</v>
      </c>
      <c r="AA70" s="6">
        <v>0</v>
      </c>
      <c r="AB70" s="6">
        <v>0</v>
      </c>
      <c r="AC70" s="6">
        <v>0</v>
      </c>
      <c r="AD70" s="6">
        <v>0</v>
      </c>
      <c r="AE70" s="6">
        <v>0</v>
      </c>
      <c r="AF70" s="6">
        <v>0</v>
      </c>
      <c r="AG70" s="6">
        <v>0</v>
      </c>
      <c r="AH70" s="6">
        <v>0</v>
      </c>
      <c r="AI70" s="6">
        <v>0</v>
      </c>
      <c r="AJ70" s="6">
        <v>0</v>
      </c>
      <c r="AK70" s="6">
        <v>0</v>
      </c>
      <c r="AL70" s="6">
        <v>0</v>
      </c>
      <c r="AM70" s="6">
        <v>0</v>
      </c>
      <c r="AN70" s="6">
        <v>0</v>
      </c>
      <c r="AO70" s="46">
        <v>0</v>
      </c>
      <c r="AP70" s="41">
        <f t="shared" si="28"/>
        <v>0</v>
      </c>
      <c r="AQ70" s="62">
        <f t="shared" si="29"/>
        <v>1</v>
      </c>
      <c r="AR70" s="41">
        <f t="shared" si="30"/>
        <v>1</v>
      </c>
      <c r="AS70" s="62">
        <f t="shared" si="31"/>
        <v>0</v>
      </c>
      <c r="AT70" s="41">
        <f t="shared" si="32"/>
        <v>0</v>
      </c>
      <c r="AU70" s="41">
        <f t="shared" si="33"/>
        <v>1</v>
      </c>
      <c r="AV70" s="41">
        <f t="shared" si="34"/>
        <v>0</v>
      </c>
      <c r="AW70" s="41">
        <f t="shared" si="35"/>
        <v>0</v>
      </c>
      <c r="AX70" s="62">
        <f t="shared" si="36"/>
        <v>0</v>
      </c>
      <c r="AY70" s="62">
        <f t="shared" si="37"/>
        <v>1</v>
      </c>
      <c r="AZ70" s="80" t="s">
        <v>173</v>
      </c>
      <c r="BA70" s="248" t="s">
        <v>174</v>
      </c>
      <c r="BB70" s="248"/>
      <c r="BC70" s="249"/>
      <c r="BD70" s="264"/>
      <c r="BE70" s="137"/>
      <c r="BF70" s="138"/>
      <c r="BG70" s="137"/>
      <c r="BH70" s="137"/>
      <c r="BI70" s="48"/>
    </row>
    <row r="71" spans="1:61" ht="14.15" customHeight="1" x14ac:dyDescent="0.35">
      <c r="A71" s="3"/>
      <c r="B71" s="253"/>
      <c r="C71" s="3"/>
      <c r="D71" s="26"/>
      <c r="E71" s="5"/>
      <c r="F71" s="12" t="s">
        <v>175</v>
      </c>
      <c r="G71" s="12"/>
      <c r="H71" s="12"/>
      <c r="I71" s="6">
        <v>0</v>
      </c>
      <c r="J71" s="6">
        <v>0</v>
      </c>
      <c r="K71" s="6">
        <v>0</v>
      </c>
      <c r="L71" s="6">
        <v>0</v>
      </c>
      <c r="M71" s="6">
        <v>0</v>
      </c>
      <c r="N71" s="6">
        <v>0</v>
      </c>
      <c r="O71" s="6">
        <v>0</v>
      </c>
      <c r="P71" s="6">
        <v>0</v>
      </c>
      <c r="Q71" s="6">
        <v>0</v>
      </c>
      <c r="R71" s="6">
        <v>0</v>
      </c>
      <c r="S71" s="6">
        <v>0</v>
      </c>
      <c r="T71" s="6">
        <v>1</v>
      </c>
      <c r="U71" s="6">
        <v>0</v>
      </c>
      <c r="V71" s="6">
        <v>0</v>
      </c>
      <c r="W71" s="6">
        <v>0</v>
      </c>
      <c r="X71" s="6">
        <v>0</v>
      </c>
      <c r="Y71" s="6">
        <v>0</v>
      </c>
      <c r="Z71" s="6">
        <v>0</v>
      </c>
      <c r="AA71" s="6">
        <v>0</v>
      </c>
      <c r="AB71" s="6">
        <v>0</v>
      </c>
      <c r="AC71" s="6">
        <v>0</v>
      </c>
      <c r="AD71" s="6">
        <v>0</v>
      </c>
      <c r="AE71" s="6">
        <v>0</v>
      </c>
      <c r="AF71" s="6">
        <v>0</v>
      </c>
      <c r="AG71" s="6">
        <v>0</v>
      </c>
      <c r="AH71" s="6">
        <v>0</v>
      </c>
      <c r="AI71" s="6">
        <v>0</v>
      </c>
      <c r="AJ71" s="6">
        <v>0</v>
      </c>
      <c r="AK71" s="6">
        <v>0</v>
      </c>
      <c r="AL71" s="6">
        <v>0</v>
      </c>
      <c r="AM71" s="6">
        <v>0</v>
      </c>
      <c r="AN71" s="6">
        <v>0</v>
      </c>
      <c r="AO71" s="46">
        <v>0</v>
      </c>
      <c r="AP71" s="41">
        <f t="shared" si="28"/>
        <v>1</v>
      </c>
      <c r="AQ71" s="62">
        <f t="shared" si="29"/>
        <v>0</v>
      </c>
      <c r="AR71" s="41">
        <f t="shared" si="30"/>
        <v>0</v>
      </c>
      <c r="AS71" s="62">
        <f t="shared" si="31"/>
        <v>1</v>
      </c>
      <c r="AT71" s="41">
        <f t="shared" si="32"/>
        <v>0</v>
      </c>
      <c r="AU71" s="41">
        <f t="shared" si="33"/>
        <v>1</v>
      </c>
      <c r="AV71" s="41">
        <f t="shared" si="34"/>
        <v>0</v>
      </c>
      <c r="AW71" s="41">
        <f t="shared" si="35"/>
        <v>0</v>
      </c>
      <c r="AX71" s="62">
        <f t="shared" si="36"/>
        <v>0</v>
      </c>
      <c r="AY71" s="62">
        <f t="shared" si="37"/>
        <v>1</v>
      </c>
      <c r="AZ71" s="242" t="s">
        <v>176</v>
      </c>
      <c r="BA71" s="243"/>
      <c r="BB71" s="243"/>
      <c r="BC71" s="244"/>
      <c r="BD71" s="264"/>
      <c r="BE71" s="137"/>
      <c r="BF71" s="138"/>
      <c r="BG71" s="137"/>
      <c r="BH71" s="137"/>
      <c r="BI71" s="48"/>
    </row>
    <row r="72" spans="1:61" x14ac:dyDescent="0.35">
      <c r="A72" s="3"/>
      <c r="B72" s="253"/>
      <c r="C72" s="3"/>
      <c r="D72" s="26"/>
      <c r="E72" s="5"/>
      <c r="F72" s="12" t="s">
        <v>129</v>
      </c>
      <c r="G72" s="12"/>
      <c r="H72" s="12"/>
      <c r="I72" s="6">
        <v>0</v>
      </c>
      <c r="J72" s="6">
        <v>0</v>
      </c>
      <c r="K72" s="6">
        <v>0</v>
      </c>
      <c r="L72" s="6">
        <v>0</v>
      </c>
      <c r="M72" s="6">
        <v>1</v>
      </c>
      <c r="N72" s="6">
        <v>0</v>
      </c>
      <c r="O72" s="6">
        <v>0</v>
      </c>
      <c r="P72" s="6">
        <v>0</v>
      </c>
      <c r="Q72" s="6">
        <v>0</v>
      </c>
      <c r="R72" s="6">
        <v>0</v>
      </c>
      <c r="S72" s="6">
        <v>0</v>
      </c>
      <c r="T72" s="6">
        <v>1</v>
      </c>
      <c r="U72" s="6">
        <v>0</v>
      </c>
      <c r="V72" s="6">
        <v>0</v>
      </c>
      <c r="W72" s="6">
        <v>0</v>
      </c>
      <c r="X72" s="6">
        <v>0</v>
      </c>
      <c r="Y72" s="6">
        <v>0</v>
      </c>
      <c r="Z72" s="6">
        <v>0</v>
      </c>
      <c r="AA72" s="6">
        <v>0</v>
      </c>
      <c r="AB72" s="6">
        <v>0</v>
      </c>
      <c r="AC72" s="6">
        <v>0</v>
      </c>
      <c r="AD72" s="6">
        <v>0</v>
      </c>
      <c r="AE72" s="6">
        <v>0</v>
      </c>
      <c r="AF72" s="6">
        <v>0</v>
      </c>
      <c r="AG72" s="6">
        <v>0</v>
      </c>
      <c r="AH72" s="6">
        <v>0</v>
      </c>
      <c r="AI72" s="6">
        <v>0</v>
      </c>
      <c r="AJ72" s="6">
        <v>0</v>
      </c>
      <c r="AK72" s="6">
        <v>0</v>
      </c>
      <c r="AL72" s="6">
        <v>0</v>
      </c>
      <c r="AM72" s="6">
        <v>0</v>
      </c>
      <c r="AN72" s="6">
        <v>0</v>
      </c>
      <c r="AO72" s="46">
        <v>0</v>
      </c>
      <c r="AP72" s="41">
        <f t="shared" si="28"/>
        <v>1</v>
      </c>
      <c r="AQ72" s="62">
        <f t="shared" si="29"/>
        <v>1</v>
      </c>
      <c r="AR72" s="41">
        <f t="shared" si="30"/>
        <v>1</v>
      </c>
      <c r="AS72" s="62">
        <f t="shared" si="31"/>
        <v>1</v>
      </c>
      <c r="AT72" s="41">
        <f t="shared" si="32"/>
        <v>0</v>
      </c>
      <c r="AU72" s="41">
        <f t="shared" si="33"/>
        <v>2</v>
      </c>
      <c r="AV72" s="41">
        <f t="shared" si="34"/>
        <v>0</v>
      </c>
      <c r="AW72" s="41">
        <f t="shared" si="35"/>
        <v>0</v>
      </c>
      <c r="AX72" s="62">
        <f t="shared" si="36"/>
        <v>0</v>
      </c>
      <c r="AY72" s="62">
        <f t="shared" si="37"/>
        <v>2</v>
      </c>
      <c r="AZ72" s="242"/>
      <c r="BA72" s="243"/>
      <c r="BB72" s="243"/>
      <c r="BC72" s="244"/>
      <c r="BD72" s="264"/>
      <c r="BF72" s="140"/>
      <c r="BG72" s="137"/>
      <c r="BH72" s="137"/>
      <c r="BI72" s="48"/>
    </row>
    <row r="73" spans="1:61" x14ac:dyDescent="0.35">
      <c r="A73" s="3"/>
      <c r="B73" s="253"/>
      <c r="C73" s="3"/>
      <c r="D73" s="26"/>
      <c r="E73" s="5"/>
      <c r="F73" s="12" t="s">
        <v>177</v>
      </c>
      <c r="G73" s="12"/>
      <c r="H73" s="12"/>
      <c r="I73" s="6">
        <v>0</v>
      </c>
      <c r="J73" s="6">
        <v>0</v>
      </c>
      <c r="K73" s="6">
        <v>0</v>
      </c>
      <c r="L73" s="6">
        <v>0</v>
      </c>
      <c r="M73" s="6">
        <v>0</v>
      </c>
      <c r="N73" s="6">
        <v>0</v>
      </c>
      <c r="O73" s="6">
        <v>1</v>
      </c>
      <c r="P73" s="6">
        <v>1</v>
      </c>
      <c r="Q73" s="6">
        <v>0</v>
      </c>
      <c r="R73" s="6">
        <v>0</v>
      </c>
      <c r="S73" s="6">
        <v>1</v>
      </c>
      <c r="T73" s="6">
        <v>1</v>
      </c>
      <c r="U73" s="6">
        <v>0</v>
      </c>
      <c r="V73" s="6">
        <v>0</v>
      </c>
      <c r="W73" s="6">
        <v>0</v>
      </c>
      <c r="X73" s="6">
        <v>0</v>
      </c>
      <c r="Y73" s="6">
        <v>0</v>
      </c>
      <c r="Z73" s="6">
        <v>0</v>
      </c>
      <c r="AA73" s="6">
        <v>0</v>
      </c>
      <c r="AB73" s="6">
        <v>0</v>
      </c>
      <c r="AC73" s="6">
        <v>0</v>
      </c>
      <c r="AD73" s="6">
        <v>0</v>
      </c>
      <c r="AE73" s="6">
        <v>0</v>
      </c>
      <c r="AF73" s="6">
        <v>0</v>
      </c>
      <c r="AG73" s="6">
        <v>0</v>
      </c>
      <c r="AH73" s="6">
        <v>0</v>
      </c>
      <c r="AI73" s="6">
        <v>0</v>
      </c>
      <c r="AJ73" s="6">
        <v>0</v>
      </c>
      <c r="AK73" s="6">
        <v>0</v>
      </c>
      <c r="AL73" s="6">
        <v>0</v>
      </c>
      <c r="AM73" s="6">
        <v>0</v>
      </c>
      <c r="AN73" s="6">
        <v>0</v>
      </c>
      <c r="AO73" s="46">
        <v>0</v>
      </c>
      <c r="AP73" s="41">
        <f t="shared" si="28"/>
        <v>2</v>
      </c>
      <c r="AQ73" s="62">
        <f t="shared" si="29"/>
        <v>2</v>
      </c>
      <c r="AR73" s="41">
        <f t="shared" si="30"/>
        <v>0</v>
      </c>
      <c r="AS73" s="62">
        <f t="shared" si="31"/>
        <v>4</v>
      </c>
      <c r="AT73" s="41">
        <f t="shared" si="32"/>
        <v>0</v>
      </c>
      <c r="AU73" s="41">
        <f t="shared" si="33"/>
        <v>4</v>
      </c>
      <c r="AV73" s="41">
        <f t="shared" si="34"/>
        <v>0</v>
      </c>
      <c r="AW73" s="41">
        <f t="shared" si="35"/>
        <v>0</v>
      </c>
      <c r="AX73" s="62">
        <f t="shared" si="36"/>
        <v>0</v>
      </c>
      <c r="AY73" s="62">
        <f t="shared" si="37"/>
        <v>4</v>
      </c>
      <c r="AZ73" s="242"/>
      <c r="BA73" s="243"/>
      <c r="BB73" s="243"/>
      <c r="BC73" s="244"/>
      <c r="BD73" s="264"/>
      <c r="BF73" s="140"/>
      <c r="BG73" s="137"/>
      <c r="BH73" s="137"/>
      <c r="BI73" s="48"/>
    </row>
    <row r="74" spans="1:61" x14ac:dyDescent="0.35">
      <c r="A74" s="3"/>
      <c r="B74" s="253"/>
      <c r="C74" s="3"/>
      <c r="D74" s="26"/>
      <c r="E74" s="5"/>
      <c r="F74" s="12" t="s">
        <v>178</v>
      </c>
      <c r="G74" s="12"/>
      <c r="H74" s="12"/>
      <c r="I74" s="6">
        <v>0</v>
      </c>
      <c r="J74" s="6">
        <v>0</v>
      </c>
      <c r="K74" s="6">
        <v>0</v>
      </c>
      <c r="L74" s="6">
        <v>0</v>
      </c>
      <c r="M74" s="6">
        <v>1</v>
      </c>
      <c r="N74" s="6">
        <v>1</v>
      </c>
      <c r="O74" s="6">
        <v>1</v>
      </c>
      <c r="P74" s="6">
        <v>0</v>
      </c>
      <c r="Q74" s="6">
        <v>1</v>
      </c>
      <c r="R74" s="6">
        <v>0</v>
      </c>
      <c r="S74" s="6">
        <v>1</v>
      </c>
      <c r="T74" s="6">
        <v>1</v>
      </c>
      <c r="U74" s="6">
        <v>0</v>
      </c>
      <c r="V74" s="6">
        <v>0</v>
      </c>
      <c r="W74" s="6">
        <v>0</v>
      </c>
      <c r="X74" s="6">
        <v>0</v>
      </c>
      <c r="Y74" s="6">
        <v>0</v>
      </c>
      <c r="Z74" s="6">
        <v>0</v>
      </c>
      <c r="AA74" s="6">
        <v>0</v>
      </c>
      <c r="AB74" s="6">
        <v>0</v>
      </c>
      <c r="AC74" s="6">
        <v>0</v>
      </c>
      <c r="AD74" s="6">
        <v>0</v>
      </c>
      <c r="AE74" s="6">
        <v>0</v>
      </c>
      <c r="AF74" s="6">
        <v>0</v>
      </c>
      <c r="AG74" s="6">
        <v>0</v>
      </c>
      <c r="AH74" s="6">
        <v>0</v>
      </c>
      <c r="AI74" s="6">
        <v>0</v>
      </c>
      <c r="AJ74" s="6">
        <v>0</v>
      </c>
      <c r="AK74" s="6">
        <v>0</v>
      </c>
      <c r="AL74" s="6">
        <v>0</v>
      </c>
      <c r="AM74" s="6">
        <v>0</v>
      </c>
      <c r="AN74" s="6">
        <v>0</v>
      </c>
      <c r="AO74" s="46">
        <v>0</v>
      </c>
      <c r="AP74" s="41">
        <f t="shared" si="28"/>
        <v>3</v>
      </c>
      <c r="AQ74" s="62">
        <f t="shared" si="29"/>
        <v>3</v>
      </c>
      <c r="AR74" s="41">
        <f t="shared" si="30"/>
        <v>3</v>
      </c>
      <c r="AS74" s="62">
        <f t="shared" si="31"/>
        <v>3</v>
      </c>
      <c r="AT74" s="41">
        <f t="shared" si="32"/>
        <v>0</v>
      </c>
      <c r="AU74" s="41">
        <f t="shared" si="33"/>
        <v>6</v>
      </c>
      <c r="AV74" s="41">
        <f t="shared" si="34"/>
        <v>0</v>
      </c>
      <c r="AW74" s="41">
        <f t="shared" si="35"/>
        <v>0</v>
      </c>
      <c r="AX74" s="62">
        <f t="shared" si="36"/>
        <v>0</v>
      </c>
      <c r="AY74" s="62">
        <f t="shared" si="37"/>
        <v>6</v>
      </c>
      <c r="AZ74" s="242"/>
      <c r="BA74" s="243"/>
      <c r="BB74" s="243"/>
      <c r="BC74" s="244"/>
      <c r="BD74" s="264"/>
      <c r="BF74" s="140"/>
      <c r="BG74" s="137"/>
      <c r="BH74" s="137"/>
      <c r="BI74" s="48"/>
    </row>
    <row r="75" spans="1:61" x14ac:dyDescent="0.35">
      <c r="A75" s="15"/>
      <c r="B75" s="253"/>
      <c r="C75" s="15"/>
      <c r="D75" s="29"/>
      <c r="E75" s="10"/>
      <c r="F75" s="12" t="s">
        <v>161</v>
      </c>
      <c r="G75" s="11"/>
      <c r="H75" s="54"/>
      <c r="I75" s="6">
        <v>0</v>
      </c>
      <c r="J75" s="6">
        <v>0</v>
      </c>
      <c r="K75" s="6">
        <v>0</v>
      </c>
      <c r="L75" s="6">
        <v>0</v>
      </c>
      <c r="M75" s="6">
        <v>0</v>
      </c>
      <c r="N75" s="6">
        <v>0</v>
      </c>
      <c r="O75" s="6">
        <v>1</v>
      </c>
      <c r="P75" s="6">
        <v>0</v>
      </c>
      <c r="Q75" s="6">
        <v>0</v>
      </c>
      <c r="R75" s="6">
        <v>0</v>
      </c>
      <c r="S75" s="6">
        <v>1</v>
      </c>
      <c r="T75" s="6">
        <v>0</v>
      </c>
      <c r="U75" s="6">
        <v>0</v>
      </c>
      <c r="V75" s="6">
        <v>0</v>
      </c>
      <c r="W75" s="6">
        <v>0</v>
      </c>
      <c r="X75" s="6">
        <v>0</v>
      </c>
      <c r="Y75" s="6">
        <v>0</v>
      </c>
      <c r="Z75" s="6">
        <v>0</v>
      </c>
      <c r="AA75" s="6">
        <v>0</v>
      </c>
      <c r="AB75" s="6">
        <v>0</v>
      </c>
      <c r="AC75" s="6">
        <v>0</v>
      </c>
      <c r="AD75" s="6">
        <v>0</v>
      </c>
      <c r="AE75" s="6">
        <v>0</v>
      </c>
      <c r="AF75" s="6">
        <v>0</v>
      </c>
      <c r="AG75" s="6">
        <v>0</v>
      </c>
      <c r="AH75" s="6">
        <v>0</v>
      </c>
      <c r="AI75" s="6">
        <v>0</v>
      </c>
      <c r="AJ75" s="6">
        <v>0</v>
      </c>
      <c r="AK75" s="6">
        <v>0</v>
      </c>
      <c r="AL75" s="6">
        <v>0</v>
      </c>
      <c r="AM75" s="6">
        <v>0</v>
      </c>
      <c r="AN75" s="6">
        <v>0</v>
      </c>
      <c r="AO75" s="46">
        <v>0</v>
      </c>
      <c r="AP75" s="41">
        <f t="shared" si="28"/>
        <v>1</v>
      </c>
      <c r="AQ75" s="62">
        <f t="shared" si="29"/>
        <v>1</v>
      </c>
      <c r="AR75" s="41">
        <f t="shared" si="30"/>
        <v>0</v>
      </c>
      <c r="AS75" s="62">
        <f t="shared" si="31"/>
        <v>2</v>
      </c>
      <c r="AT75" s="41">
        <f t="shared" si="32"/>
        <v>0</v>
      </c>
      <c r="AU75" s="41">
        <f t="shared" si="33"/>
        <v>2</v>
      </c>
      <c r="AV75" s="41">
        <f t="shared" si="34"/>
        <v>0</v>
      </c>
      <c r="AW75" s="41">
        <f t="shared" si="35"/>
        <v>0</v>
      </c>
      <c r="AX75" s="62">
        <f t="shared" si="36"/>
        <v>0</v>
      </c>
      <c r="AY75" s="62">
        <f t="shared" si="37"/>
        <v>2</v>
      </c>
      <c r="AZ75" s="242"/>
      <c r="BA75" s="243"/>
      <c r="BB75" s="243"/>
      <c r="BC75" s="244"/>
      <c r="BD75" s="264"/>
      <c r="BF75" s="140"/>
      <c r="BG75" s="9"/>
      <c r="BH75" s="9"/>
      <c r="BI75" s="69"/>
    </row>
    <row r="76" spans="1:61" x14ac:dyDescent="0.35">
      <c r="A76" s="3"/>
      <c r="B76" s="23"/>
      <c r="C76" s="3"/>
      <c r="D76" s="26"/>
      <c r="E76" s="5"/>
      <c r="F76" s="12" t="s">
        <v>179</v>
      </c>
      <c r="G76" s="12"/>
      <c r="H76" s="12"/>
      <c r="I76" s="6">
        <v>0</v>
      </c>
      <c r="J76" s="6">
        <v>0</v>
      </c>
      <c r="K76" s="6">
        <v>0</v>
      </c>
      <c r="L76" s="6">
        <v>0</v>
      </c>
      <c r="M76" s="6">
        <v>0</v>
      </c>
      <c r="N76" s="6">
        <v>0</v>
      </c>
      <c r="O76" s="6">
        <v>0</v>
      </c>
      <c r="P76" s="6">
        <v>0</v>
      </c>
      <c r="Q76" s="6">
        <v>0</v>
      </c>
      <c r="R76" s="6">
        <v>0</v>
      </c>
      <c r="S76" s="6">
        <v>1</v>
      </c>
      <c r="T76" s="6">
        <v>0</v>
      </c>
      <c r="U76" s="6">
        <v>0</v>
      </c>
      <c r="V76" s="6">
        <v>0</v>
      </c>
      <c r="W76" s="6">
        <v>0</v>
      </c>
      <c r="X76" s="6">
        <v>0</v>
      </c>
      <c r="Y76" s="6">
        <v>0</v>
      </c>
      <c r="Z76" s="6">
        <v>0</v>
      </c>
      <c r="AA76" s="6">
        <v>0</v>
      </c>
      <c r="AB76" s="6">
        <v>0</v>
      </c>
      <c r="AC76" s="6">
        <v>0</v>
      </c>
      <c r="AD76" s="6">
        <v>0</v>
      </c>
      <c r="AE76" s="6">
        <v>0</v>
      </c>
      <c r="AF76" s="6">
        <v>0</v>
      </c>
      <c r="AG76" s="6">
        <v>0</v>
      </c>
      <c r="AH76" s="6">
        <v>0</v>
      </c>
      <c r="AI76" s="6">
        <v>0</v>
      </c>
      <c r="AJ76" s="6">
        <v>0</v>
      </c>
      <c r="AK76" s="6">
        <v>0</v>
      </c>
      <c r="AL76" s="6">
        <v>0</v>
      </c>
      <c r="AM76" s="6">
        <v>0</v>
      </c>
      <c r="AN76" s="6">
        <v>0</v>
      </c>
      <c r="AO76" s="46">
        <v>0</v>
      </c>
      <c r="AP76" s="41">
        <f t="shared" si="28"/>
        <v>1</v>
      </c>
      <c r="AQ76" s="62">
        <f t="shared" si="29"/>
        <v>0</v>
      </c>
      <c r="AR76" s="41">
        <f t="shared" si="30"/>
        <v>0</v>
      </c>
      <c r="AS76" s="62">
        <f t="shared" si="31"/>
        <v>1</v>
      </c>
      <c r="AT76" s="41">
        <f t="shared" si="32"/>
        <v>0</v>
      </c>
      <c r="AU76" s="41">
        <f t="shared" si="33"/>
        <v>1</v>
      </c>
      <c r="AV76" s="41">
        <f t="shared" si="34"/>
        <v>0</v>
      </c>
      <c r="AW76" s="41">
        <f t="shared" si="35"/>
        <v>0</v>
      </c>
      <c r="AX76" s="62">
        <f t="shared" si="36"/>
        <v>0</v>
      </c>
      <c r="AY76" s="62">
        <f t="shared" si="37"/>
        <v>1</v>
      </c>
      <c r="AZ76" s="242"/>
      <c r="BA76" s="243"/>
      <c r="BB76" s="243"/>
      <c r="BC76" s="244"/>
      <c r="BD76" s="264"/>
      <c r="BF76" s="140"/>
      <c r="BG76" s="137"/>
      <c r="BH76" s="137"/>
      <c r="BI76" s="48"/>
    </row>
    <row r="77" spans="1:61" ht="14.15" customHeight="1" x14ac:dyDescent="0.35">
      <c r="A77" s="3"/>
      <c r="B77" s="23"/>
      <c r="C77" s="3"/>
      <c r="D77" s="26"/>
      <c r="E77" s="5"/>
      <c r="F77" s="12" t="s">
        <v>180</v>
      </c>
      <c r="G77" s="12"/>
      <c r="H77" s="12"/>
      <c r="I77" s="6">
        <v>0</v>
      </c>
      <c r="J77" s="6">
        <v>0</v>
      </c>
      <c r="K77" s="6">
        <v>0</v>
      </c>
      <c r="L77" s="6">
        <v>0</v>
      </c>
      <c r="M77" s="6">
        <v>0</v>
      </c>
      <c r="N77" s="6">
        <v>0</v>
      </c>
      <c r="O77" s="6">
        <v>1</v>
      </c>
      <c r="P77" s="6">
        <v>0</v>
      </c>
      <c r="Q77" s="6">
        <v>0</v>
      </c>
      <c r="R77" s="6">
        <v>0</v>
      </c>
      <c r="S77" s="6">
        <v>0</v>
      </c>
      <c r="T77" s="6">
        <v>0</v>
      </c>
      <c r="U77" s="6">
        <v>0</v>
      </c>
      <c r="V77" s="6">
        <v>0</v>
      </c>
      <c r="W77" s="6">
        <v>0</v>
      </c>
      <c r="X77" s="6">
        <v>0</v>
      </c>
      <c r="Y77" s="6">
        <v>0</v>
      </c>
      <c r="Z77" s="6">
        <v>0</v>
      </c>
      <c r="AA77" s="6">
        <v>0</v>
      </c>
      <c r="AB77" s="6">
        <v>0</v>
      </c>
      <c r="AC77" s="6">
        <v>0</v>
      </c>
      <c r="AD77" s="6">
        <v>0</v>
      </c>
      <c r="AE77" s="6">
        <v>0</v>
      </c>
      <c r="AF77" s="6">
        <v>0</v>
      </c>
      <c r="AG77" s="6">
        <v>0</v>
      </c>
      <c r="AH77" s="6">
        <v>0</v>
      </c>
      <c r="AI77" s="6">
        <v>0</v>
      </c>
      <c r="AJ77" s="6">
        <v>0</v>
      </c>
      <c r="AK77" s="6">
        <v>0</v>
      </c>
      <c r="AL77" s="6">
        <v>0</v>
      </c>
      <c r="AM77" s="6">
        <v>0</v>
      </c>
      <c r="AN77" s="6">
        <v>0</v>
      </c>
      <c r="AO77" s="46">
        <v>0</v>
      </c>
      <c r="AP77" s="41">
        <f t="shared" si="28"/>
        <v>0</v>
      </c>
      <c r="AQ77" s="62">
        <f t="shared" si="29"/>
        <v>1</v>
      </c>
      <c r="AR77" s="41">
        <f t="shared" si="30"/>
        <v>0</v>
      </c>
      <c r="AS77" s="62">
        <f t="shared" si="31"/>
        <v>1</v>
      </c>
      <c r="AT77" s="41">
        <f t="shared" si="32"/>
        <v>0</v>
      </c>
      <c r="AU77" s="41">
        <f t="shared" si="33"/>
        <v>1</v>
      </c>
      <c r="AV77" s="41">
        <f t="shared" si="34"/>
        <v>0</v>
      </c>
      <c r="AW77" s="41">
        <f t="shared" si="35"/>
        <v>0</v>
      </c>
      <c r="AX77" s="62">
        <f t="shared" si="36"/>
        <v>0</v>
      </c>
      <c r="AY77" s="62">
        <f t="shared" si="37"/>
        <v>1</v>
      </c>
      <c r="AZ77" s="242"/>
      <c r="BA77" s="243"/>
      <c r="BB77" s="243"/>
      <c r="BC77" s="244"/>
      <c r="BD77" s="264"/>
      <c r="BE77" s="141"/>
      <c r="BF77" s="142"/>
      <c r="BG77" s="141"/>
      <c r="BH77" s="141"/>
      <c r="BI77" s="143"/>
    </row>
    <row r="78" spans="1:61" ht="14.15" customHeight="1" x14ac:dyDescent="0.35">
      <c r="A78" s="15"/>
      <c r="B78" s="23"/>
      <c r="C78" s="15"/>
      <c r="D78" s="29"/>
      <c r="E78" s="10"/>
      <c r="F78" s="12" t="s">
        <v>181</v>
      </c>
      <c r="G78" s="11"/>
      <c r="H78" s="54"/>
      <c r="I78" s="6">
        <v>0</v>
      </c>
      <c r="J78" s="6">
        <v>0</v>
      </c>
      <c r="K78" s="6">
        <v>0</v>
      </c>
      <c r="L78" s="6">
        <v>0</v>
      </c>
      <c r="M78" s="6">
        <v>1</v>
      </c>
      <c r="N78" s="6">
        <v>1</v>
      </c>
      <c r="O78" s="6">
        <v>1</v>
      </c>
      <c r="P78" s="6">
        <v>1</v>
      </c>
      <c r="Q78" s="6">
        <v>1</v>
      </c>
      <c r="R78" s="6">
        <v>1</v>
      </c>
      <c r="S78" s="6">
        <v>1</v>
      </c>
      <c r="T78" s="6">
        <v>1</v>
      </c>
      <c r="U78" s="6">
        <v>0</v>
      </c>
      <c r="V78" s="6">
        <v>0</v>
      </c>
      <c r="W78" s="6">
        <v>0</v>
      </c>
      <c r="X78" s="6">
        <v>0</v>
      </c>
      <c r="Y78" s="6">
        <v>0</v>
      </c>
      <c r="Z78" s="6">
        <v>0</v>
      </c>
      <c r="AA78" s="6">
        <v>0</v>
      </c>
      <c r="AB78" s="6">
        <v>0</v>
      </c>
      <c r="AC78" s="6">
        <v>0</v>
      </c>
      <c r="AD78" s="6">
        <v>0</v>
      </c>
      <c r="AE78" s="6">
        <v>0</v>
      </c>
      <c r="AF78" s="6">
        <v>0</v>
      </c>
      <c r="AG78" s="6">
        <v>0</v>
      </c>
      <c r="AH78" s="6">
        <v>0</v>
      </c>
      <c r="AI78" s="6">
        <v>0</v>
      </c>
      <c r="AJ78" s="6">
        <v>0</v>
      </c>
      <c r="AK78" s="6">
        <v>0</v>
      </c>
      <c r="AL78" s="6">
        <v>0</v>
      </c>
      <c r="AM78" s="6">
        <v>0</v>
      </c>
      <c r="AN78" s="6">
        <v>0</v>
      </c>
      <c r="AO78" s="46">
        <v>0</v>
      </c>
      <c r="AP78" s="41">
        <f t="shared" si="28"/>
        <v>4</v>
      </c>
      <c r="AQ78" s="62">
        <f t="shared" si="29"/>
        <v>4</v>
      </c>
      <c r="AR78" s="41">
        <f t="shared" si="30"/>
        <v>4</v>
      </c>
      <c r="AS78" s="62">
        <f t="shared" si="31"/>
        <v>4</v>
      </c>
      <c r="AT78" s="41">
        <f t="shared" si="32"/>
        <v>0</v>
      </c>
      <c r="AU78" s="41">
        <f t="shared" si="33"/>
        <v>8</v>
      </c>
      <c r="AV78" s="41">
        <f t="shared" si="34"/>
        <v>0</v>
      </c>
      <c r="AW78" s="41">
        <f t="shared" si="35"/>
        <v>0</v>
      </c>
      <c r="AX78" s="62">
        <f t="shared" si="36"/>
        <v>0</v>
      </c>
      <c r="AY78" s="62">
        <f t="shared" si="37"/>
        <v>8</v>
      </c>
      <c r="AZ78" s="242"/>
      <c r="BA78" s="243"/>
      <c r="BB78" s="243"/>
      <c r="BC78" s="244"/>
      <c r="BD78" s="264"/>
      <c r="BE78" s="9"/>
      <c r="BF78" s="139"/>
      <c r="BG78" s="9"/>
      <c r="BH78" s="9"/>
      <c r="BI78" s="69"/>
    </row>
    <row r="79" spans="1:61" x14ac:dyDescent="0.35">
      <c r="A79" s="3"/>
      <c r="B79" s="23"/>
      <c r="C79" s="3"/>
      <c r="D79" s="26"/>
      <c r="E79" s="5"/>
      <c r="F79" s="12" t="s">
        <v>182</v>
      </c>
      <c r="G79" s="12"/>
      <c r="H79" s="12"/>
      <c r="I79" s="6">
        <v>0</v>
      </c>
      <c r="J79" s="6">
        <v>0</v>
      </c>
      <c r="K79" s="6">
        <v>0</v>
      </c>
      <c r="L79" s="6">
        <v>0</v>
      </c>
      <c r="M79" s="6">
        <v>1</v>
      </c>
      <c r="N79" s="6">
        <v>0</v>
      </c>
      <c r="O79" s="6">
        <v>0</v>
      </c>
      <c r="P79" s="6">
        <v>0</v>
      </c>
      <c r="Q79" s="6">
        <v>0</v>
      </c>
      <c r="R79" s="6">
        <v>0</v>
      </c>
      <c r="S79" s="6">
        <v>0</v>
      </c>
      <c r="T79" s="6">
        <v>1</v>
      </c>
      <c r="U79" s="6">
        <v>0</v>
      </c>
      <c r="V79" s="6">
        <v>0</v>
      </c>
      <c r="W79" s="6">
        <v>0</v>
      </c>
      <c r="X79" s="6">
        <v>0</v>
      </c>
      <c r="Y79" s="6">
        <v>0</v>
      </c>
      <c r="Z79" s="6">
        <v>0</v>
      </c>
      <c r="AA79" s="6">
        <v>0</v>
      </c>
      <c r="AB79" s="6">
        <v>0</v>
      </c>
      <c r="AC79" s="6">
        <v>0</v>
      </c>
      <c r="AD79" s="6">
        <v>0</v>
      </c>
      <c r="AE79" s="6">
        <v>0</v>
      </c>
      <c r="AF79" s="6">
        <v>0</v>
      </c>
      <c r="AG79" s="6">
        <v>0</v>
      </c>
      <c r="AH79" s="6">
        <v>0</v>
      </c>
      <c r="AI79" s="6">
        <v>0</v>
      </c>
      <c r="AJ79" s="6">
        <v>0</v>
      </c>
      <c r="AK79" s="6">
        <v>0</v>
      </c>
      <c r="AL79" s="6">
        <v>0</v>
      </c>
      <c r="AM79" s="6">
        <v>0</v>
      </c>
      <c r="AN79" s="6">
        <v>0</v>
      </c>
      <c r="AO79" s="46">
        <v>0</v>
      </c>
      <c r="AP79" s="41">
        <f t="shared" si="28"/>
        <v>1</v>
      </c>
      <c r="AQ79" s="62">
        <f t="shared" si="29"/>
        <v>1</v>
      </c>
      <c r="AR79" s="41">
        <f t="shared" si="30"/>
        <v>1</v>
      </c>
      <c r="AS79" s="62">
        <f t="shared" si="31"/>
        <v>1</v>
      </c>
      <c r="AT79" s="41">
        <f t="shared" si="32"/>
        <v>0</v>
      </c>
      <c r="AU79" s="41">
        <f t="shared" si="33"/>
        <v>2</v>
      </c>
      <c r="AV79" s="41">
        <f t="shared" si="34"/>
        <v>0</v>
      </c>
      <c r="AW79" s="41">
        <f t="shared" si="35"/>
        <v>0</v>
      </c>
      <c r="AX79" s="62">
        <f t="shared" si="36"/>
        <v>0</v>
      </c>
      <c r="AY79" s="62">
        <f t="shared" si="37"/>
        <v>2</v>
      </c>
      <c r="AZ79" s="242"/>
      <c r="BA79" s="243"/>
      <c r="BB79" s="243"/>
      <c r="BC79" s="244"/>
      <c r="BD79" s="264"/>
      <c r="BE79" s="137"/>
      <c r="BF79" s="138"/>
      <c r="BG79" s="137"/>
      <c r="BH79" s="137"/>
      <c r="BI79" s="48"/>
    </row>
    <row r="80" spans="1:61" x14ac:dyDescent="0.35">
      <c r="A80" s="3"/>
      <c r="B80" s="23"/>
      <c r="C80" s="3"/>
      <c r="D80" s="26"/>
      <c r="E80" s="5"/>
      <c r="F80" s="12" t="s">
        <v>183</v>
      </c>
      <c r="G80" s="12"/>
      <c r="H80" s="12"/>
      <c r="I80" s="6">
        <v>0</v>
      </c>
      <c r="J80" s="6">
        <v>0</v>
      </c>
      <c r="K80" s="6">
        <v>0</v>
      </c>
      <c r="L80" s="6">
        <v>0</v>
      </c>
      <c r="M80" s="6">
        <v>1</v>
      </c>
      <c r="N80" s="6">
        <v>0</v>
      </c>
      <c r="O80" s="6">
        <v>1</v>
      </c>
      <c r="P80" s="6">
        <v>0</v>
      </c>
      <c r="Q80" s="6">
        <v>0</v>
      </c>
      <c r="R80" s="6">
        <v>0</v>
      </c>
      <c r="S80" s="6">
        <v>0</v>
      </c>
      <c r="T80" s="6">
        <v>0</v>
      </c>
      <c r="U80" s="6">
        <v>0</v>
      </c>
      <c r="V80" s="6">
        <v>0</v>
      </c>
      <c r="W80" s="6">
        <v>0</v>
      </c>
      <c r="X80" s="6">
        <v>0</v>
      </c>
      <c r="Y80" s="6">
        <v>0</v>
      </c>
      <c r="Z80" s="6">
        <v>0</v>
      </c>
      <c r="AA80" s="6">
        <v>0</v>
      </c>
      <c r="AB80" s="6">
        <v>0</v>
      </c>
      <c r="AC80" s="6">
        <v>0</v>
      </c>
      <c r="AD80" s="6">
        <v>0</v>
      </c>
      <c r="AE80" s="6">
        <v>0</v>
      </c>
      <c r="AF80" s="6">
        <v>0</v>
      </c>
      <c r="AG80" s="6">
        <v>0</v>
      </c>
      <c r="AH80" s="6">
        <v>0</v>
      </c>
      <c r="AI80" s="6">
        <v>0</v>
      </c>
      <c r="AJ80" s="6">
        <v>0</v>
      </c>
      <c r="AK80" s="6">
        <v>0</v>
      </c>
      <c r="AL80" s="6">
        <v>0</v>
      </c>
      <c r="AM80" s="6">
        <v>0</v>
      </c>
      <c r="AN80" s="6">
        <v>0</v>
      </c>
      <c r="AO80" s="46">
        <v>0</v>
      </c>
      <c r="AP80" s="41">
        <f t="shared" si="28"/>
        <v>0</v>
      </c>
      <c r="AQ80" s="62">
        <f t="shared" si="29"/>
        <v>2</v>
      </c>
      <c r="AR80" s="41">
        <f t="shared" si="30"/>
        <v>1</v>
      </c>
      <c r="AS80" s="62">
        <f t="shared" si="31"/>
        <v>1</v>
      </c>
      <c r="AT80" s="41">
        <f t="shared" si="32"/>
        <v>0</v>
      </c>
      <c r="AU80" s="41">
        <f t="shared" si="33"/>
        <v>2</v>
      </c>
      <c r="AV80" s="41">
        <f t="shared" si="34"/>
        <v>0</v>
      </c>
      <c r="AW80" s="41">
        <f t="shared" si="35"/>
        <v>0</v>
      </c>
      <c r="AX80" s="62">
        <f t="shared" si="36"/>
        <v>0</v>
      </c>
      <c r="AY80" s="62">
        <f t="shared" si="37"/>
        <v>2</v>
      </c>
      <c r="AZ80" s="242"/>
      <c r="BA80" s="243"/>
      <c r="BB80" s="243"/>
      <c r="BC80" s="244"/>
      <c r="BD80" s="264"/>
      <c r="BE80" s="137"/>
      <c r="BF80" s="138"/>
      <c r="BG80" s="137"/>
      <c r="BH80" s="137"/>
      <c r="BI80" s="48"/>
    </row>
    <row r="81" spans="1:61" x14ac:dyDescent="0.35">
      <c r="A81" s="3"/>
      <c r="B81" s="23"/>
      <c r="C81" s="3"/>
      <c r="D81" s="26"/>
      <c r="E81" s="5"/>
      <c r="F81" s="12" t="s">
        <v>184</v>
      </c>
      <c r="G81" s="12"/>
      <c r="H81" s="12"/>
      <c r="I81" s="6">
        <v>0</v>
      </c>
      <c r="J81" s="6">
        <v>0</v>
      </c>
      <c r="K81" s="6">
        <v>0</v>
      </c>
      <c r="L81" s="6">
        <v>0</v>
      </c>
      <c r="M81" s="6">
        <v>1</v>
      </c>
      <c r="N81" s="6">
        <v>1</v>
      </c>
      <c r="O81" s="6">
        <v>0</v>
      </c>
      <c r="P81" s="6">
        <v>1</v>
      </c>
      <c r="Q81" s="6">
        <v>0</v>
      </c>
      <c r="R81" s="6">
        <v>0</v>
      </c>
      <c r="S81" s="6">
        <v>0</v>
      </c>
      <c r="T81" s="6">
        <v>1</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46">
        <v>0</v>
      </c>
      <c r="AP81" s="41">
        <f t="shared" si="28"/>
        <v>1</v>
      </c>
      <c r="AQ81" s="62">
        <f t="shared" si="29"/>
        <v>3</v>
      </c>
      <c r="AR81" s="41">
        <f t="shared" si="30"/>
        <v>2</v>
      </c>
      <c r="AS81" s="62">
        <f t="shared" si="31"/>
        <v>2</v>
      </c>
      <c r="AT81" s="41">
        <f t="shared" si="32"/>
        <v>0</v>
      </c>
      <c r="AU81" s="41">
        <f t="shared" si="33"/>
        <v>4</v>
      </c>
      <c r="AV81" s="41">
        <f t="shared" si="34"/>
        <v>0</v>
      </c>
      <c r="AW81" s="41">
        <f t="shared" si="35"/>
        <v>0</v>
      </c>
      <c r="AX81" s="62">
        <f t="shared" si="36"/>
        <v>0</v>
      </c>
      <c r="AY81" s="62">
        <f t="shared" si="37"/>
        <v>4</v>
      </c>
      <c r="AZ81" s="242"/>
      <c r="BA81" s="243"/>
      <c r="BB81" s="243"/>
      <c r="BC81" s="244"/>
      <c r="BD81" s="264"/>
      <c r="BE81" s="137"/>
      <c r="BF81" s="138"/>
      <c r="BG81" s="137"/>
      <c r="BH81" s="137"/>
      <c r="BI81" s="48"/>
    </row>
    <row r="82" spans="1:61" x14ac:dyDescent="0.35">
      <c r="A82" s="3"/>
      <c r="B82" s="23"/>
      <c r="C82" s="3"/>
      <c r="D82" s="26"/>
      <c r="E82" s="5"/>
      <c r="F82" s="12" t="s">
        <v>185</v>
      </c>
      <c r="G82" s="12"/>
      <c r="H82" s="12"/>
      <c r="I82" s="6">
        <v>0</v>
      </c>
      <c r="J82" s="6">
        <v>0</v>
      </c>
      <c r="K82" s="6">
        <v>0</v>
      </c>
      <c r="L82" s="6">
        <v>0</v>
      </c>
      <c r="M82" s="6">
        <v>1</v>
      </c>
      <c r="N82" s="6">
        <v>1</v>
      </c>
      <c r="O82" s="6">
        <v>1</v>
      </c>
      <c r="P82" s="6">
        <v>1</v>
      </c>
      <c r="Q82" s="6">
        <v>1</v>
      </c>
      <c r="R82" s="6">
        <v>1</v>
      </c>
      <c r="S82" s="6">
        <v>1</v>
      </c>
      <c r="T82" s="6">
        <v>1</v>
      </c>
      <c r="U82" s="6">
        <v>0</v>
      </c>
      <c r="V82" s="6">
        <v>0</v>
      </c>
      <c r="W82" s="6">
        <v>0</v>
      </c>
      <c r="X82" s="6">
        <v>0</v>
      </c>
      <c r="Y82" s="6">
        <v>0</v>
      </c>
      <c r="Z82" s="6">
        <v>0</v>
      </c>
      <c r="AA82" s="6">
        <v>0</v>
      </c>
      <c r="AB82" s="6">
        <v>0</v>
      </c>
      <c r="AC82" s="6">
        <v>0</v>
      </c>
      <c r="AD82" s="6">
        <v>0</v>
      </c>
      <c r="AE82" s="6">
        <v>0</v>
      </c>
      <c r="AF82" s="6">
        <v>0</v>
      </c>
      <c r="AG82" s="6">
        <v>0</v>
      </c>
      <c r="AH82" s="6">
        <v>0</v>
      </c>
      <c r="AI82" s="6">
        <v>0</v>
      </c>
      <c r="AJ82" s="6">
        <v>0</v>
      </c>
      <c r="AK82" s="6">
        <v>0</v>
      </c>
      <c r="AL82" s="6">
        <v>0</v>
      </c>
      <c r="AM82" s="6">
        <v>0</v>
      </c>
      <c r="AN82" s="6">
        <v>0</v>
      </c>
      <c r="AO82" s="46">
        <v>0</v>
      </c>
      <c r="AP82" s="41">
        <f t="shared" si="28"/>
        <v>4</v>
      </c>
      <c r="AQ82" s="62">
        <f t="shared" si="29"/>
        <v>4</v>
      </c>
      <c r="AR82" s="41">
        <f t="shared" si="30"/>
        <v>4</v>
      </c>
      <c r="AS82" s="62">
        <f t="shared" si="31"/>
        <v>4</v>
      </c>
      <c r="AT82" s="41">
        <f t="shared" si="32"/>
        <v>0</v>
      </c>
      <c r="AU82" s="41">
        <f t="shared" si="33"/>
        <v>8</v>
      </c>
      <c r="AV82" s="41">
        <f t="shared" si="34"/>
        <v>0</v>
      </c>
      <c r="AW82" s="41">
        <f t="shared" si="35"/>
        <v>0</v>
      </c>
      <c r="AX82" s="62">
        <f t="shared" si="36"/>
        <v>0</v>
      </c>
      <c r="AY82" s="62">
        <f t="shared" si="37"/>
        <v>8</v>
      </c>
      <c r="AZ82" s="242"/>
      <c r="BA82" s="243"/>
      <c r="BB82" s="243"/>
      <c r="BC82" s="244"/>
      <c r="BD82" s="264"/>
      <c r="BE82" s="137"/>
      <c r="BF82" s="138"/>
      <c r="BG82" s="137"/>
      <c r="BH82" s="137"/>
      <c r="BI82" s="48"/>
    </row>
    <row r="83" spans="1:61" x14ac:dyDescent="0.35">
      <c r="A83" s="15"/>
      <c r="B83" s="23"/>
      <c r="C83" s="15"/>
      <c r="D83" s="29"/>
      <c r="E83" s="10"/>
      <c r="F83" s="12" t="s">
        <v>153</v>
      </c>
      <c r="G83" s="11"/>
      <c r="H83" s="54"/>
      <c r="I83" s="6">
        <v>0</v>
      </c>
      <c r="J83" s="6">
        <v>0</v>
      </c>
      <c r="K83" s="6">
        <v>0</v>
      </c>
      <c r="L83" s="6">
        <v>0</v>
      </c>
      <c r="M83" s="6">
        <v>1</v>
      </c>
      <c r="N83" s="6">
        <v>1</v>
      </c>
      <c r="O83" s="6">
        <v>1</v>
      </c>
      <c r="P83" s="6">
        <v>1</v>
      </c>
      <c r="Q83" s="6">
        <v>1</v>
      </c>
      <c r="R83" s="6">
        <v>1</v>
      </c>
      <c r="S83" s="6">
        <v>1</v>
      </c>
      <c r="T83" s="6">
        <v>1</v>
      </c>
      <c r="U83" s="6">
        <v>0</v>
      </c>
      <c r="V83" s="6">
        <v>0</v>
      </c>
      <c r="W83" s="6">
        <v>0</v>
      </c>
      <c r="X83" s="6">
        <v>0</v>
      </c>
      <c r="Y83" s="6">
        <v>0</v>
      </c>
      <c r="Z83" s="6">
        <v>0</v>
      </c>
      <c r="AA83" s="6">
        <v>0</v>
      </c>
      <c r="AB83" s="6">
        <v>0</v>
      </c>
      <c r="AC83" s="6">
        <v>0</v>
      </c>
      <c r="AD83" s="6">
        <v>0</v>
      </c>
      <c r="AE83" s="6">
        <v>0</v>
      </c>
      <c r="AF83" s="6">
        <v>0</v>
      </c>
      <c r="AG83" s="6">
        <v>0</v>
      </c>
      <c r="AH83" s="6">
        <v>0</v>
      </c>
      <c r="AI83" s="6">
        <v>0</v>
      </c>
      <c r="AJ83" s="6">
        <v>0</v>
      </c>
      <c r="AK83" s="6">
        <v>0</v>
      </c>
      <c r="AL83" s="6">
        <v>0</v>
      </c>
      <c r="AM83" s="6">
        <v>0</v>
      </c>
      <c r="AN83" s="6">
        <v>0</v>
      </c>
      <c r="AO83" s="46">
        <v>0</v>
      </c>
      <c r="AP83" s="41">
        <f t="shared" si="28"/>
        <v>4</v>
      </c>
      <c r="AQ83" s="62">
        <f t="shared" si="29"/>
        <v>4</v>
      </c>
      <c r="AR83" s="41">
        <f t="shared" si="30"/>
        <v>4</v>
      </c>
      <c r="AS83" s="62">
        <f t="shared" si="31"/>
        <v>4</v>
      </c>
      <c r="AT83" s="41">
        <f t="shared" si="32"/>
        <v>0</v>
      </c>
      <c r="AU83" s="41">
        <f t="shared" si="33"/>
        <v>8</v>
      </c>
      <c r="AV83" s="41">
        <f t="shared" si="34"/>
        <v>0</v>
      </c>
      <c r="AW83" s="41">
        <f t="shared" si="35"/>
        <v>0</v>
      </c>
      <c r="AX83" s="62">
        <f t="shared" si="36"/>
        <v>0</v>
      </c>
      <c r="AY83" s="62">
        <f t="shared" si="37"/>
        <v>8</v>
      </c>
      <c r="AZ83" s="242"/>
      <c r="BA83" s="243"/>
      <c r="BB83" s="243"/>
      <c r="BC83" s="244"/>
      <c r="BD83" s="264"/>
      <c r="BE83" s="9"/>
      <c r="BF83" s="139"/>
      <c r="BG83" s="9"/>
      <c r="BH83" s="9"/>
      <c r="BI83" s="69"/>
    </row>
    <row r="84" spans="1:61" x14ac:dyDescent="0.35">
      <c r="A84" s="15"/>
      <c r="B84" s="23"/>
      <c r="C84" s="15"/>
      <c r="D84" s="29"/>
      <c r="E84" s="10"/>
      <c r="F84" s="12" t="s">
        <v>186</v>
      </c>
      <c r="G84" s="11"/>
      <c r="H84" s="54"/>
      <c r="I84" s="6">
        <v>0</v>
      </c>
      <c r="J84" s="6">
        <v>0</v>
      </c>
      <c r="K84" s="6">
        <v>0</v>
      </c>
      <c r="L84" s="6">
        <v>0</v>
      </c>
      <c r="M84" s="6">
        <v>0</v>
      </c>
      <c r="N84" s="6">
        <v>0</v>
      </c>
      <c r="O84" s="6">
        <v>1</v>
      </c>
      <c r="P84" s="6">
        <v>0</v>
      </c>
      <c r="Q84" s="6">
        <v>0</v>
      </c>
      <c r="R84" s="6">
        <v>0</v>
      </c>
      <c r="S84" s="6">
        <v>1</v>
      </c>
      <c r="T84" s="6">
        <v>1</v>
      </c>
      <c r="U84" s="6">
        <v>0</v>
      </c>
      <c r="V84" s="6">
        <v>0</v>
      </c>
      <c r="W84" s="6">
        <v>0</v>
      </c>
      <c r="X84" s="6">
        <v>0</v>
      </c>
      <c r="Y84" s="6">
        <v>0</v>
      </c>
      <c r="Z84" s="6">
        <v>0</v>
      </c>
      <c r="AA84" s="6">
        <v>0</v>
      </c>
      <c r="AB84" s="6">
        <v>0</v>
      </c>
      <c r="AC84" s="6">
        <v>0</v>
      </c>
      <c r="AD84" s="6">
        <v>0</v>
      </c>
      <c r="AE84" s="6">
        <v>0</v>
      </c>
      <c r="AF84" s="6">
        <v>0</v>
      </c>
      <c r="AG84" s="6">
        <v>0</v>
      </c>
      <c r="AH84" s="6">
        <v>0</v>
      </c>
      <c r="AI84" s="6">
        <v>0</v>
      </c>
      <c r="AJ84" s="6">
        <v>0</v>
      </c>
      <c r="AK84" s="6">
        <v>0</v>
      </c>
      <c r="AL84" s="6">
        <v>0</v>
      </c>
      <c r="AM84" s="6">
        <v>0</v>
      </c>
      <c r="AN84" s="6">
        <v>0</v>
      </c>
      <c r="AO84" s="46">
        <v>0</v>
      </c>
      <c r="AP84" s="41">
        <f t="shared" si="28"/>
        <v>2</v>
      </c>
      <c r="AQ84" s="62">
        <f t="shared" si="29"/>
        <v>1</v>
      </c>
      <c r="AR84" s="41">
        <f t="shared" si="30"/>
        <v>0</v>
      </c>
      <c r="AS84" s="62">
        <f t="shared" si="31"/>
        <v>3</v>
      </c>
      <c r="AT84" s="41">
        <f t="shared" si="32"/>
        <v>0</v>
      </c>
      <c r="AU84" s="41">
        <f t="shared" si="33"/>
        <v>3</v>
      </c>
      <c r="AV84" s="41">
        <f t="shared" si="34"/>
        <v>0</v>
      </c>
      <c r="AW84" s="41">
        <f t="shared" si="35"/>
        <v>0</v>
      </c>
      <c r="AX84" s="62">
        <f t="shared" si="36"/>
        <v>0</v>
      </c>
      <c r="AY84" s="62">
        <f t="shared" si="37"/>
        <v>3</v>
      </c>
      <c r="AZ84" s="242"/>
      <c r="BA84" s="243"/>
      <c r="BB84" s="243"/>
      <c r="BC84" s="244"/>
      <c r="BD84" s="264"/>
      <c r="BE84" s="9"/>
      <c r="BF84" s="139"/>
      <c r="BG84" s="9"/>
      <c r="BH84" s="9"/>
      <c r="BI84" s="69"/>
    </row>
    <row r="85" spans="1:61" x14ac:dyDescent="0.35">
      <c r="A85" s="15"/>
      <c r="B85" s="23"/>
      <c r="C85" s="15"/>
      <c r="D85" s="29"/>
      <c r="E85" s="10"/>
      <c r="F85" s="12" t="s">
        <v>187</v>
      </c>
      <c r="G85" s="11"/>
      <c r="H85" s="54"/>
      <c r="I85" s="6">
        <v>0</v>
      </c>
      <c r="J85" s="6">
        <v>0</v>
      </c>
      <c r="K85" s="6">
        <v>0</v>
      </c>
      <c r="L85" s="6">
        <v>0</v>
      </c>
      <c r="M85" s="6">
        <v>0</v>
      </c>
      <c r="N85" s="6">
        <v>0</v>
      </c>
      <c r="O85" s="6">
        <v>1</v>
      </c>
      <c r="P85" s="6">
        <v>0</v>
      </c>
      <c r="Q85" s="6">
        <v>0</v>
      </c>
      <c r="R85" s="6">
        <v>1</v>
      </c>
      <c r="S85" s="6">
        <v>0</v>
      </c>
      <c r="T85" s="6">
        <v>0</v>
      </c>
      <c r="U85" s="6">
        <v>0</v>
      </c>
      <c r="V85" s="6">
        <v>0</v>
      </c>
      <c r="W85" s="6">
        <v>0</v>
      </c>
      <c r="X85" s="6">
        <v>0</v>
      </c>
      <c r="Y85" s="6">
        <v>0</v>
      </c>
      <c r="Z85" s="6">
        <v>0</v>
      </c>
      <c r="AA85" s="6">
        <v>0</v>
      </c>
      <c r="AB85" s="6">
        <v>0</v>
      </c>
      <c r="AC85" s="6">
        <v>0</v>
      </c>
      <c r="AD85" s="6">
        <v>0</v>
      </c>
      <c r="AE85" s="6">
        <v>0</v>
      </c>
      <c r="AF85" s="6">
        <v>0</v>
      </c>
      <c r="AG85" s="6">
        <v>0</v>
      </c>
      <c r="AH85" s="6">
        <v>0</v>
      </c>
      <c r="AI85" s="6">
        <v>0</v>
      </c>
      <c r="AJ85" s="6">
        <v>0</v>
      </c>
      <c r="AK85" s="6">
        <v>0</v>
      </c>
      <c r="AL85" s="6">
        <v>0</v>
      </c>
      <c r="AM85" s="6">
        <v>0</v>
      </c>
      <c r="AN85" s="6">
        <v>0</v>
      </c>
      <c r="AO85" s="46">
        <v>0</v>
      </c>
      <c r="AP85" s="41">
        <f t="shared" si="28"/>
        <v>1</v>
      </c>
      <c r="AQ85" s="62">
        <f t="shared" si="29"/>
        <v>1</v>
      </c>
      <c r="AR85" s="41">
        <f t="shared" si="30"/>
        <v>1</v>
      </c>
      <c r="AS85" s="62">
        <f t="shared" si="31"/>
        <v>1</v>
      </c>
      <c r="AT85" s="41">
        <f t="shared" si="32"/>
        <v>0</v>
      </c>
      <c r="AU85" s="41">
        <f t="shared" si="33"/>
        <v>2</v>
      </c>
      <c r="AV85" s="41">
        <f t="shared" si="34"/>
        <v>0</v>
      </c>
      <c r="AW85" s="41">
        <f t="shared" si="35"/>
        <v>0</v>
      </c>
      <c r="AX85" s="62">
        <f t="shared" si="36"/>
        <v>0</v>
      </c>
      <c r="AY85" s="62">
        <f t="shared" si="37"/>
        <v>2</v>
      </c>
      <c r="AZ85" s="242"/>
      <c r="BA85" s="243"/>
      <c r="BB85" s="243"/>
      <c r="BC85" s="244"/>
      <c r="BD85" s="264"/>
      <c r="BE85" s="9"/>
      <c r="BF85" s="139"/>
      <c r="BG85" s="9"/>
      <c r="BH85" s="9"/>
      <c r="BI85" s="69"/>
    </row>
    <row r="86" spans="1:61" s="202" customFormat="1" x14ac:dyDescent="0.35">
      <c r="A86" s="15"/>
      <c r="B86" s="38"/>
      <c r="C86" s="15"/>
      <c r="D86" s="28"/>
      <c r="E86" s="11" t="s">
        <v>778</v>
      </c>
      <c r="F86" s="12"/>
      <c r="G86" s="11"/>
      <c r="H86" s="54"/>
      <c r="I86" s="204">
        <v>0</v>
      </c>
      <c r="J86" s="204">
        <v>0</v>
      </c>
      <c r="K86" s="204">
        <v>0</v>
      </c>
      <c r="L86" s="204">
        <v>0</v>
      </c>
      <c r="M86" s="204">
        <v>1</v>
      </c>
      <c r="N86" s="204">
        <v>1</v>
      </c>
      <c r="O86" s="204">
        <v>1</v>
      </c>
      <c r="P86" s="204">
        <v>0</v>
      </c>
      <c r="Q86" s="204">
        <v>1</v>
      </c>
      <c r="R86" s="204">
        <v>0</v>
      </c>
      <c r="S86" s="204">
        <v>0</v>
      </c>
      <c r="T86" s="204">
        <v>1</v>
      </c>
      <c r="U86" s="204">
        <v>0</v>
      </c>
      <c r="V86" s="204">
        <v>0</v>
      </c>
      <c r="W86" s="204">
        <v>0</v>
      </c>
      <c r="X86" s="204">
        <v>0</v>
      </c>
      <c r="Y86" s="204">
        <v>0</v>
      </c>
      <c r="Z86" s="204">
        <v>0</v>
      </c>
      <c r="AA86" s="204">
        <v>0</v>
      </c>
      <c r="AB86" s="204">
        <v>0</v>
      </c>
      <c r="AC86" s="204">
        <v>0</v>
      </c>
      <c r="AD86" s="204">
        <v>0</v>
      </c>
      <c r="AE86" s="204">
        <v>0</v>
      </c>
      <c r="AF86" s="204">
        <v>0</v>
      </c>
      <c r="AG86" s="204">
        <v>0</v>
      </c>
      <c r="AH86" s="204">
        <v>0</v>
      </c>
      <c r="AI86" s="204">
        <v>0</v>
      </c>
      <c r="AJ86" s="204">
        <v>0</v>
      </c>
      <c r="AK86" s="204">
        <v>0</v>
      </c>
      <c r="AL86" s="204">
        <v>0</v>
      </c>
      <c r="AM86" s="204">
        <v>0</v>
      </c>
      <c r="AN86" s="204">
        <v>0</v>
      </c>
      <c r="AO86" s="205">
        <v>0</v>
      </c>
      <c r="AP86" s="206">
        <f t="shared" si="28"/>
        <v>2</v>
      </c>
      <c r="AQ86" s="207">
        <f t="shared" si="29"/>
        <v>3</v>
      </c>
      <c r="AR86" s="206">
        <f t="shared" si="30"/>
        <v>3</v>
      </c>
      <c r="AS86" s="207">
        <f t="shared" si="31"/>
        <v>2</v>
      </c>
      <c r="AT86" s="206">
        <f t="shared" si="32"/>
        <v>0</v>
      </c>
      <c r="AU86" s="206">
        <f t="shared" si="33"/>
        <v>5</v>
      </c>
      <c r="AV86" s="206">
        <f t="shared" si="34"/>
        <v>0</v>
      </c>
      <c r="AW86" s="206">
        <f t="shared" si="35"/>
        <v>0</v>
      </c>
      <c r="AX86" s="207">
        <f t="shared" si="36"/>
        <v>0</v>
      </c>
      <c r="AY86" s="207">
        <f t="shared" si="37"/>
        <v>5</v>
      </c>
      <c r="AZ86" s="81" t="s">
        <v>188</v>
      </c>
      <c r="BA86" s="248" t="s">
        <v>189</v>
      </c>
      <c r="BB86" s="248"/>
      <c r="BC86" s="249"/>
      <c r="BD86" s="264"/>
      <c r="BE86" s="9"/>
      <c r="BF86" s="139"/>
      <c r="BG86" s="9"/>
      <c r="BH86" s="9"/>
      <c r="BI86" s="69"/>
    </row>
    <row r="87" spans="1:61" ht="14.15" customHeight="1" x14ac:dyDescent="0.35">
      <c r="A87" s="3"/>
      <c r="B87" s="23"/>
      <c r="C87" s="3"/>
      <c r="D87" s="27"/>
      <c r="E87" s="3"/>
      <c r="F87" s="12" t="s">
        <v>121</v>
      </c>
      <c r="G87" s="12"/>
      <c r="H87" s="55"/>
      <c r="I87" s="6">
        <v>0</v>
      </c>
      <c r="J87" s="6">
        <v>0</v>
      </c>
      <c r="K87" s="6">
        <v>0</v>
      </c>
      <c r="L87" s="6">
        <v>0</v>
      </c>
      <c r="M87" s="6">
        <v>1</v>
      </c>
      <c r="N87" s="6">
        <v>1</v>
      </c>
      <c r="O87" s="6">
        <v>1</v>
      </c>
      <c r="P87" s="6">
        <v>0</v>
      </c>
      <c r="Q87" s="6">
        <v>1</v>
      </c>
      <c r="R87" s="6">
        <v>0</v>
      </c>
      <c r="S87" s="6">
        <v>0</v>
      </c>
      <c r="T87" s="6">
        <v>1</v>
      </c>
      <c r="U87" s="6">
        <v>0</v>
      </c>
      <c r="V87" s="6">
        <v>0</v>
      </c>
      <c r="W87" s="6">
        <v>0</v>
      </c>
      <c r="X87" s="6">
        <v>0</v>
      </c>
      <c r="Y87" s="6">
        <v>0</v>
      </c>
      <c r="Z87" s="6">
        <v>0</v>
      </c>
      <c r="AA87" s="6">
        <v>0</v>
      </c>
      <c r="AB87" s="6">
        <v>0</v>
      </c>
      <c r="AC87" s="6">
        <v>0</v>
      </c>
      <c r="AD87" s="6">
        <v>0</v>
      </c>
      <c r="AE87" s="6">
        <v>0</v>
      </c>
      <c r="AF87" s="6">
        <v>0</v>
      </c>
      <c r="AG87" s="6">
        <v>0</v>
      </c>
      <c r="AH87" s="6">
        <v>0</v>
      </c>
      <c r="AI87" s="6">
        <v>0</v>
      </c>
      <c r="AJ87" s="6">
        <v>0</v>
      </c>
      <c r="AK87" s="6">
        <v>0</v>
      </c>
      <c r="AL87" s="6">
        <v>0</v>
      </c>
      <c r="AM87" s="6">
        <v>0</v>
      </c>
      <c r="AN87" s="6">
        <v>0</v>
      </c>
      <c r="AO87" s="46">
        <v>0</v>
      </c>
      <c r="AP87" s="41">
        <f t="shared" si="28"/>
        <v>2</v>
      </c>
      <c r="AQ87" s="62">
        <f t="shared" si="29"/>
        <v>3</v>
      </c>
      <c r="AR87" s="41">
        <f t="shared" si="30"/>
        <v>3</v>
      </c>
      <c r="AS87" s="62">
        <f t="shared" si="31"/>
        <v>2</v>
      </c>
      <c r="AT87" s="41">
        <f t="shared" si="32"/>
        <v>0</v>
      </c>
      <c r="AU87" s="41">
        <f t="shared" si="33"/>
        <v>5</v>
      </c>
      <c r="AV87" s="41">
        <f t="shared" si="34"/>
        <v>0</v>
      </c>
      <c r="AW87" s="41">
        <f t="shared" si="35"/>
        <v>0</v>
      </c>
      <c r="AX87" s="62">
        <f t="shared" si="36"/>
        <v>0</v>
      </c>
      <c r="AY87" s="62">
        <f t="shared" si="37"/>
        <v>5</v>
      </c>
      <c r="AZ87" s="242" t="s">
        <v>190</v>
      </c>
      <c r="BA87" s="243"/>
      <c r="BB87" s="243"/>
      <c r="BC87" s="244"/>
      <c r="BD87" s="264"/>
      <c r="BE87" s="137"/>
      <c r="BF87" s="138"/>
      <c r="BG87" s="137"/>
      <c r="BH87" s="137"/>
      <c r="BI87" s="48"/>
    </row>
    <row r="88" spans="1:61" x14ac:dyDescent="0.35">
      <c r="A88" s="3"/>
      <c r="B88" s="23"/>
      <c r="C88" s="3"/>
      <c r="D88" s="27"/>
      <c r="E88" s="3"/>
      <c r="F88" s="12" t="s">
        <v>191</v>
      </c>
      <c r="G88" s="12"/>
      <c r="H88" s="55"/>
      <c r="I88" s="6">
        <v>0</v>
      </c>
      <c r="J88" s="6">
        <v>0</v>
      </c>
      <c r="K88" s="6">
        <v>0</v>
      </c>
      <c r="L88" s="6">
        <v>0</v>
      </c>
      <c r="M88" s="6">
        <v>0</v>
      </c>
      <c r="N88" s="6">
        <v>0</v>
      </c>
      <c r="O88" s="6">
        <v>1</v>
      </c>
      <c r="P88" s="6">
        <v>0</v>
      </c>
      <c r="Q88" s="6">
        <v>1</v>
      </c>
      <c r="R88" s="6">
        <v>0</v>
      </c>
      <c r="S88" s="6">
        <v>0</v>
      </c>
      <c r="T88" s="6">
        <v>1</v>
      </c>
      <c r="U88" s="6">
        <v>0</v>
      </c>
      <c r="V88" s="6">
        <v>0</v>
      </c>
      <c r="W88" s="6">
        <v>0</v>
      </c>
      <c r="X88" s="6">
        <v>0</v>
      </c>
      <c r="Y88" s="6">
        <v>0</v>
      </c>
      <c r="Z88" s="6">
        <v>0</v>
      </c>
      <c r="AA88" s="6">
        <v>0</v>
      </c>
      <c r="AB88" s="6">
        <v>0</v>
      </c>
      <c r="AC88" s="6">
        <v>0</v>
      </c>
      <c r="AD88" s="6">
        <v>0</v>
      </c>
      <c r="AE88" s="6">
        <v>0</v>
      </c>
      <c r="AF88" s="6">
        <v>0</v>
      </c>
      <c r="AG88" s="6">
        <v>0</v>
      </c>
      <c r="AH88" s="6">
        <v>0</v>
      </c>
      <c r="AI88" s="6">
        <v>0</v>
      </c>
      <c r="AJ88" s="6">
        <v>0</v>
      </c>
      <c r="AK88" s="6">
        <v>0</v>
      </c>
      <c r="AL88" s="6">
        <v>0</v>
      </c>
      <c r="AM88" s="6">
        <v>0</v>
      </c>
      <c r="AN88" s="6">
        <v>0</v>
      </c>
      <c r="AO88" s="46">
        <v>0</v>
      </c>
      <c r="AP88" s="41">
        <f t="shared" si="28"/>
        <v>2</v>
      </c>
      <c r="AQ88" s="62">
        <f t="shared" si="29"/>
        <v>1</v>
      </c>
      <c r="AR88" s="41">
        <f t="shared" si="30"/>
        <v>1</v>
      </c>
      <c r="AS88" s="62">
        <f t="shared" si="31"/>
        <v>2</v>
      </c>
      <c r="AT88" s="41">
        <f t="shared" si="32"/>
        <v>0</v>
      </c>
      <c r="AU88" s="41">
        <f t="shared" si="33"/>
        <v>3</v>
      </c>
      <c r="AV88" s="41">
        <f t="shared" si="34"/>
        <v>0</v>
      </c>
      <c r="AW88" s="41">
        <f t="shared" si="35"/>
        <v>0</v>
      </c>
      <c r="AX88" s="62">
        <f t="shared" si="36"/>
        <v>0</v>
      </c>
      <c r="AY88" s="62">
        <f t="shared" si="37"/>
        <v>3</v>
      </c>
      <c r="AZ88" s="242"/>
      <c r="BA88" s="243"/>
      <c r="BB88" s="243"/>
      <c r="BC88" s="244"/>
      <c r="BD88" s="264"/>
      <c r="BE88" s="137"/>
      <c r="BF88" s="138"/>
      <c r="BG88" s="137"/>
      <c r="BH88" s="137"/>
      <c r="BI88" s="48"/>
    </row>
    <row r="89" spans="1:61" ht="14.15" customHeight="1" x14ac:dyDescent="0.35">
      <c r="A89" s="3"/>
      <c r="B89" s="23"/>
      <c r="C89" s="3"/>
      <c r="D89" s="27"/>
      <c r="E89" s="3"/>
      <c r="F89" s="12" t="s">
        <v>192</v>
      </c>
      <c r="G89" s="12"/>
      <c r="H89" s="55"/>
      <c r="I89" s="6">
        <v>0</v>
      </c>
      <c r="J89" s="6">
        <v>0</v>
      </c>
      <c r="K89" s="6">
        <v>0</v>
      </c>
      <c r="L89" s="6">
        <v>0</v>
      </c>
      <c r="M89" s="6">
        <v>0</v>
      </c>
      <c r="N89" s="6">
        <v>0</v>
      </c>
      <c r="O89" s="6">
        <v>0</v>
      </c>
      <c r="P89" s="6">
        <v>0</v>
      </c>
      <c r="Q89" s="6">
        <v>1</v>
      </c>
      <c r="R89" s="6">
        <v>0</v>
      </c>
      <c r="S89" s="6">
        <v>0</v>
      </c>
      <c r="T89" s="6">
        <v>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46">
        <v>0</v>
      </c>
      <c r="AP89" s="41">
        <f t="shared" si="28"/>
        <v>1</v>
      </c>
      <c r="AQ89" s="62">
        <f t="shared" si="29"/>
        <v>0</v>
      </c>
      <c r="AR89" s="41">
        <f t="shared" si="30"/>
        <v>1</v>
      </c>
      <c r="AS89" s="62">
        <f t="shared" si="31"/>
        <v>0</v>
      </c>
      <c r="AT89" s="41">
        <f t="shared" si="32"/>
        <v>0</v>
      </c>
      <c r="AU89" s="41">
        <f t="shared" si="33"/>
        <v>1</v>
      </c>
      <c r="AV89" s="41">
        <f t="shared" si="34"/>
        <v>0</v>
      </c>
      <c r="AW89" s="41">
        <f t="shared" si="35"/>
        <v>0</v>
      </c>
      <c r="AX89" s="62">
        <f t="shared" si="36"/>
        <v>0</v>
      </c>
      <c r="AY89" s="62">
        <f t="shared" si="37"/>
        <v>1</v>
      </c>
      <c r="AZ89" s="242"/>
      <c r="BA89" s="243"/>
      <c r="BB89" s="243"/>
      <c r="BC89" s="244"/>
      <c r="BD89" s="264"/>
      <c r="BE89" s="137"/>
      <c r="BF89" s="138"/>
      <c r="BG89" s="137"/>
      <c r="BH89" s="137"/>
      <c r="BI89" s="48"/>
    </row>
    <row r="90" spans="1:61" x14ac:dyDescent="0.35">
      <c r="A90" s="3"/>
      <c r="B90" s="23"/>
      <c r="C90" s="3"/>
      <c r="D90" s="27"/>
      <c r="E90" s="3"/>
      <c r="F90" s="12" t="s">
        <v>193</v>
      </c>
      <c r="G90" s="12"/>
      <c r="H90" s="55"/>
      <c r="I90" s="6">
        <v>0</v>
      </c>
      <c r="J90" s="6">
        <v>0</v>
      </c>
      <c r="K90" s="6">
        <v>0</v>
      </c>
      <c r="L90" s="6">
        <v>0</v>
      </c>
      <c r="M90" s="6">
        <v>0</v>
      </c>
      <c r="N90" s="6">
        <v>0</v>
      </c>
      <c r="O90" s="6">
        <v>1</v>
      </c>
      <c r="P90" s="6">
        <v>0</v>
      </c>
      <c r="Q90" s="6">
        <v>0</v>
      </c>
      <c r="R90" s="6">
        <v>0</v>
      </c>
      <c r="S90" s="6">
        <v>0</v>
      </c>
      <c r="T90" s="6">
        <v>0</v>
      </c>
      <c r="U90" s="6">
        <v>0</v>
      </c>
      <c r="V90" s="6">
        <v>0</v>
      </c>
      <c r="W90" s="6">
        <v>0</v>
      </c>
      <c r="X90" s="6">
        <v>0</v>
      </c>
      <c r="Y90" s="6">
        <v>0</v>
      </c>
      <c r="Z90" s="6">
        <v>0</v>
      </c>
      <c r="AA90" s="6">
        <v>0</v>
      </c>
      <c r="AB90" s="6">
        <v>0</v>
      </c>
      <c r="AC90" s="6">
        <v>0</v>
      </c>
      <c r="AD90" s="6">
        <v>0</v>
      </c>
      <c r="AE90" s="6">
        <v>0</v>
      </c>
      <c r="AF90" s="6">
        <v>0</v>
      </c>
      <c r="AG90" s="6">
        <v>0</v>
      </c>
      <c r="AH90" s="6">
        <v>0</v>
      </c>
      <c r="AI90" s="6">
        <v>0</v>
      </c>
      <c r="AJ90" s="6">
        <v>0</v>
      </c>
      <c r="AK90" s="6">
        <v>0</v>
      </c>
      <c r="AL90" s="6">
        <v>0</v>
      </c>
      <c r="AM90" s="6">
        <v>0</v>
      </c>
      <c r="AN90" s="6">
        <v>0</v>
      </c>
      <c r="AO90" s="46">
        <v>0</v>
      </c>
      <c r="AP90" s="41">
        <f t="shared" si="28"/>
        <v>0</v>
      </c>
      <c r="AQ90" s="62">
        <f t="shared" si="29"/>
        <v>1</v>
      </c>
      <c r="AR90" s="41">
        <f t="shared" si="30"/>
        <v>0</v>
      </c>
      <c r="AS90" s="62">
        <f t="shared" si="31"/>
        <v>1</v>
      </c>
      <c r="AT90" s="41">
        <f t="shared" si="32"/>
        <v>0</v>
      </c>
      <c r="AU90" s="41">
        <f t="shared" si="33"/>
        <v>1</v>
      </c>
      <c r="AV90" s="41">
        <f t="shared" si="34"/>
        <v>0</v>
      </c>
      <c r="AW90" s="41">
        <f t="shared" si="35"/>
        <v>0</v>
      </c>
      <c r="AX90" s="62">
        <f t="shared" si="36"/>
        <v>0</v>
      </c>
      <c r="AY90" s="62">
        <f t="shared" si="37"/>
        <v>1</v>
      </c>
      <c r="AZ90" s="242"/>
      <c r="BA90" s="243"/>
      <c r="BB90" s="243"/>
      <c r="BC90" s="244"/>
      <c r="BD90" s="264"/>
      <c r="BE90" s="137"/>
      <c r="BF90" s="138"/>
      <c r="BG90" s="137"/>
      <c r="BH90" s="137"/>
      <c r="BI90" s="48"/>
    </row>
    <row r="91" spans="1:61" x14ac:dyDescent="0.35">
      <c r="A91" s="3"/>
      <c r="B91" s="23"/>
      <c r="C91" s="3"/>
      <c r="D91" s="27"/>
      <c r="E91" s="3"/>
      <c r="F91" s="12" t="s">
        <v>194</v>
      </c>
      <c r="G91" s="12"/>
      <c r="H91" s="55"/>
      <c r="I91" s="6">
        <v>0</v>
      </c>
      <c r="J91" s="6">
        <v>0</v>
      </c>
      <c r="K91" s="6">
        <v>0</v>
      </c>
      <c r="L91" s="6">
        <v>0</v>
      </c>
      <c r="M91" s="6">
        <v>0</v>
      </c>
      <c r="N91" s="6">
        <v>0</v>
      </c>
      <c r="O91" s="6">
        <v>1</v>
      </c>
      <c r="P91" s="6">
        <v>0</v>
      </c>
      <c r="Q91" s="6">
        <v>0</v>
      </c>
      <c r="R91" s="6">
        <v>0</v>
      </c>
      <c r="S91" s="6">
        <v>0</v>
      </c>
      <c r="T91" s="6">
        <v>0</v>
      </c>
      <c r="U91" s="6">
        <v>0</v>
      </c>
      <c r="V91" s="6">
        <v>0</v>
      </c>
      <c r="W91" s="6">
        <v>0</v>
      </c>
      <c r="X91" s="6">
        <v>0</v>
      </c>
      <c r="Y91" s="6">
        <v>0</v>
      </c>
      <c r="Z91" s="6">
        <v>0</v>
      </c>
      <c r="AA91" s="6">
        <v>0</v>
      </c>
      <c r="AB91" s="6">
        <v>0</v>
      </c>
      <c r="AC91" s="6">
        <v>0</v>
      </c>
      <c r="AD91" s="6">
        <v>0</v>
      </c>
      <c r="AE91" s="6">
        <v>0</v>
      </c>
      <c r="AF91" s="6">
        <v>0</v>
      </c>
      <c r="AG91" s="6">
        <v>0</v>
      </c>
      <c r="AH91" s="6">
        <v>0</v>
      </c>
      <c r="AI91" s="6">
        <v>0</v>
      </c>
      <c r="AJ91" s="6">
        <v>0</v>
      </c>
      <c r="AK91" s="6">
        <v>0</v>
      </c>
      <c r="AL91" s="6">
        <v>0</v>
      </c>
      <c r="AM91" s="6">
        <v>0</v>
      </c>
      <c r="AN91" s="6">
        <v>0</v>
      </c>
      <c r="AO91" s="46">
        <v>0</v>
      </c>
      <c r="AP91" s="41">
        <f t="shared" si="28"/>
        <v>0</v>
      </c>
      <c r="AQ91" s="62">
        <f t="shared" si="29"/>
        <v>1</v>
      </c>
      <c r="AR91" s="41">
        <f t="shared" si="30"/>
        <v>0</v>
      </c>
      <c r="AS91" s="62">
        <f t="shared" si="31"/>
        <v>1</v>
      </c>
      <c r="AT91" s="41">
        <f t="shared" si="32"/>
        <v>0</v>
      </c>
      <c r="AU91" s="41">
        <f t="shared" si="33"/>
        <v>1</v>
      </c>
      <c r="AV91" s="41">
        <f t="shared" si="34"/>
        <v>0</v>
      </c>
      <c r="AW91" s="41">
        <f t="shared" si="35"/>
        <v>0</v>
      </c>
      <c r="AX91" s="62">
        <f t="shared" si="36"/>
        <v>0</v>
      </c>
      <c r="AY91" s="62">
        <f t="shared" si="37"/>
        <v>1</v>
      </c>
      <c r="AZ91" s="242"/>
      <c r="BA91" s="243"/>
      <c r="BB91" s="243"/>
      <c r="BC91" s="244"/>
      <c r="BD91" s="264"/>
      <c r="BE91" s="137"/>
      <c r="BF91" s="138"/>
      <c r="BG91" s="137"/>
      <c r="BH91" s="137"/>
      <c r="BI91" s="48"/>
    </row>
    <row r="92" spans="1:61" ht="14.15" customHeight="1" x14ac:dyDescent="0.35">
      <c r="A92" s="3"/>
      <c r="B92" s="23"/>
      <c r="C92" s="3"/>
      <c r="D92" s="27"/>
      <c r="E92" s="3"/>
      <c r="F92" s="12" t="s">
        <v>195</v>
      </c>
      <c r="G92" s="12"/>
      <c r="H92" s="55"/>
      <c r="I92" s="6">
        <v>0</v>
      </c>
      <c r="J92" s="6">
        <v>0</v>
      </c>
      <c r="K92" s="6">
        <v>0</v>
      </c>
      <c r="L92" s="6">
        <v>0</v>
      </c>
      <c r="M92" s="6">
        <v>0</v>
      </c>
      <c r="N92" s="6">
        <v>0</v>
      </c>
      <c r="O92" s="6">
        <v>0</v>
      </c>
      <c r="P92" s="6">
        <v>0</v>
      </c>
      <c r="Q92" s="6">
        <v>1</v>
      </c>
      <c r="R92" s="6">
        <v>0</v>
      </c>
      <c r="S92" s="6">
        <v>0</v>
      </c>
      <c r="T92" s="6">
        <v>0</v>
      </c>
      <c r="U92" s="6">
        <v>0</v>
      </c>
      <c r="V92" s="6">
        <v>0</v>
      </c>
      <c r="W92" s="6">
        <v>0</v>
      </c>
      <c r="X92" s="6">
        <v>0</v>
      </c>
      <c r="Y92" s="6">
        <v>0</v>
      </c>
      <c r="Z92" s="6">
        <v>0</v>
      </c>
      <c r="AA92" s="6">
        <v>0</v>
      </c>
      <c r="AB92" s="6">
        <v>0</v>
      </c>
      <c r="AC92" s="6">
        <v>0</v>
      </c>
      <c r="AD92" s="6">
        <v>0</v>
      </c>
      <c r="AE92" s="6">
        <v>0</v>
      </c>
      <c r="AF92" s="6">
        <v>0</v>
      </c>
      <c r="AG92" s="6">
        <v>0</v>
      </c>
      <c r="AH92" s="6">
        <v>0</v>
      </c>
      <c r="AI92" s="6">
        <v>0</v>
      </c>
      <c r="AJ92" s="6">
        <v>0</v>
      </c>
      <c r="AK92" s="6">
        <v>0</v>
      </c>
      <c r="AL92" s="6">
        <v>0</v>
      </c>
      <c r="AM92" s="6">
        <v>0</v>
      </c>
      <c r="AN92" s="6">
        <v>0</v>
      </c>
      <c r="AO92" s="46">
        <v>0</v>
      </c>
      <c r="AP92" s="41">
        <f t="shared" si="28"/>
        <v>1</v>
      </c>
      <c r="AQ92" s="62">
        <f t="shared" si="29"/>
        <v>0</v>
      </c>
      <c r="AR92" s="41">
        <f t="shared" si="30"/>
        <v>1</v>
      </c>
      <c r="AS92" s="62">
        <f t="shared" si="31"/>
        <v>0</v>
      </c>
      <c r="AT92" s="41">
        <f t="shared" si="32"/>
        <v>0</v>
      </c>
      <c r="AU92" s="41">
        <f t="shared" si="33"/>
        <v>1</v>
      </c>
      <c r="AV92" s="41">
        <f t="shared" si="34"/>
        <v>0</v>
      </c>
      <c r="AW92" s="41">
        <f t="shared" si="35"/>
        <v>0</v>
      </c>
      <c r="AX92" s="62">
        <f t="shared" si="36"/>
        <v>0</v>
      </c>
      <c r="AY92" s="62">
        <f t="shared" si="37"/>
        <v>1</v>
      </c>
      <c r="AZ92" s="242"/>
      <c r="BA92" s="243"/>
      <c r="BB92" s="243"/>
      <c r="BC92" s="244"/>
      <c r="BD92" s="264"/>
      <c r="BE92" s="137"/>
      <c r="BF92" s="138"/>
      <c r="BG92" s="137"/>
      <c r="BH92" s="137"/>
      <c r="BI92" s="48"/>
    </row>
    <row r="93" spans="1:61" x14ac:dyDescent="0.35">
      <c r="A93" s="3"/>
      <c r="B93" s="23"/>
      <c r="C93" s="3"/>
      <c r="D93" s="27"/>
      <c r="E93" s="3"/>
      <c r="F93" s="12" t="s">
        <v>196</v>
      </c>
      <c r="G93" s="12"/>
      <c r="H93" s="55"/>
      <c r="I93" s="6">
        <v>0</v>
      </c>
      <c r="J93" s="6">
        <v>0</v>
      </c>
      <c r="K93" s="6">
        <v>0</v>
      </c>
      <c r="L93" s="6">
        <v>0</v>
      </c>
      <c r="M93" s="6">
        <v>1</v>
      </c>
      <c r="N93" s="6">
        <v>0</v>
      </c>
      <c r="O93" s="6">
        <v>0</v>
      </c>
      <c r="P93" s="6">
        <v>0</v>
      </c>
      <c r="Q93" s="6">
        <v>0</v>
      </c>
      <c r="R93" s="6">
        <v>0</v>
      </c>
      <c r="S93" s="6">
        <v>0</v>
      </c>
      <c r="T93" s="6">
        <v>0</v>
      </c>
      <c r="U93" s="6">
        <v>0</v>
      </c>
      <c r="V93" s="6">
        <v>0</v>
      </c>
      <c r="W93" s="6">
        <v>0</v>
      </c>
      <c r="X93" s="6">
        <v>0</v>
      </c>
      <c r="Y93" s="6">
        <v>0</v>
      </c>
      <c r="Z93" s="6">
        <v>0</v>
      </c>
      <c r="AA93" s="6">
        <v>0</v>
      </c>
      <c r="AB93" s="6">
        <v>0</v>
      </c>
      <c r="AC93" s="6">
        <v>0</v>
      </c>
      <c r="AD93" s="6">
        <v>0</v>
      </c>
      <c r="AE93" s="6">
        <v>0</v>
      </c>
      <c r="AF93" s="6">
        <v>0</v>
      </c>
      <c r="AG93" s="6">
        <v>0</v>
      </c>
      <c r="AH93" s="6">
        <v>0</v>
      </c>
      <c r="AI93" s="6">
        <v>0</v>
      </c>
      <c r="AJ93" s="6">
        <v>0</v>
      </c>
      <c r="AK93" s="6">
        <v>0</v>
      </c>
      <c r="AL93" s="6">
        <v>0</v>
      </c>
      <c r="AM93" s="6">
        <v>0</v>
      </c>
      <c r="AN93" s="6">
        <v>0</v>
      </c>
      <c r="AO93" s="46">
        <v>0</v>
      </c>
      <c r="AP93" s="41">
        <f t="shared" si="28"/>
        <v>0</v>
      </c>
      <c r="AQ93" s="62">
        <f t="shared" si="29"/>
        <v>1</v>
      </c>
      <c r="AR93" s="41">
        <f t="shared" si="30"/>
        <v>1</v>
      </c>
      <c r="AS93" s="62">
        <f t="shared" si="31"/>
        <v>0</v>
      </c>
      <c r="AT93" s="41">
        <f t="shared" si="32"/>
        <v>0</v>
      </c>
      <c r="AU93" s="41">
        <f t="shared" si="33"/>
        <v>1</v>
      </c>
      <c r="AV93" s="41">
        <f t="shared" si="34"/>
        <v>0</v>
      </c>
      <c r="AW93" s="41">
        <f t="shared" si="35"/>
        <v>0</v>
      </c>
      <c r="AX93" s="62">
        <f t="shared" si="36"/>
        <v>0</v>
      </c>
      <c r="AY93" s="62">
        <f t="shared" si="37"/>
        <v>1</v>
      </c>
      <c r="AZ93" s="242"/>
      <c r="BA93" s="243"/>
      <c r="BB93" s="243"/>
      <c r="BC93" s="244"/>
      <c r="BD93" s="264"/>
      <c r="BE93" s="137"/>
      <c r="BF93" s="138"/>
      <c r="BG93" s="137"/>
      <c r="BH93" s="137"/>
      <c r="BI93" s="48"/>
    </row>
    <row r="94" spans="1:61" x14ac:dyDescent="0.35">
      <c r="A94" s="3"/>
      <c r="B94" s="23"/>
      <c r="C94" s="3"/>
      <c r="D94" s="28"/>
      <c r="E94" s="3"/>
      <c r="F94" s="12" t="s">
        <v>197</v>
      </c>
      <c r="G94" s="12"/>
      <c r="H94" s="55"/>
      <c r="I94" s="6">
        <v>0</v>
      </c>
      <c r="J94" s="6">
        <v>0</v>
      </c>
      <c r="K94" s="6">
        <v>0</v>
      </c>
      <c r="L94" s="6">
        <v>0</v>
      </c>
      <c r="M94" s="6">
        <v>1</v>
      </c>
      <c r="N94" s="6">
        <v>0</v>
      </c>
      <c r="O94" s="6">
        <v>0</v>
      </c>
      <c r="P94" s="6">
        <v>0</v>
      </c>
      <c r="Q94" s="6">
        <v>0</v>
      </c>
      <c r="R94" s="6">
        <v>0</v>
      </c>
      <c r="S94" s="6">
        <v>0</v>
      </c>
      <c r="T94" s="6">
        <v>0</v>
      </c>
      <c r="U94" s="6">
        <v>0</v>
      </c>
      <c r="V94" s="6">
        <v>0</v>
      </c>
      <c r="W94" s="6">
        <v>0</v>
      </c>
      <c r="X94" s="6">
        <v>0</v>
      </c>
      <c r="Y94" s="6">
        <v>0</v>
      </c>
      <c r="Z94" s="6">
        <v>0</v>
      </c>
      <c r="AA94" s="6">
        <v>0</v>
      </c>
      <c r="AB94" s="6">
        <v>0</v>
      </c>
      <c r="AC94" s="6">
        <v>0</v>
      </c>
      <c r="AD94" s="6">
        <v>0</v>
      </c>
      <c r="AE94" s="6">
        <v>0</v>
      </c>
      <c r="AF94" s="6">
        <v>0</v>
      </c>
      <c r="AG94" s="6">
        <v>0</v>
      </c>
      <c r="AH94" s="6">
        <v>0</v>
      </c>
      <c r="AI94" s="6">
        <v>0</v>
      </c>
      <c r="AJ94" s="6">
        <v>0</v>
      </c>
      <c r="AK94" s="6">
        <v>0</v>
      </c>
      <c r="AL94" s="6">
        <v>0</v>
      </c>
      <c r="AM94" s="6">
        <v>0</v>
      </c>
      <c r="AN94" s="6">
        <v>0</v>
      </c>
      <c r="AO94" s="46">
        <v>0</v>
      </c>
      <c r="AP94" s="41">
        <f t="shared" si="28"/>
        <v>0</v>
      </c>
      <c r="AQ94" s="62">
        <f t="shared" si="29"/>
        <v>1</v>
      </c>
      <c r="AR94" s="41">
        <f t="shared" si="30"/>
        <v>1</v>
      </c>
      <c r="AS94" s="62">
        <f t="shared" si="31"/>
        <v>0</v>
      </c>
      <c r="AT94" s="41">
        <f t="shared" si="32"/>
        <v>0</v>
      </c>
      <c r="AU94" s="41">
        <f t="shared" si="33"/>
        <v>1</v>
      </c>
      <c r="AV94" s="41">
        <f t="shared" si="34"/>
        <v>0</v>
      </c>
      <c r="AW94" s="41">
        <f t="shared" si="35"/>
        <v>0</v>
      </c>
      <c r="AX94" s="62">
        <f t="shared" si="36"/>
        <v>0</v>
      </c>
      <c r="AY94" s="62">
        <f t="shared" si="37"/>
        <v>1</v>
      </c>
      <c r="AZ94" s="242"/>
      <c r="BA94" s="243"/>
      <c r="BB94" s="243"/>
      <c r="BC94" s="244"/>
      <c r="BD94" s="264"/>
      <c r="BE94" s="137"/>
      <c r="BF94" s="138"/>
      <c r="BG94" s="137"/>
      <c r="BH94" s="137"/>
      <c r="BI94" s="48"/>
    </row>
    <row r="95" spans="1:61" s="202" customFormat="1" x14ac:dyDescent="0.35">
      <c r="A95" s="15"/>
      <c r="B95" s="253" t="s">
        <v>95</v>
      </c>
      <c r="C95" s="15"/>
      <c r="D95" s="28"/>
      <c r="E95" s="11" t="s">
        <v>779</v>
      </c>
      <c r="F95" s="12"/>
      <c r="G95" s="11"/>
      <c r="H95" s="54"/>
      <c r="I95" s="204">
        <v>0</v>
      </c>
      <c r="J95" s="204">
        <v>0</v>
      </c>
      <c r="K95" s="204">
        <v>0</v>
      </c>
      <c r="L95" s="204">
        <v>0</v>
      </c>
      <c r="M95" s="204">
        <v>1</v>
      </c>
      <c r="N95" s="204">
        <v>1</v>
      </c>
      <c r="O95" s="204">
        <v>1</v>
      </c>
      <c r="P95" s="204">
        <v>1</v>
      </c>
      <c r="Q95" s="204">
        <v>0</v>
      </c>
      <c r="R95" s="204">
        <v>0</v>
      </c>
      <c r="S95" s="204">
        <v>0</v>
      </c>
      <c r="T95" s="204">
        <v>0</v>
      </c>
      <c r="U95" s="204">
        <v>0</v>
      </c>
      <c r="V95" s="204">
        <v>0</v>
      </c>
      <c r="W95" s="204">
        <v>0</v>
      </c>
      <c r="X95" s="204">
        <v>0</v>
      </c>
      <c r="Y95" s="204">
        <v>0</v>
      </c>
      <c r="Z95" s="204">
        <v>0</v>
      </c>
      <c r="AA95" s="204">
        <v>0</v>
      </c>
      <c r="AB95" s="204">
        <v>0</v>
      </c>
      <c r="AC95" s="204">
        <v>0</v>
      </c>
      <c r="AD95" s="204">
        <v>0</v>
      </c>
      <c r="AE95" s="204">
        <v>0</v>
      </c>
      <c r="AF95" s="204">
        <v>0</v>
      </c>
      <c r="AG95" s="204">
        <v>0</v>
      </c>
      <c r="AH95" s="204">
        <v>0</v>
      </c>
      <c r="AI95" s="204">
        <v>0</v>
      </c>
      <c r="AJ95" s="204">
        <v>0</v>
      </c>
      <c r="AK95" s="204">
        <v>0</v>
      </c>
      <c r="AL95" s="204">
        <v>0</v>
      </c>
      <c r="AM95" s="204">
        <v>0</v>
      </c>
      <c r="AN95" s="204">
        <v>0</v>
      </c>
      <c r="AO95" s="205">
        <v>0</v>
      </c>
      <c r="AP95" s="206">
        <f t="shared" si="28"/>
        <v>0</v>
      </c>
      <c r="AQ95" s="207">
        <f t="shared" si="29"/>
        <v>4</v>
      </c>
      <c r="AR95" s="206">
        <f t="shared" si="30"/>
        <v>2</v>
      </c>
      <c r="AS95" s="207">
        <f t="shared" si="31"/>
        <v>2</v>
      </c>
      <c r="AT95" s="206">
        <f t="shared" si="32"/>
        <v>0</v>
      </c>
      <c r="AU95" s="206">
        <f t="shared" si="33"/>
        <v>4</v>
      </c>
      <c r="AV95" s="206">
        <f t="shared" si="34"/>
        <v>0</v>
      </c>
      <c r="AW95" s="206">
        <f t="shared" si="35"/>
        <v>0</v>
      </c>
      <c r="AX95" s="207">
        <f t="shared" si="36"/>
        <v>0</v>
      </c>
      <c r="AY95" s="207">
        <f t="shared" si="37"/>
        <v>4</v>
      </c>
      <c r="AZ95" s="242"/>
      <c r="BA95" s="243"/>
      <c r="BB95" s="243"/>
      <c r="BC95" s="244"/>
      <c r="BD95" s="264"/>
      <c r="BE95" s="9"/>
      <c r="BF95" s="139"/>
      <c r="BG95" s="9"/>
      <c r="BH95" s="9"/>
      <c r="BI95" s="69"/>
    </row>
    <row r="96" spans="1:61" ht="14.15" customHeight="1" x14ac:dyDescent="0.35">
      <c r="A96" s="3"/>
      <c r="B96" s="253"/>
      <c r="C96" s="3"/>
      <c r="D96" s="28"/>
      <c r="E96" s="3"/>
      <c r="F96" s="12" t="s">
        <v>198</v>
      </c>
      <c r="G96" s="12"/>
      <c r="H96" s="55"/>
      <c r="I96" s="6">
        <v>0</v>
      </c>
      <c r="J96" s="6">
        <v>0</v>
      </c>
      <c r="K96" s="6">
        <v>0</v>
      </c>
      <c r="L96" s="6">
        <v>0</v>
      </c>
      <c r="M96" s="6">
        <v>0</v>
      </c>
      <c r="N96" s="6">
        <v>1</v>
      </c>
      <c r="O96" s="6">
        <v>1</v>
      </c>
      <c r="P96" s="6">
        <v>1</v>
      </c>
      <c r="Q96" s="6">
        <v>0</v>
      </c>
      <c r="R96" s="6">
        <v>0</v>
      </c>
      <c r="S96" s="6">
        <v>0</v>
      </c>
      <c r="T96" s="6">
        <v>0</v>
      </c>
      <c r="U96" s="6">
        <v>0</v>
      </c>
      <c r="V96" s="6">
        <v>0</v>
      </c>
      <c r="W96" s="6">
        <v>0</v>
      </c>
      <c r="X96" s="6">
        <v>0</v>
      </c>
      <c r="Y96" s="6">
        <v>0</v>
      </c>
      <c r="Z96" s="6">
        <v>0</v>
      </c>
      <c r="AA96" s="6">
        <v>0</v>
      </c>
      <c r="AB96" s="6">
        <v>0</v>
      </c>
      <c r="AC96" s="6">
        <v>0</v>
      </c>
      <c r="AD96" s="6">
        <v>0</v>
      </c>
      <c r="AE96" s="6">
        <v>0</v>
      </c>
      <c r="AF96" s="6">
        <v>0</v>
      </c>
      <c r="AG96" s="6">
        <v>0</v>
      </c>
      <c r="AH96" s="6">
        <v>0</v>
      </c>
      <c r="AI96" s="6">
        <v>0</v>
      </c>
      <c r="AJ96" s="6">
        <v>0</v>
      </c>
      <c r="AK96" s="6">
        <v>0</v>
      </c>
      <c r="AL96" s="6">
        <v>0</v>
      </c>
      <c r="AM96" s="6">
        <v>0</v>
      </c>
      <c r="AN96" s="6">
        <v>0</v>
      </c>
      <c r="AO96" s="46">
        <v>0</v>
      </c>
      <c r="AP96" s="41">
        <f t="shared" si="28"/>
        <v>0</v>
      </c>
      <c r="AQ96" s="62">
        <f t="shared" si="29"/>
        <v>3</v>
      </c>
      <c r="AR96" s="41">
        <f t="shared" si="30"/>
        <v>1</v>
      </c>
      <c r="AS96" s="62">
        <f t="shared" si="31"/>
        <v>2</v>
      </c>
      <c r="AT96" s="41">
        <f t="shared" si="32"/>
        <v>0</v>
      </c>
      <c r="AU96" s="41">
        <f t="shared" si="33"/>
        <v>3</v>
      </c>
      <c r="AV96" s="41">
        <f t="shared" si="34"/>
        <v>0</v>
      </c>
      <c r="AW96" s="41">
        <f t="shared" si="35"/>
        <v>0</v>
      </c>
      <c r="AX96" s="62">
        <f t="shared" si="36"/>
        <v>0</v>
      </c>
      <c r="AY96" s="62">
        <f t="shared" si="37"/>
        <v>3</v>
      </c>
      <c r="AZ96" s="242"/>
      <c r="BA96" s="243"/>
      <c r="BB96" s="243"/>
      <c r="BC96" s="244"/>
      <c r="BD96" s="264"/>
      <c r="BE96" s="105"/>
      <c r="BF96" s="144"/>
      <c r="BG96" s="105"/>
      <c r="BH96" s="105"/>
      <c r="BI96" s="104"/>
    </row>
    <row r="97" spans="1:61" ht="14.15" customHeight="1" x14ac:dyDescent="0.35">
      <c r="A97" s="3"/>
      <c r="B97" s="253"/>
      <c r="C97" s="3"/>
      <c r="D97" s="28"/>
      <c r="E97" s="3"/>
      <c r="F97" s="12" t="s">
        <v>199</v>
      </c>
      <c r="G97" s="12"/>
      <c r="H97" s="55"/>
      <c r="I97" s="6">
        <v>0</v>
      </c>
      <c r="J97" s="6">
        <v>0</v>
      </c>
      <c r="K97" s="6">
        <v>0</v>
      </c>
      <c r="L97" s="6">
        <v>0</v>
      </c>
      <c r="M97" s="6">
        <v>1</v>
      </c>
      <c r="N97" s="6">
        <v>1</v>
      </c>
      <c r="O97" s="6">
        <v>0</v>
      </c>
      <c r="P97" s="6">
        <v>0</v>
      </c>
      <c r="Q97" s="6">
        <v>0</v>
      </c>
      <c r="R97" s="6">
        <v>0</v>
      </c>
      <c r="S97" s="6">
        <v>0</v>
      </c>
      <c r="T97" s="6">
        <v>0</v>
      </c>
      <c r="U97" s="6">
        <v>0</v>
      </c>
      <c r="V97" s="6">
        <v>0</v>
      </c>
      <c r="W97" s="6">
        <v>0</v>
      </c>
      <c r="X97" s="6">
        <v>0</v>
      </c>
      <c r="Y97" s="6">
        <v>0</v>
      </c>
      <c r="Z97" s="6">
        <v>0</v>
      </c>
      <c r="AA97" s="6">
        <v>0</v>
      </c>
      <c r="AB97" s="6">
        <v>0</v>
      </c>
      <c r="AC97" s="6">
        <v>0</v>
      </c>
      <c r="AD97" s="6">
        <v>0</v>
      </c>
      <c r="AE97" s="6">
        <v>0</v>
      </c>
      <c r="AF97" s="6">
        <v>0</v>
      </c>
      <c r="AG97" s="6">
        <v>0</v>
      </c>
      <c r="AH97" s="6">
        <v>0</v>
      </c>
      <c r="AI97" s="6">
        <v>0</v>
      </c>
      <c r="AJ97" s="6">
        <v>0</v>
      </c>
      <c r="AK97" s="6">
        <v>0</v>
      </c>
      <c r="AL97" s="6">
        <v>0</v>
      </c>
      <c r="AM97" s="6">
        <v>0</v>
      </c>
      <c r="AN97" s="6">
        <v>0</v>
      </c>
      <c r="AO97" s="46">
        <v>0</v>
      </c>
      <c r="AP97" s="41">
        <f t="shared" si="28"/>
        <v>0</v>
      </c>
      <c r="AQ97" s="62">
        <f t="shared" si="29"/>
        <v>2</v>
      </c>
      <c r="AR97" s="41">
        <f t="shared" si="30"/>
        <v>2</v>
      </c>
      <c r="AS97" s="62">
        <f t="shared" si="31"/>
        <v>0</v>
      </c>
      <c r="AT97" s="41">
        <f t="shared" si="32"/>
        <v>0</v>
      </c>
      <c r="AU97" s="41">
        <f t="shared" si="33"/>
        <v>2</v>
      </c>
      <c r="AV97" s="41">
        <f t="shared" si="34"/>
        <v>0</v>
      </c>
      <c r="AW97" s="41">
        <f t="shared" si="35"/>
        <v>0</v>
      </c>
      <c r="AX97" s="62">
        <f t="shared" si="36"/>
        <v>0</v>
      </c>
      <c r="AY97" s="62">
        <f t="shared" si="37"/>
        <v>2</v>
      </c>
      <c r="AZ97" s="242"/>
      <c r="BA97" s="243"/>
      <c r="BB97" s="243"/>
      <c r="BC97" s="244"/>
      <c r="BD97" s="264"/>
      <c r="BE97" s="137"/>
      <c r="BF97" s="138"/>
      <c r="BG97" s="137"/>
      <c r="BH97" s="137"/>
      <c r="BI97" s="48"/>
    </row>
    <row r="98" spans="1:61" x14ac:dyDescent="0.35">
      <c r="A98" s="3"/>
      <c r="B98" s="253"/>
      <c r="C98" s="3"/>
      <c r="D98" s="28"/>
      <c r="E98" s="3"/>
      <c r="F98" s="12" t="s">
        <v>200</v>
      </c>
      <c r="G98" s="12"/>
      <c r="H98" s="55"/>
      <c r="I98" s="6">
        <v>0</v>
      </c>
      <c r="J98" s="6">
        <v>0</v>
      </c>
      <c r="K98" s="6">
        <v>0</v>
      </c>
      <c r="L98" s="6">
        <v>0</v>
      </c>
      <c r="M98" s="6">
        <v>1</v>
      </c>
      <c r="N98" s="6">
        <v>0</v>
      </c>
      <c r="O98" s="6">
        <v>1</v>
      </c>
      <c r="P98" s="6">
        <v>0</v>
      </c>
      <c r="Q98" s="6">
        <v>0</v>
      </c>
      <c r="R98" s="6">
        <v>0</v>
      </c>
      <c r="S98" s="6">
        <v>0</v>
      </c>
      <c r="T98" s="6">
        <v>0</v>
      </c>
      <c r="U98" s="6">
        <v>0</v>
      </c>
      <c r="V98" s="6">
        <v>0</v>
      </c>
      <c r="W98" s="6">
        <v>0</v>
      </c>
      <c r="X98" s="6">
        <v>0</v>
      </c>
      <c r="Y98" s="6">
        <v>0</v>
      </c>
      <c r="Z98" s="6">
        <v>0</v>
      </c>
      <c r="AA98" s="6">
        <v>0</v>
      </c>
      <c r="AB98" s="6">
        <v>0</v>
      </c>
      <c r="AC98" s="6">
        <v>0</v>
      </c>
      <c r="AD98" s="6">
        <v>0</v>
      </c>
      <c r="AE98" s="6">
        <v>0</v>
      </c>
      <c r="AF98" s="6">
        <v>0</v>
      </c>
      <c r="AG98" s="6">
        <v>0</v>
      </c>
      <c r="AH98" s="6">
        <v>0</v>
      </c>
      <c r="AI98" s="6">
        <v>0</v>
      </c>
      <c r="AJ98" s="6">
        <v>0</v>
      </c>
      <c r="AK98" s="6">
        <v>0</v>
      </c>
      <c r="AL98" s="6">
        <v>0</v>
      </c>
      <c r="AM98" s="6">
        <v>0</v>
      </c>
      <c r="AN98" s="6">
        <v>0</v>
      </c>
      <c r="AO98" s="46">
        <v>0</v>
      </c>
      <c r="AP98" s="41">
        <f t="shared" si="28"/>
        <v>0</v>
      </c>
      <c r="AQ98" s="62">
        <f t="shared" si="29"/>
        <v>2</v>
      </c>
      <c r="AR98" s="41">
        <f t="shared" si="30"/>
        <v>1</v>
      </c>
      <c r="AS98" s="62">
        <f t="shared" si="31"/>
        <v>1</v>
      </c>
      <c r="AT98" s="41">
        <f t="shared" si="32"/>
        <v>0</v>
      </c>
      <c r="AU98" s="41">
        <f t="shared" si="33"/>
        <v>2</v>
      </c>
      <c r="AV98" s="41">
        <f t="shared" si="34"/>
        <v>0</v>
      </c>
      <c r="AW98" s="41">
        <f t="shared" si="35"/>
        <v>0</v>
      </c>
      <c r="AX98" s="62">
        <f t="shared" si="36"/>
        <v>0</v>
      </c>
      <c r="AY98" s="62">
        <f t="shared" si="37"/>
        <v>2</v>
      </c>
      <c r="AZ98" s="242"/>
      <c r="BA98" s="243"/>
      <c r="BB98" s="243"/>
      <c r="BC98" s="244"/>
      <c r="BD98" s="264"/>
      <c r="BE98" s="137"/>
      <c r="BF98" s="138"/>
      <c r="BG98" s="137"/>
      <c r="BH98" s="137"/>
      <c r="BI98" s="48"/>
    </row>
    <row r="99" spans="1:61" x14ac:dyDescent="0.35">
      <c r="A99" s="3"/>
      <c r="B99" s="253"/>
      <c r="C99" s="3"/>
      <c r="D99" s="28"/>
      <c r="E99" s="3"/>
      <c r="F99" s="12" t="s">
        <v>201</v>
      </c>
      <c r="G99" s="12"/>
      <c r="H99" s="55"/>
      <c r="I99" s="6">
        <v>0</v>
      </c>
      <c r="J99" s="6">
        <v>0</v>
      </c>
      <c r="K99" s="6">
        <v>0</v>
      </c>
      <c r="L99" s="6">
        <v>0</v>
      </c>
      <c r="M99" s="6">
        <v>0</v>
      </c>
      <c r="N99" s="6">
        <v>0</v>
      </c>
      <c r="O99" s="6">
        <v>1</v>
      </c>
      <c r="P99" s="6">
        <v>0</v>
      </c>
      <c r="Q99" s="6">
        <v>0</v>
      </c>
      <c r="R99" s="6">
        <v>0</v>
      </c>
      <c r="S99" s="6">
        <v>0</v>
      </c>
      <c r="T99" s="6">
        <v>0</v>
      </c>
      <c r="U99" s="6">
        <v>0</v>
      </c>
      <c r="V99" s="6">
        <v>0</v>
      </c>
      <c r="W99" s="6">
        <v>0</v>
      </c>
      <c r="X99" s="6">
        <v>0</v>
      </c>
      <c r="Y99" s="6">
        <v>0</v>
      </c>
      <c r="Z99" s="6">
        <v>0</v>
      </c>
      <c r="AA99" s="6">
        <v>0</v>
      </c>
      <c r="AB99" s="6">
        <v>0</v>
      </c>
      <c r="AC99" s="6">
        <v>0</v>
      </c>
      <c r="AD99" s="6">
        <v>0</v>
      </c>
      <c r="AE99" s="6">
        <v>0</v>
      </c>
      <c r="AF99" s="6">
        <v>0</v>
      </c>
      <c r="AG99" s="6">
        <v>0</v>
      </c>
      <c r="AH99" s="6">
        <v>0</v>
      </c>
      <c r="AI99" s="6">
        <v>0</v>
      </c>
      <c r="AJ99" s="6">
        <v>0</v>
      </c>
      <c r="AK99" s="6">
        <v>0</v>
      </c>
      <c r="AL99" s="6">
        <v>0</v>
      </c>
      <c r="AM99" s="6">
        <v>0</v>
      </c>
      <c r="AN99" s="6">
        <v>0</v>
      </c>
      <c r="AO99" s="46">
        <v>0</v>
      </c>
      <c r="AP99" s="41">
        <f t="shared" si="28"/>
        <v>0</v>
      </c>
      <c r="AQ99" s="62">
        <f t="shared" si="29"/>
        <v>1</v>
      </c>
      <c r="AR99" s="41">
        <f t="shared" si="30"/>
        <v>0</v>
      </c>
      <c r="AS99" s="62">
        <f t="shared" si="31"/>
        <v>1</v>
      </c>
      <c r="AT99" s="41">
        <f t="shared" si="32"/>
        <v>0</v>
      </c>
      <c r="AU99" s="41">
        <f t="shared" si="33"/>
        <v>1</v>
      </c>
      <c r="AV99" s="41">
        <f t="shared" si="34"/>
        <v>0</v>
      </c>
      <c r="AW99" s="41">
        <f t="shared" si="35"/>
        <v>0</v>
      </c>
      <c r="AX99" s="62">
        <f t="shared" si="36"/>
        <v>0</v>
      </c>
      <c r="AY99" s="62">
        <f t="shared" si="37"/>
        <v>1</v>
      </c>
      <c r="AZ99" s="242"/>
      <c r="BA99" s="243"/>
      <c r="BB99" s="243"/>
      <c r="BC99" s="244"/>
      <c r="BD99" s="264"/>
      <c r="BE99" s="137"/>
      <c r="BF99" s="138"/>
      <c r="BG99" s="137"/>
      <c r="BH99" s="137"/>
      <c r="BI99" s="48"/>
    </row>
    <row r="100" spans="1:61" x14ac:dyDescent="0.35">
      <c r="A100" s="3"/>
      <c r="B100" s="253"/>
      <c r="C100" s="3"/>
      <c r="D100" s="28"/>
      <c r="E100" s="3"/>
      <c r="F100" s="12" t="s">
        <v>202</v>
      </c>
      <c r="G100" s="12"/>
      <c r="H100" s="55"/>
      <c r="I100" s="6">
        <v>0</v>
      </c>
      <c r="J100" s="6">
        <v>0</v>
      </c>
      <c r="K100" s="6">
        <v>0</v>
      </c>
      <c r="L100" s="6">
        <v>0</v>
      </c>
      <c r="M100" s="6">
        <v>0</v>
      </c>
      <c r="N100" s="6">
        <v>1</v>
      </c>
      <c r="O100" s="6">
        <v>0</v>
      </c>
      <c r="P100" s="6">
        <v>0</v>
      </c>
      <c r="Q100" s="6">
        <v>0</v>
      </c>
      <c r="R100" s="6">
        <v>0</v>
      </c>
      <c r="S100" s="6">
        <v>0</v>
      </c>
      <c r="T100" s="6">
        <v>0</v>
      </c>
      <c r="U100" s="6">
        <v>0</v>
      </c>
      <c r="V100" s="6">
        <v>0</v>
      </c>
      <c r="W100" s="6">
        <v>0</v>
      </c>
      <c r="X100" s="6">
        <v>0</v>
      </c>
      <c r="Y100" s="6">
        <v>0</v>
      </c>
      <c r="Z100" s="6">
        <v>0</v>
      </c>
      <c r="AA100" s="6">
        <v>0</v>
      </c>
      <c r="AB100" s="6">
        <v>0</v>
      </c>
      <c r="AC100" s="6">
        <v>0</v>
      </c>
      <c r="AD100" s="6">
        <v>0</v>
      </c>
      <c r="AE100" s="6">
        <v>0</v>
      </c>
      <c r="AF100" s="6">
        <v>0</v>
      </c>
      <c r="AG100" s="6">
        <v>0</v>
      </c>
      <c r="AH100" s="6">
        <v>0</v>
      </c>
      <c r="AI100" s="6">
        <v>0</v>
      </c>
      <c r="AJ100" s="6">
        <v>0</v>
      </c>
      <c r="AK100" s="6">
        <v>0</v>
      </c>
      <c r="AL100" s="6">
        <v>0</v>
      </c>
      <c r="AM100" s="6">
        <v>0</v>
      </c>
      <c r="AN100" s="6">
        <v>0</v>
      </c>
      <c r="AO100" s="46">
        <v>0</v>
      </c>
      <c r="AP100" s="41">
        <f t="shared" si="28"/>
        <v>0</v>
      </c>
      <c r="AQ100" s="62">
        <f t="shared" si="29"/>
        <v>1</v>
      </c>
      <c r="AR100" s="41">
        <f t="shared" si="30"/>
        <v>1</v>
      </c>
      <c r="AS100" s="62">
        <f t="shared" si="31"/>
        <v>0</v>
      </c>
      <c r="AT100" s="41">
        <f t="shared" si="32"/>
        <v>0</v>
      </c>
      <c r="AU100" s="41">
        <f t="shared" si="33"/>
        <v>1</v>
      </c>
      <c r="AV100" s="41">
        <f t="shared" si="34"/>
        <v>0</v>
      </c>
      <c r="AW100" s="41">
        <f t="shared" si="35"/>
        <v>0</v>
      </c>
      <c r="AX100" s="62">
        <f t="shared" si="36"/>
        <v>0</v>
      </c>
      <c r="AY100" s="62">
        <f t="shared" si="37"/>
        <v>1</v>
      </c>
      <c r="AZ100" s="242"/>
      <c r="BA100" s="243"/>
      <c r="BB100" s="243"/>
      <c r="BC100" s="244"/>
      <c r="BD100" s="264"/>
      <c r="BE100" s="137"/>
      <c r="BF100" s="138"/>
      <c r="BG100" s="137"/>
      <c r="BH100" s="137"/>
      <c r="BI100" s="48"/>
    </row>
    <row r="101" spans="1:61" x14ac:dyDescent="0.35">
      <c r="A101" s="3"/>
      <c r="B101" s="253"/>
      <c r="C101" s="3"/>
      <c r="D101" s="28"/>
      <c r="E101" s="3"/>
      <c r="F101" s="12" t="s">
        <v>203</v>
      </c>
      <c r="G101" s="12"/>
      <c r="H101" s="55"/>
      <c r="I101" s="6">
        <v>0</v>
      </c>
      <c r="J101" s="6">
        <v>0</v>
      </c>
      <c r="K101" s="6">
        <v>0</v>
      </c>
      <c r="L101" s="6">
        <v>0</v>
      </c>
      <c r="M101" s="6">
        <v>0</v>
      </c>
      <c r="N101" s="6">
        <v>1</v>
      </c>
      <c r="O101" s="6">
        <v>0</v>
      </c>
      <c r="P101" s="6">
        <v>0</v>
      </c>
      <c r="Q101" s="6">
        <v>0</v>
      </c>
      <c r="R101" s="6">
        <v>0</v>
      </c>
      <c r="S101" s="6">
        <v>0</v>
      </c>
      <c r="T101" s="6">
        <v>0</v>
      </c>
      <c r="U101" s="6">
        <v>0</v>
      </c>
      <c r="V101" s="6">
        <v>0</v>
      </c>
      <c r="W101" s="6">
        <v>0</v>
      </c>
      <c r="X101" s="6">
        <v>0</v>
      </c>
      <c r="Y101" s="6">
        <v>0</v>
      </c>
      <c r="Z101" s="6">
        <v>0</v>
      </c>
      <c r="AA101" s="6">
        <v>0</v>
      </c>
      <c r="AB101" s="6">
        <v>0</v>
      </c>
      <c r="AC101" s="6">
        <v>0</v>
      </c>
      <c r="AD101" s="6">
        <v>0</v>
      </c>
      <c r="AE101" s="6">
        <v>0</v>
      </c>
      <c r="AF101" s="6">
        <v>0</v>
      </c>
      <c r="AG101" s="6">
        <v>0</v>
      </c>
      <c r="AH101" s="6">
        <v>0</v>
      </c>
      <c r="AI101" s="6">
        <v>0</v>
      </c>
      <c r="AJ101" s="6">
        <v>0</v>
      </c>
      <c r="AK101" s="6">
        <v>0</v>
      </c>
      <c r="AL101" s="6">
        <v>0</v>
      </c>
      <c r="AM101" s="6">
        <v>0</v>
      </c>
      <c r="AN101" s="6">
        <v>0</v>
      </c>
      <c r="AO101" s="46">
        <v>0</v>
      </c>
      <c r="AP101" s="41">
        <f t="shared" si="28"/>
        <v>0</v>
      </c>
      <c r="AQ101" s="62">
        <f t="shared" si="29"/>
        <v>1</v>
      </c>
      <c r="AR101" s="41">
        <f t="shared" si="30"/>
        <v>1</v>
      </c>
      <c r="AS101" s="62">
        <f t="shared" si="31"/>
        <v>0</v>
      </c>
      <c r="AT101" s="41">
        <f t="shared" si="32"/>
        <v>0</v>
      </c>
      <c r="AU101" s="41">
        <f t="shared" si="33"/>
        <v>1</v>
      </c>
      <c r="AV101" s="41">
        <f t="shared" si="34"/>
        <v>0</v>
      </c>
      <c r="AW101" s="41">
        <f t="shared" si="35"/>
        <v>0</v>
      </c>
      <c r="AX101" s="62">
        <f t="shared" si="36"/>
        <v>0</v>
      </c>
      <c r="AY101" s="62">
        <f t="shared" si="37"/>
        <v>1</v>
      </c>
      <c r="AZ101" s="242"/>
      <c r="BA101" s="243"/>
      <c r="BB101" s="243"/>
      <c r="BC101" s="244"/>
      <c r="BD101" s="264"/>
      <c r="BE101" s="137"/>
      <c r="BF101" s="138"/>
      <c r="BG101" s="137"/>
      <c r="BH101" s="137"/>
      <c r="BI101" s="48"/>
    </row>
    <row r="102" spans="1:61" x14ac:dyDescent="0.35">
      <c r="A102" s="3"/>
      <c r="B102" s="23"/>
      <c r="C102" s="3"/>
      <c r="D102" s="28"/>
      <c r="E102" s="3"/>
      <c r="F102" s="12" t="s">
        <v>204</v>
      </c>
      <c r="G102" s="12"/>
      <c r="H102" s="55"/>
      <c r="I102" s="6">
        <v>0</v>
      </c>
      <c r="J102" s="6">
        <v>0</v>
      </c>
      <c r="K102" s="6">
        <v>0</v>
      </c>
      <c r="L102" s="6">
        <v>0</v>
      </c>
      <c r="M102" s="6">
        <v>0</v>
      </c>
      <c r="N102" s="6">
        <v>1</v>
      </c>
      <c r="O102" s="6">
        <v>0</v>
      </c>
      <c r="P102" s="6">
        <v>0</v>
      </c>
      <c r="Q102" s="6">
        <v>0</v>
      </c>
      <c r="R102" s="6">
        <v>0</v>
      </c>
      <c r="S102" s="6">
        <v>0</v>
      </c>
      <c r="T102" s="6">
        <v>0</v>
      </c>
      <c r="U102" s="6">
        <v>0</v>
      </c>
      <c r="V102" s="6">
        <v>0</v>
      </c>
      <c r="W102" s="6">
        <v>0</v>
      </c>
      <c r="X102" s="6">
        <v>0</v>
      </c>
      <c r="Y102" s="6">
        <v>0</v>
      </c>
      <c r="Z102" s="6">
        <v>0</v>
      </c>
      <c r="AA102" s="6">
        <v>0</v>
      </c>
      <c r="AB102" s="6">
        <v>0</v>
      </c>
      <c r="AC102" s="6">
        <v>0</v>
      </c>
      <c r="AD102" s="6">
        <v>0</v>
      </c>
      <c r="AE102" s="6">
        <v>0</v>
      </c>
      <c r="AF102" s="6">
        <v>0</v>
      </c>
      <c r="AG102" s="6">
        <v>0</v>
      </c>
      <c r="AH102" s="6">
        <v>0</v>
      </c>
      <c r="AI102" s="6">
        <v>0</v>
      </c>
      <c r="AJ102" s="6">
        <v>0</v>
      </c>
      <c r="AK102" s="6">
        <v>0</v>
      </c>
      <c r="AL102" s="6">
        <v>0</v>
      </c>
      <c r="AM102" s="6">
        <v>0</v>
      </c>
      <c r="AN102" s="6">
        <v>0</v>
      </c>
      <c r="AO102" s="46">
        <v>0</v>
      </c>
      <c r="AP102" s="41">
        <f t="shared" si="28"/>
        <v>0</v>
      </c>
      <c r="AQ102" s="62">
        <f t="shared" si="29"/>
        <v>1</v>
      </c>
      <c r="AR102" s="41">
        <f t="shared" si="30"/>
        <v>1</v>
      </c>
      <c r="AS102" s="62">
        <f t="shared" si="31"/>
        <v>0</v>
      </c>
      <c r="AT102" s="41">
        <f t="shared" si="32"/>
        <v>0</v>
      </c>
      <c r="AU102" s="41">
        <f t="shared" si="33"/>
        <v>1</v>
      </c>
      <c r="AV102" s="41">
        <f t="shared" si="34"/>
        <v>0</v>
      </c>
      <c r="AW102" s="41">
        <f t="shared" si="35"/>
        <v>0</v>
      </c>
      <c r="AX102" s="62">
        <f t="shared" si="36"/>
        <v>0</v>
      </c>
      <c r="AY102" s="62">
        <f t="shared" si="37"/>
        <v>1</v>
      </c>
      <c r="AZ102" s="242"/>
      <c r="BA102" s="243"/>
      <c r="BB102" s="243"/>
      <c r="BC102" s="244"/>
      <c r="BD102" s="264"/>
      <c r="BE102" s="137"/>
      <c r="BF102" s="138"/>
      <c r="BG102" s="137"/>
      <c r="BH102" s="137"/>
      <c r="BI102" s="48"/>
    </row>
    <row r="103" spans="1:61" x14ac:dyDescent="0.35">
      <c r="A103" s="15"/>
      <c r="B103" s="23"/>
      <c r="C103" s="15"/>
      <c r="D103" s="2">
        <v>3</v>
      </c>
      <c r="E103" s="19" t="s">
        <v>205</v>
      </c>
      <c r="F103" s="16"/>
      <c r="G103" s="19"/>
      <c r="H103" s="56"/>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47"/>
      <c r="AP103" s="43"/>
      <c r="AQ103" s="61"/>
      <c r="AR103" s="43"/>
      <c r="AS103" s="61"/>
      <c r="AT103" s="43"/>
      <c r="AU103" s="43"/>
      <c r="AV103" s="43"/>
      <c r="AW103" s="43"/>
      <c r="AX103" s="61"/>
      <c r="AY103" s="61"/>
      <c r="AZ103" s="2">
        <v>3</v>
      </c>
      <c r="BA103" s="19" t="s">
        <v>205</v>
      </c>
      <c r="BB103" s="18"/>
      <c r="BC103" s="68"/>
      <c r="BD103" s="264"/>
      <c r="BE103" s="9"/>
      <c r="BF103" s="139"/>
      <c r="BG103" s="9"/>
      <c r="BH103" s="9"/>
      <c r="BI103" s="69"/>
    </row>
    <row r="104" spans="1:61" s="202" customFormat="1" x14ac:dyDescent="0.35">
      <c r="A104" s="15"/>
      <c r="B104" s="38"/>
      <c r="C104" s="15"/>
      <c r="D104" s="28"/>
      <c r="E104" s="11" t="s">
        <v>780</v>
      </c>
      <c r="F104" s="12"/>
      <c r="G104" s="54"/>
      <c r="I104" s="204">
        <v>0</v>
      </c>
      <c r="J104" s="204">
        <v>0</v>
      </c>
      <c r="K104" s="204">
        <v>0</v>
      </c>
      <c r="L104" s="204">
        <v>0</v>
      </c>
      <c r="M104" s="204">
        <v>1</v>
      </c>
      <c r="N104" s="204">
        <v>1</v>
      </c>
      <c r="O104" s="204">
        <v>1</v>
      </c>
      <c r="P104" s="204">
        <v>0</v>
      </c>
      <c r="Q104" s="204">
        <v>0</v>
      </c>
      <c r="R104" s="204">
        <v>0</v>
      </c>
      <c r="S104" s="204">
        <v>0</v>
      </c>
      <c r="T104" s="204">
        <v>0</v>
      </c>
      <c r="U104" s="204">
        <v>0</v>
      </c>
      <c r="V104" s="204">
        <v>0</v>
      </c>
      <c r="W104" s="204">
        <v>0</v>
      </c>
      <c r="X104" s="204">
        <v>0</v>
      </c>
      <c r="Y104" s="204">
        <v>0</v>
      </c>
      <c r="Z104" s="204">
        <v>0</v>
      </c>
      <c r="AA104" s="204">
        <v>0</v>
      </c>
      <c r="AB104" s="204">
        <v>0</v>
      </c>
      <c r="AC104" s="204">
        <v>0</v>
      </c>
      <c r="AD104" s="204">
        <v>0</v>
      </c>
      <c r="AE104" s="204">
        <v>0</v>
      </c>
      <c r="AF104" s="204">
        <v>0</v>
      </c>
      <c r="AG104" s="204">
        <v>0</v>
      </c>
      <c r="AH104" s="204">
        <v>0</v>
      </c>
      <c r="AI104" s="204">
        <v>0</v>
      </c>
      <c r="AJ104" s="204">
        <v>0</v>
      </c>
      <c r="AK104" s="204">
        <v>0</v>
      </c>
      <c r="AL104" s="204">
        <v>0</v>
      </c>
      <c r="AM104" s="204">
        <v>0</v>
      </c>
      <c r="AN104" s="204">
        <v>0</v>
      </c>
      <c r="AO104" s="205">
        <v>0</v>
      </c>
      <c r="AP104" s="206">
        <f t="shared" ref="AP104:AP147" si="38">SUMIF($I$3:$AO$3, "*REF*", I104:AO104)</f>
        <v>0</v>
      </c>
      <c r="AQ104" s="207">
        <f t="shared" ref="AQ104:AQ147" si="39">SUMIF($I$3:$AO$3, "*HOST*", I104:AO104)</f>
        <v>3</v>
      </c>
      <c r="AR104" s="206">
        <f t="shared" ref="AR104:AR147" si="40">SUMIF($I$4:$AO$4, "*F*", I104:AO104)</f>
        <v>2</v>
      </c>
      <c r="AS104" s="207">
        <f t="shared" ref="AS104:AS147" si="41">SUMIF($I$4:$AO$4, "*M*", I104:AO104)</f>
        <v>1</v>
      </c>
      <c r="AT104" s="206">
        <f t="shared" ref="AT104:AT147" si="42">SUMIF($I$6:$AO$6, "Edu", I104:AO104)</f>
        <v>0</v>
      </c>
      <c r="AU104" s="206">
        <f t="shared" ref="AU104:AU147" si="43">SUMIF($I$6:$AO$6, "*agri*", I104:AO104)</f>
        <v>3</v>
      </c>
      <c r="AV104" s="206">
        <f t="shared" ref="AV104:AV147" si="44">SUMIF($I$6:$AO$6, "Health", I104:AO104)</f>
        <v>0</v>
      </c>
      <c r="AW104" s="206">
        <f t="shared" ref="AW104:AW147" si="45">SUMIF($I$6:$AO$6, "*market*", I104:AO104)</f>
        <v>0</v>
      </c>
      <c r="AX104" s="207">
        <f t="shared" ref="AX104:AX147" si="46">SUMIF($I$6:$AO$6, "*PWD*", I104:AO104)</f>
        <v>0</v>
      </c>
      <c r="AY104" s="207">
        <f t="shared" si="37"/>
        <v>3</v>
      </c>
      <c r="AZ104" s="81" t="s">
        <v>210</v>
      </c>
      <c r="BA104" s="82" t="s">
        <v>211</v>
      </c>
      <c r="BB104" s="15"/>
      <c r="BC104" s="69"/>
      <c r="BD104" s="264"/>
      <c r="BE104" s="9"/>
      <c r="BF104" s="139"/>
      <c r="BG104" s="9"/>
      <c r="BH104" s="9"/>
      <c r="BI104" s="69"/>
    </row>
    <row r="105" spans="1:61" x14ac:dyDescent="0.35">
      <c r="A105" s="3"/>
      <c r="B105" s="23"/>
      <c r="C105" s="3"/>
      <c r="D105" s="27"/>
      <c r="E105" s="31"/>
      <c r="F105" s="12" t="s">
        <v>206</v>
      </c>
      <c r="G105" s="12"/>
      <c r="H105" s="12"/>
      <c r="I105" s="6">
        <v>0</v>
      </c>
      <c r="J105" s="6">
        <v>0</v>
      </c>
      <c r="K105" s="6">
        <v>0</v>
      </c>
      <c r="L105" s="6">
        <v>0</v>
      </c>
      <c r="M105" s="6">
        <v>1</v>
      </c>
      <c r="N105" s="6">
        <v>0</v>
      </c>
      <c r="O105" s="6">
        <v>0</v>
      </c>
      <c r="P105" s="6">
        <v>0</v>
      </c>
      <c r="Q105" s="6">
        <v>0</v>
      </c>
      <c r="R105" s="6">
        <v>0</v>
      </c>
      <c r="S105" s="6">
        <v>0</v>
      </c>
      <c r="T105" s="6">
        <v>0</v>
      </c>
      <c r="U105" s="6">
        <v>0</v>
      </c>
      <c r="V105" s="6">
        <v>0</v>
      </c>
      <c r="W105" s="6">
        <v>0</v>
      </c>
      <c r="X105" s="6">
        <v>0</v>
      </c>
      <c r="Y105" s="6">
        <v>0</v>
      </c>
      <c r="Z105" s="6">
        <v>0</v>
      </c>
      <c r="AA105" s="6">
        <v>0</v>
      </c>
      <c r="AB105" s="6">
        <v>0</v>
      </c>
      <c r="AC105" s="6">
        <v>0</v>
      </c>
      <c r="AD105" s="6">
        <v>0</v>
      </c>
      <c r="AE105" s="6">
        <v>0</v>
      </c>
      <c r="AF105" s="6">
        <v>0</v>
      </c>
      <c r="AG105" s="6">
        <v>0</v>
      </c>
      <c r="AH105" s="6">
        <v>0</v>
      </c>
      <c r="AI105" s="6">
        <v>0</v>
      </c>
      <c r="AJ105" s="6">
        <v>0</v>
      </c>
      <c r="AK105" s="6">
        <v>0</v>
      </c>
      <c r="AL105" s="6">
        <v>0</v>
      </c>
      <c r="AM105" s="6">
        <v>0</v>
      </c>
      <c r="AN105" s="6">
        <v>0</v>
      </c>
      <c r="AO105" s="46">
        <v>0</v>
      </c>
      <c r="AP105" s="41">
        <f t="shared" si="38"/>
        <v>0</v>
      </c>
      <c r="AQ105" s="62">
        <f t="shared" si="39"/>
        <v>1</v>
      </c>
      <c r="AR105" s="41">
        <f t="shared" si="40"/>
        <v>1</v>
      </c>
      <c r="AS105" s="62">
        <f t="shared" si="41"/>
        <v>0</v>
      </c>
      <c r="AT105" s="41">
        <f t="shared" si="42"/>
        <v>0</v>
      </c>
      <c r="AU105" s="41">
        <f t="shared" si="43"/>
        <v>1</v>
      </c>
      <c r="AV105" s="41">
        <f t="shared" si="44"/>
        <v>0</v>
      </c>
      <c r="AW105" s="41">
        <f t="shared" si="45"/>
        <v>0</v>
      </c>
      <c r="AX105" s="62">
        <f t="shared" si="46"/>
        <v>0</v>
      </c>
      <c r="AY105" s="62">
        <f t="shared" si="37"/>
        <v>1</v>
      </c>
      <c r="AZ105" s="242" t="s">
        <v>213</v>
      </c>
      <c r="BA105" s="243"/>
      <c r="BB105" s="243"/>
      <c r="BC105" s="244"/>
      <c r="BD105" s="264"/>
      <c r="BE105" s="137"/>
      <c r="BF105" s="138"/>
      <c r="BG105" s="137"/>
      <c r="BH105" s="137"/>
      <c r="BI105" s="48"/>
    </row>
    <row r="106" spans="1:61" x14ac:dyDescent="0.35">
      <c r="A106" s="3"/>
      <c r="B106" s="23"/>
      <c r="C106" s="3"/>
      <c r="D106" s="27"/>
      <c r="E106" s="31"/>
      <c r="F106" s="12" t="s">
        <v>207</v>
      </c>
      <c r="G106" s="12"/>
      <c r="H106" s="12"/>
      <c r="I106" s="6">
        <v>0</v>
      </c>
      <c r="J106" s="6">
        <v>0</v>
      </c>
      <c r="K106" s="6">
        <v>0</v>
      </c>
      <c r="L106" s="6">
        <v>0</v>
      </c>
      <c r="M106" s="6">
        <v>1</v>
      </c>
      <c r="N106" s="6">
        <v>0</v>
      </c>
      <c r="O106" s="6">
        <v>0</v>
      </c>
      <c r="P106" s="6">
        <v>0</v>
      </c>
      <c r="Q106" s="6">
        <v>0</v>
      </c>
      <c r="R106" s="6">
        <v>0</v>
      </c>
      <c r="S106" s="6">
        <v>0</v>
      </c>
      <c r="T106" s="6">
        <v>0</v>
      </c>
      <c r="U106" s="6">
        <v>0</v>
      </c>
      <c r="V106" s="6">
        <v>0</v>
      </c>
      <c r="W106" s="6">
        <v>0</v>
      </c>
      <c r="X106" s="6">
        <v>0</v>
      </c>
      <c r="Y106" s="6">
        <v>0</v>
      </c>
      <c r="Z106" s="6">
        <v>0</v>
      </c>
      <c r="AA106" s="6">
        <v>0</v>
      </c>
      <c r="AB106" s="6">
        <v>0</v>
      </c>
      <c r="AC106" s="6">
        <v>0</v>
      </c>
      <c r="AD106" s="6">
        <v>0</v>
      </c>
      <c r="AE106" s="6">
        <v>0</v>
      </c>
      <c r="AF106" s="6">
        <v>0</v>
      </c>
      <c r="AG106" s="6">
        <v>0</v>
      </c>
      <c r="AH106" s="6">
        <v>0</v>
      </c>
      <c r="AI106" s="6">
        <v>0</v>
      </c>
      <c r="AJ106" s="6">
        <v>0</v>
      </c>
      <c r="AK106" s="6">
        <v>0</v>
      </c>
      <c r="AL106" s="6">
        <v>0</v>
      </c>
      <c r="AM106" s="6">
        <v>0</v>
      </c>
      <c r="AN106" s="6">
        <v>0</v>
      </c>
      <c r="AO106" s="46">
        <v>0</v>
      </c>
      <c r="AP106" s="41">
        <f t="shared" si="38"/>
        <v>0</v>
      </c>
      <c r="AQ106" s="62">
        <f t="shared" si="39"/>
        <v>1</v>
      </c>
      <c r="AR106" s="41">
        <f t="shared" si="40"/>
        <v>1</v>
      </c>
      <c r="AS106" s="62">
        <f t="shared" si="41"/>
        <v>0</v>
      </c>
      <c r="AT106" s="41">
        <f t="shared" si="42"/>
        <v>0</v>
      </c>
      <c r="AU106" s="41">
        <f t="shared" si="43"/>
        <v>1</v>
      </c>
      <c r="AV106" s="41">
        <f t="shared" si="44"/>
        <v>0</v>
      </c>
      <c r="AW106" s="41">
        <f t="shared" si="45"/>
        <v>0</v>
      </c>
      <c r="AX106" s="62">
        <f t="shared" si="46"/>
        <v>0</v>
      </c>
      <c r="AY106" s="62">
        <f t="shared" si="37"/>
        <v>1</v>
      </c>
      <c r="AZ106" s="242"/>
      <c r="BA106" s="243"/>
      <c r="BB106" s="243"/>
      <c r="BC106" s="244"/>
      <c r="BD106" s="264"/>
      <c r="BE106" s="137"/>
      <c r="BF106" s="138"/>
      <c r="BG106" s="137"/>
      <c r="BH106" s="137"/>
      <c r="BI106" s="48"/>
    </row>
    <row r="107" spans="1:61" x14ac:dyDescent="0.35">
      <c r="A107" s="3"/>
      <c r="B107" s="23"/>
      <c r="C107" s="3"/>
      <c r="D107" s="27"/>
      <c r="E107" s="31"/>
      <c r="F107" s="12" t="s">
        <v>208</v>
      </c>
      <c r="G107" s="12"/>
      <c r="H107" s="12"/>
      <c r="I107" s="6">
        <v>0</v>
      </c>
      <c r="J107" s="6">
        <v>0</v>
      </c>
      <c r="K107" s="6">
        <v>0</v>
      </c>
      <c r="L107" s="6">
        <v>0</v>
      </c>
      <c r="M107" s="6">
        <v>1</v>
      </c>
      <c r="N107" s="6">
        <v>1</v>
      </c>
      <c r="O107" s="6">
        <v>1</v>
      </c>
      <c r="P107" s="6">
        <v>0</v>
      </c>
      <c r="Q107" s="6">
        <v>0</v>
      </c>
      <c r="R107" s="6">
        <v>0</v>
      </c>
      <c r="S107" s="6">
        <v>0</v>
      </c>
      <c r="T107" s="6">
        <v>0</v>
      </c>
      <c r="U107" s="6">
        <v>0</v>
      </c>
      <c r="V107" s="6">
        <v>0</v>
      </c>
      <c r="W107" s="6">
        <v>0</v>
      </c>
      <c r="X107" s="6">
        <v>0</v>
      </c>
      <c r="Y107" s="6">
        <v>0</v>
      </c>
      <c r="Z107" s="6">
        <v>0</v>
      </c>
      <c r="AA107" s="6">
        <v>0</v>
      </c>
      <c r="AB107" s="6">
        <v>0</v>
      </c>
      <c r="AC107" s="6">
        <v>0</v>
      </c>
      <c r="AD107" s="6">
        <v>0</v>
      </c>
      <c r="AE107" s="6">
        <v>0</v>
      </c>
      <c r="AF107" s="6">
        <v>0</v>
      </c>
      <c r="AG107" s="6">
        <v>0</v>
      </c>
      <c r="AH107" s="6">
        <v>0</v>
      </c>
      <c r="AI107" s="6">
        <v>0</v>
      </c>
      <c r="AJ107" s="6">
        <v>0</v>
      </c>
      <c r="AK107" s="6">
        <v>0</v>
      </c>
      <c r="AL107" s="6">
        <v>0</v>
      </c>
      <c r="AM107" s="6">
        <v>0</v>
      </c>
      <c r="AN107" s="6">
        <v>0</v>
      </c>
      <c r="AO107" s="46">
        <v>0</v>
      </c>
      <c r="AP107" s="41">
        <f t="shared" si="38"/>
        <v>0</v>
      </c>
      <c r="AQ107" s="62">
        <f t="shared" si="39"/>
        <v>3</v>
      </c>
      <c r="AR107" s="41">
        <f t="shared" si="40"/>
        <v>2</v>
      </c>
      <c r="AS107" s="62">
        <f t="shared" si="41"/>
        <v>1</v>
      </c>
      <c r="AT107" s="41">
        <f t="shared" si="42"/>
        <v>0</v>
      </c>
      <c r="AU107" s="41">
        <f t="shared" si="43"/>
        <v>3</v>
      </c>
      <c r="AV107" s="41">
        <f t="shared" si="44"/>
        <v>0</v>
      </c>
      <c r="AW107" s="41">
        <f t="shared" si="45"/>
        <v>0</v>
      </c>
      <c r="AX107" s="62">
        <f t="shared" si="46"/>
        <v>0</v>
      </c>
      <c r="AY107" s="62">
        <f t="shared" si="37"/>
        <v>3</v>
      </c>
      <c r="AZ107" s="242"/>
      <c r="BA107" s="243"/>
      <c r="BB107" s="243"/>
      <c r="BC107" s="244"/>
      <c r="BD107" s="264"/>
      <c r="BE107" s="137"/>
      <c r="BF107" s="138"/>
      <c r="BG107" s="137"/>
      <c r="BH107" s="137"/>
      <c r="BI107" s="48"/>
    </row>
    <row r="108" spans="1:61" s="202" customFormat="1" x14ac:dyDescent="0.35">
      <c r="A108" s="15"/>
      <c r="B108" s="38"/>
      <c r="C108" s="15"/>
      <c r="D108" s="29"/>
      <c r="E108" s="11" t="s">
        <v>781</v>
      </c>
      <c r="F108" s="12"/>
      <c r="G108" s="54"/>
      <c r="I108" s="204">
        <v>0</v>
      </c>
      <c r="J108" s="204">
        <v>0</v>
      </c>
      <c r="K108" s="204">
        <v>0</v>
      </c>
      <c r="L108" s="204">
        <v>0</v>
      </c>
      <c r="M108" s="204">
        <v>1</v>
      </c>
      <c r="N108" s="204">
        <v>1</v>
      </c>
      <c r="O108" s="204">
        <v>1</v>
      </c>
      <c r="P108" s="204">
        <v>1</v>
      </c>
      <c r="Q108" s="204">
        <v>1</v>
      </c>
      <c r="R108" s="204">
        <v>1</v>
      </c>
      <c r="S108" s="204">
        <v>1</v>
      </c>
      <c r="T108" s="204">
        <v>1</v>
      </c>
      <c r="U108" s="204">
        <v>0</v>
      </c>
      <c r="V108" s="204">
        <v>0</v>
      </c>
      <c r="W108" s="204">
        <v>0</v>
      </c>
      <c r="X108" s="204">
        <v>0</v>
      </c>
      <c r="Y108" s="204">
        <v>0</v>
      </c>
      <c r="Z108" s="204">
        <v>0</v>
      </c>
      <c r="AA108" s="204">
        <v>0</v>
      </c>
      <c r="AB108" s="204">
        <v>0</v>
      </c>
      <c r="AC108" s="204">
        <v>0</v>
      </c>
      <c r="AD108" s="204">
        <v>0</v>
      </c>
      <c r="AE108" s="204">
        <v>0</v>
      </c>
      <c r="AF108" s="204">
        <v>0</v>
      </c>
      <c r="AG108" s="204">
        <v>0</v>
      </c>
      <c r="AH108" s="204">
        <v>0</v>
      </c>
      <c r="AI108" s="204">
        <v>0</v>
      </c>
      <c r="AJ108" s="204">
        <v>0</v>
      </c>
      <c r="AK108" s="204">
        <v>0</v>
      </c>
      <c r="AL108" s="204">
        <v>0</v>
      </c>
      <c r="AM108" s="204">
        <v>0</v>
      </c>
      <c r="AN108" s="204">
        <v>0</v>
      </c>
      <c r="AO108" s="205">
        <v>0</v>
      </c>
      <c r="AP108" s="206">
        <f t="shared" si="38"/>
        <v>4</v>
      </c>
      <c r="AQ108" s="207">
        <f t="shared" si="39"/>
        <v>4</v>
      </c>
      <c r="AR108" s="206">
        <f t="shared" si="40"/>
        <v>4</v>
      </c>
      <c r="AS108" s="207">
        <f t="shared" si="41"/>
        <v>4</v>
      </c>
      <c r="AT108" s="206">
        <f t="shared" si="42"/>
        <v>0</v>
      </c>
      <c r="AU108" s="206">
        <f t="shared" si="43"/>
        <v>8</v>
      </c>
      <c r="AV108" s="206">
        <f t="shared" si="44"/>
        <v>0</v>
      </c>
      <c r="AW108" s="206">
        <f t="shared" si="45"/>
        <v>0</v>
      </c>
      <c r="AX108" s="207">
        <f t="shared" si="46"/>
        <v>0</v>
      </c>
      <c r="AY108" s="207">
        <f t="shared" si="37"/>
        <v>8</v>
      </c>
      <c r="AZ108" s="242"/>
      <c r="BA108" s="243"/>
      <c r="BB108" s="243"/>
      <c r="BC108" s="244"/>
      <c r="BD108" s="264"/>
      <c r="BE108" s="9"/>
      <c r="BF108" s="139"/>
      <c r="BG108" s="9"/>
      <c r="BH108" s="9"/>
      <c r="BI108" s="69"/>
    </row>
    <row r="109" spans="1:61" x14ac:dyDescent="0.35">
      <c r="A109" s="3"/>
      <c r="B109" s="23"/>
      <c r="C109" s="3"/>
      <c r="D109" s="26"/>
      <c r="E109" s="31"/>
      <c r="F109" s="12" t="s">
        <v>209</v>
      </c>
      <c r="G109" s="12"/>
      <c r="H109" s="12"/>
      <c r="I109" s="6">
        <v>0</v>
      </c>
      <c r="J109" s="6">
        <v>0</v>
      </c>
      <c r="K109" s="6">
        <v>0</v>
      </c>
      <c r="L109" s="6">
        <v>0</v>
      </c>
      <c r="M109" s="6">
        <v>0</v>
      </c>
      <c r="N109" s="6">
        <v>0</v>
      </c>
      <c r="O109" s="6">
        <v>0</v>
      </c>
      <c r="P109" s="6">
        <v>0</v>
      </c>
      <c r="Q109" s="6">
        <v>0</v>
      </c>
      <c r="R109" s="6">
        <v>1</v>
      </c>
      <c r="S109" s="6">
        <v>0</v>
      </c>
      <c r="T109" s="6">
        <v>0</v>
      </c>
      <c r="U109" s="6">
        <v>0</v>
      </c>
      <c r="V109" s="6">
        <v>0</v>
      </c>
      <c r="W109" s="6">
        <v>0</v>
      </c>
      <c r="X109" s="6">
        <v>0</v>
      </c>
      <c r="Y109" s="6">
        <v>0</v>
      </c>
      <c r="Z109" s="6">
        <v>0</v>
      </c>
      <c r="AA109" s="6">
        <v>0</v>
      </c>
      <c r="AB109" s="6">
        <v>0</v>
      </c>
      <c r="AC109" s="6">
        <v>0</v>
      </c>
      <c r="AD109" s="6">
        <v>0</v>
      </c>
      <c r="AE109" s="6">
        <v>0</v>
      </c>
      <c r="AF109" s="6">
        <v>0</v>
      </c>
      <c r="AG109" s="6">
        <v>0</v>
      </c>
      <c r="AH109" s="6">
        <v>0</v>
      </c>
      <c r="AI109" s="6">
        <v>0</v>
      </c>
      <c r="AJ109" s="6">
        <v>0</v>
      </c>
      <c r="AK109" s="6">
        <v>0</v>
      </c>
      <c r="AL109" s="6">
        <v>0</v>
      </c>
      <c r="AM109" s="6">
        <v>0</v>
      </c>
      <c r="AN109" s="6">
        <v>0</v>
      </c>
      <c r="AO109" s="46">
        <v>0</v>
      </c>
      <c r="AP109" s="41">
        <f t="shared" si="38"/>
        <v>1</v>
      </c>
      <c r="AQ109" s="62">
        <f t="shared" si="39"/>
        <v>0</v>
      </c>
      <c r="AR109" s="41">
        <f t="shared" si="40"/>
        <v>1</v>
      </c>
      <c r="AS109" s="62">
        <f t="shared" si="41"/>
        <v>0</v>
      </c>
      <c r="AT109" s="41">
        <f t="shared" si="42"/>
        <v>0</v>
      </c>
      <c r="AU109" s="41">
        <f t="shared" si="43"/>
        <v>1</v>
      </c>
      <c r="AV109" s="41">
        <f t="shared" si="44"/>
        <v>0</v>
      </c>
      <c r="AW109" s="41">
        <f t="shared" si="45"/>
        <v>0</v>
      </c>
      <c r="AX109" s="62">
        <f t="shared" si="46"/>
        <v>0</v>
      </c>
      <c r="AY109" s="62">
        <f t="shared" si="37"/>
        <v>1</v>
      </c>
      <c r="AZ109" s="242"/>
      <c r="BA109" s="243"/>
      <c r="BB109" s="243"/>
      <c r="BC109" s="244"/>
      <c r="BD109" s="264"/>
      <c r="BE109" s="137"/>
      <c r="BF109" s="138"/>
      <c r="BG109" s="137"/>
      <c r="BH109" s="137"/>
      <c r="BI109" s="48"/>
    </row>
    <row r="110" spans="1:61" ht="14.5" customHeight="1" x14ac:dyDescent="0.35">
      <c r="A110" s="3"/>
      <c r="B110" s="23"/>
      <c r="C110" s="3"/>
      <c r="D110" s="26"/>
      <c r="E110" s="31"/>
      <c r="F110" s="12" t="s">
        <v>212</v>
      </c>
      <c r="G110" s="12"/>
      <c r="H110" s="12"/>
      <c r="I110" s="6">
        <v>0</v>
      </c>
      <c r="J110" s="6">
        <v>0</v>
      </c>
      <c r="K110" s="6">
        <v>0</v>
      </c>
      <c r="L110" s="6">
        <v>0</v>
      </c>
      <c r="M110" s="6">
        <v>0</v>
      </c>
      <c r="N110" s="6">
        <v>0</v>
      </c>
      <c r="O110" s="6">
        <v>0</v>
      </c>
      <c r="P110" s="6">
        <v>0</v>
      </c>
      <c r="Q110" s="6">
        <v>0</v>
      </c>
      <c r="R110" s="6">
        <v>1</v>
      </c>
      <c r="S110" s="6">
        <v>1</v>
      </c>
      <c r="T110" s="6">
        <v>1</v>
      </c>
      <c r="U110" s="6">
        <v>0</v>
      </c>
      <c r="V110" s="6">
        <v>0</v>
      </c>
      <c r="W110" s="6">
        <v>0</v>
      </c>
      <c r="X110" s="6">
        <v>0</v>
      </c>
      <c r="Y110" s="6">
        <v>0</v>
      </c>
      <c r="Z110" s="6">
        <v>0</v>
      </c>
      <c r="AA110" s="6">
        <v>0</v>
      </c>
      <c r="AB110" s="6">
        <v>0</v>
      </c>
      <c r="AC110" s="6">
        <v>0</v>
      </c>
      <c r="AD110" s="6">
        <v>0</v>
      </c>
      <c r="AE110" s="6">
        <v>0</v>
      </c>
      <c r="AF110" s="6">
        <v>0</v>
      </c>
      <c r="AG110" s="6">
        <v>0</v>
      </c>
      <c r="AH110" s="6">
        <v>0</v>
      </c>
      <c r="AI110" s="6">
        <v>0</v>
      </c>
      <c r="AJ110" s="6">
        <v>0</v>
      </c>
      <c r="AK110" s="6">
        <v>0</v>
      </c>
      <c r="AL110" s="6">
        <v>0</v>
      </c>
      <c r="AM110" s="6">
        <v>0</v>
      </c>
      <c r="AN110" s="6">
        <v>0</v>
      </c>
      <c r="AO110" s="46">
        <v>0</v>
      </c>
      <c r="AP110" s="41">
        <f t="shared" si="38"/>
        <v>3</v>
      </c>
      <c r="AQ110" s="62">
        <f t="shared" si="39"/>
        <v>0</v>
      </c>
      <c r="AR110" s="41">
        <f t="shared" si="40"/>
        <v>1</v>
      </c>
      <c r="AS110" s="62">
        <f t="shared" si="41"/>
        <v>2</v>
      </c>
      <c r="AT110" s="41">
        <f t="shared" si="42"/>
        <v>0</v>
      </c>
      <c r="AU110" s="41">
        <f t="shared" si="43"/>
        <v>3</v>
      </c>
      <c r="AV110" s="41">
        <f t="shared" si="44"/>
        <v>0</v>
      </c>
      <c r="AW110" s="41">
        <f t="shared" si="45"/>
        <v>0</v>
      </c>
      <c r="AX110" s="62">
        <f t="shared" si="46"/>
        <v>0</v>
      </c>
      <c r="AY110" s="62">
        <f t="shared" si="37"/>
        <v>3</v>
      </c>
      <c r="AZ110" s="242"/>
      <c r="BA110" s="243"/>
      <c r="BB110" s="243"/>
      <c r="BC110" s="244"/>
      <c r="BD110" s="264"/>
      <c r="BE110" s="137"/>
      <c r="BF110" s="138"/>
      <c r="BG110" s="137"/>
      <c r="BH110" s="137"/>
      <c r="BI110" s="48"/>
    </row>
    <row r="111" spans="1:61" x14ac:dyDescent="0.35">
      <c r="A111" s="3"/>
      <c r="B111" s="23"/>
      <c r="C111" s="3"/>
      <c r="D111" s="26"/>
      <c r="E111" s="31"/>
      <c r="F111" s="12" t="s">
        <v>214</v>
      </c>
      <c r="G111" s="12"/>
      <c r="H111" s="12"/>
      <c r="I111" s="6">
        <v>0</v>
      </c>
      <c r="J111" s="6">
        <v>0</v>
      </c>
      <c r="K111" s="6">
        <v>0</v>
      </c>
      <c r="L111" s="6">
        <v>0</v>
      </c>
      <c r="M111" s="6">
        <v>0</v>
      </c>
      <c r="N111" s="6">
        <v>0</v>
      </c>
      <c r="O111" s="6">
        <v>0</v>
      </c>
      <c r="P111" s="6">
        <v>0</v>
      </c>
      <c r="Q111" s="6">
        <v>1</v>
      </c>
      <c r="R111" s="6">
        <v>1</v>
      </c>
      <c r="S111" s="6">
        <v>1</v>
      </c>
      <c r="T111" s="6">
        <v>0</v>
      </c>
      <c r="U111" s="6">
        <v>0</v>
      </c>
      <c r="V111" s="6">
        <v>0</v>
      </c>
      <c r="W111" s="6">
        <v>0</v>
      </c>
      <c r="X111" s="6">
        <v>0</v>
      </c>
      <c r="Y111" s="6">
        <v>0</v>
      </c>
      <c r="Z111" s="6">
        <v>0</v>
      </c>
      <c r="AA111" s="6">
        <v>0</v>
      </c>
      <c r="AB111" s="6">
        <v>0</v>
      </c>
      <c r="AC111" s="6">
        <v>0</v>
      </c>
      <c r="AD111" s="6">
        <v>0</v>
      </c>
      <c r="AE111" s="6">
        <v>0</v>
      </c>
      <c r="AF111" s="6">
        <v>0</v>
      </c>
      <c r="AG111" s="6">
        <v>0</v>
      </c>
      <c r="AH111" s="6">
        <v>0</v>
      </c>
      <c r="AI111" s="6">
        <v>0</v>
      </c>
      <c r="AJ111" s="6">
        <v>0</v>
      </c>
      <c r="AK111" s="6">
        <v>0</v>
      </c>
      <c r="AL111" s="6">
        <v>0</v>
      </c>
      <c r="AM111" s="6">
        <v>0</v>
      </c>
      <c r="AN111" s="6">
        <v>0</v>
      </c>
      <c r="AO111" s="46">
        <v>0</v>
      </c>
      <c r="AP111" s="41">
        <f t="shared" si="38"/>
        <v>3</v>
      </c>
      <c r="AQ111" s="62">
        <f t="shared" si="39"/>
        <v>0</v>
      </c>
      <c r="AR111" s="41">
        <f t="shared" si="40"/>
        <v>2</v>
      </c>
      <c r="AS111" s="62">
        <f t="shared" si="41"/>
        <v>1</v>
      </c>
      <c r="AT111" s="41">
        <f t="shared" si="42"/>
        <v>0</v>
      </c>
      <c r="AU111" s="41">
        <f t="shared" si="43"/>
        <v>3</v>
      </c>
      <c r="AV111" s="41">
        <f t="shared" si="44"/>
        <v>0</v>
      </c>
      <c r="AW111" s="41">
        <f t="shared" si="45"/>
        <v>0</v>
      </c>
      <c r="AX111" s="62">
        <f t="shared" si="46"/>
        <v>0</v>
      </c>
      <c r="AY111" s="62">
        <f t="shared" si="37"/>
        <v>3</v>
      </c>
      <c r="AZ111" s="242"/>
      <c r="BA111" s="243"/>
      <c r="BB111" s="243"/>
      <c r="BC111" s="244"/>
      <c r="BD111" s="264"/>
      <c r="BF111" s="140"/>
      <c r="BG111" s="137"/>
      <c r="BH111" s="137"/>
      <c r="BI111" s="48"/>
    </row>
    <row r="112" spans="1:61" x14ac:dyDescent="0.35">
      <c r="A112" s="3"/>
      <c r="B112" s="23"/>
      <c r="C112" s="3"/>
      <c r="D112" s="26"/>
      <c r="E112" s="31"/>
      <c r="F112" s="12" t="s">
        <v>215</v>
      </c>
      <c r="G112" s="12"/>
      <c r="H112" s="12"/>
      <c r="I112" s="6">
        <v>0</v>
      </c>
      <c r="J112" s="6">
        <v>0</v>
      </c>
      <c r="K112" s="6">
        <v>0</v>
      </c>
      <c r="L112" s="6">
        <v>0</v>
      </c>
      <c r="M112" s="6">
        <v>0</v>
      </c>
      <c r="N112" s="6">
        <v>0</v>
      </c>
      <c r="O112" s="6">
        <v>0</v>
      </c>
      <c r="P112" s="6">
        <v>0</v>
      </c>
      <c r="Q112" s="6">
        <v>1</v>
      </c>
      <c r="R112" s="6">
        <v>0</v>
      </c>
      <c r="S112" s="6">
        <v>0</v>
      </c>
      <c r="T112" s="6">
        <v>0</v>
      </c>
      <c r="U112" s="6">
        <v>0</v>
      </c>
      <c r="V112" s="6">
        <v>0</v>
      </c>
      <c r="W112" s="6">
        <v>0</v>
      </c>
      <c r="X112" s="6">
        <v>0</v>
      </c>
      <c r="Y112" s="6">
        <v>0</v>
      </c>
      <c r="Z112" s="6">
        <v>0</v>
      </c>
      <c r="AA112" s="6">
        <v>0</v>
      </c>
      <c r="AB112" s="6">
        <v>0</v>
      </c>
      <c r="AC112" s="6">
        <v>0</v>
      </c>
      <c r="AD112" s="6">
        <v>0</v>
      </c>
      <c r="AE112" s="6">
        <v>0</v>
      </c>
      <c r="AF112" s="6">
        <v>0</v>
      </c>
      <c r="AG112" s="6">
        <v>0</v>
      </c>
      <c r="AH112" s="6">
        <v>0</v>
      </c>
      <c r="AI112" s="6">
        <v>0</v>
      </c>
      <c r="AJ112" s="6">
        <v>0</v>
      </c>
      <c r="AK112" s="6">
        <v>0</v>
      </c>
      <c r="AL112" s="6">
        <v>0</v>
      </c>
      <c r="AM112" s="6">
        <v>0</v>
      </c>
      <c r="AN112" s="6">
        <v>0</v>
      </c>
      <c r="AO112" s="46">
        <v>0</v>
      </c>
      <c r="AP112" s="41">
        <f t="shared" si="38"/>
        <v>1</v>
      </c>
      <c r="AQ112" s="62">
        <f t="shared" si="39"/>
        <v>0</v>
      </c>
      <c r="AR112" s="41">
        <f t="shared" si="40"/>
        <v>1</v>
      </c>
      <c r="AS112" s="62">
        <f t="shared" si="41"/>
        <v>0</v>
      </c>
      <c r="AT112" s="41">
        <f t="shared" si="42"/>
        <v>0</v>
      </c>
      <c r="AU112" s="41">
        <f t="shared" si="43"/>
        <v>1</v>
      </c>
      <c r="AV112" s="41">
        <f t="shared" si="44"/>
        <v>0</v>
      </c>
      <c r="AW112" s="41">
        <f t="shared" si="45"/>
        <v>0</v>
      </c>
      <c r="AX112" s="62">
        <f t="shared" si="46"/>
        <v>0</v>
      </c>
      <c r="AY112" s="62">
        <f t="shared" si="37"/>
        <v>1</v>
      </c>
      <c r="AZ112" s="242"/>
      <c r="BA112" s="243"/>
      <c r="BB112" s="243"/>
      <c r="BC112" s="244"/>
      <c r="BD112" s="264"/>
      <c r="BF112" s="140"/>
      <c r="BG112" s="137"/>
      <c r="BH112" s="137"/>
      <c r="BI112" s="48"/>
    </row>
    <row r="113" spans="1:61" ht="14.15" customHeight="1" x14ac:dyDescent="0.35">
      <c r="A113" s="3"/>
      <c r="B113" s="23"/>
      <c r="C113" s="3"/>
      <c r="D113" s="26"/>
      <c r="E113" s="31"/>
      <c r="F113" s="12" t="s">
        <v>216</v>
      </c>
      <c r="G113" s="12"/>
      <c r="H113" s="12"/>
      <c r="I113" s="6">
        <v>0</v>
      </c>
      <c r="J113" s="6">
        <v>0</v>
      </c>
      <c r="K113" s="6">
        <v>0</v>
      </c>
      <c r="L113" s="6">
        <v>0</v>
      </c>
      <c r="M113" s="6">
        <v>0</v>
      </c>
      <c r="N113" s="6">
        <v>0</v>
      </c>
      <c r="O113" s="6">
        <v>0</v>
      </c>
      <c r="P113" s="6">
        <v>0</v>
      </c>
      <c r="Q113" s="6">
        <v>1</v>
      </c>
      <c r="R113" s="6">
        <v>0</v>
      </c>
      <c r="S113" s="6">
        <v>1</v>
      </c>
      <c r="T113" s="6">
        <v>0</v>
      </c>
      <c r="U113" s="6">
        <v>0</v>
      </c>
      <c r="V113" s="6">
        <v>0</v>
      </c>
      <c r="W113" s="6">
        <v>0</v>
      </c>
      <c r="X113" s="6">
        <v>0</v>
      </c>
      <c r="Y113" s="6">
        <v>0</v>
      </c>
      <c r="Z113" s="6">
        <v>0</v>
      </c>
      <c r="AA113" s="6">
        <v>0</v>
      </c>
      <c r="AB113" s="6">
        <v>0</v>
      </c>
      <c r="AC113" s="6">
        <v>0</v>
      </c>
      <c r="AD113" s="6">
        <v>0</v>
      </c>
      <c r="AE113" s="6">
        <v>0</v>
      </c>
      <c r="AF113" s="6">
        <v>0</v>
      </c>
      <c r="AG113" s="6">
        <v>0</v>
      </c>
      <c r="AH113" s="6">
        <v>0</v>
      </c>
      <c r="AI113" s="6">
        <v>0</v>
      </c>
      <c r="AJ113" s="6">
        <v>0</v>
      </c>
      <c r="AK113" s="6">
        <v>0</v>
      </c>
      <c r="AL113" s="6">
        <v>0</v>
      </c>
      <c r="AM113" s="6">
        <v>0</v>
      </c>
      <c r="AN113" s="6">
        <v>0</v>
      </c>
      <c r="AO113" s="46">
        <v>0</v>
      </c>
      <c r="AP113" s="41">
        <f t="shared" si="38"/>
        <v>2</v>
      </c>
      <c r="AQ113" s="62">
        <f t="shared" si="39"/>
        <v>0</v>
      </c>
      <c r="AR113" s="41">
        <f t="shared" si="40"/>
        <v>1</v>
      </c>
      <c r="AS113" s="62">
        <f t="shared" si="41"/>
        <v>1</v>
      </c>
      <c r="AT113" s="41">
        <f t="shared" si="42"/>
        <v>0</v>
      </c>
      <c r="AU113" s="41">
        <f t="shared" si="43"/>
        <v>2</v>
      </c>
      <c r="AV113" s="41">
        <f t="shared" si="44"/>
        <v>0</v>
      </c>
      <c r="AW113" s="41">
        <f t="shared" si="45"/>
        <v>0</v>
      </c>
      <c r="AX113" s="62">
        <f t="shared" si="46"/>
        <v>0</v>
      </c>
      <c r="AY113" s="62">
        <f t="shared" si="37"/>
        <v>2</v>
      </c>
      <c r="AZ113" s="242"/>
      <c r="BA113" s="243"/>
      <c r="BB113" s="243"/>
      <c r="BC113" s="244"/>
      <c r="BD113" s="264"/>
      <c r="BF113" s="140"/>
      <c r="BG113" s="137"/>
      <c r="BH113" s="137"/>
      <c r="BI113" s="48"/>
    </row>
    <row r="114" spans="1:61" x14ac:dyDescent="0.35">
      <c r="A114" s="3"/>
      <c r="B114" s="23"/>
      <c r="C114" s="3"/>
      <c r="D114" s="26"/>
      <c r="E114" s="31"/>
      <c r="F114" s="12" t="s">
        <v>217</v>
      </c>
      <c r="G114" s="12"/>
      <c r="H114" s="12"/>
      <c r="I114" s="6">
        <v>0</v>
      </c>
      <c r="J114" s="6">
        <v>0</v>
      </c>
      <c r="K114" s="6">
        <v>0</v>
      </c>
      <c r="L114" s="6">
        <v>0</v>
      </c>
      <c r="M114" s="6">
        <v>0</v>
      </c>
      <c r="N114" s="6">
        <v>0</v>
      </c>
      <c r="O114" s="6">
        <v>0</v>
      </c>
      <c r="P114" s="6">
        <v>1</v>
      </c>
      <c r="Q114" s="6">
        <v>0</v>
      </c>
      <c r="R114" s="6">
        <v>0</v>
      </c>
      <c r="S114" s="6">
        <v>0</v>
      </c>
      <c r="T114" s="6">
        <v>0</v>
      </c>
      <c r="U114" s="6">
        <v>0</v>
      </c>
      <c r="V114" s="6">
        <v>0</v>
      </c>
      <c r="W114" s="6">
        <v>0</v>
      </c>
      <c r="X114" s="6">
        <v>0</v>
      </c>
      <c r="Y114" s="6">
        <v>0</v>
      </c>
      <c r="Z114" s="6">
        <v>0</v>
      </c>
      <c r="AA114" s="6">
        <v>0</v>
      </c>
      <c r="AB114" s="6">
        <v>0</v>
      </c>
      <c r="AC114" s="6">
        <v>0</v>
      </c>
      <c r="AD114" s="6">
        <v>0</v>
      </c>
      <c r="AE114" s="6">
        <v>0</v>
      </c>
      <c r="AF114" s="6">
        <v>0</v>
      </c>
      <c r="AG114" s="6">
        <v>0</v>
      </c>
      <c r="AH114" s="6">
        <v>0</v>
      </c>
      <c r="AI114" s="6">
        <v>0</v>
      </c>
      <c r="AJ114" s="6">
        <v>0</v>
      </c>
      <c r="AK114" s="6">
        <v>0</v>
      </c>
      <c r="AL114" s="6">
        <v>0</v>
      </c>
      <c r="AM114" s="6">
        <v>0</v>
      </c>
      <c r="AN114" s="6">
        <v>0</v>
      </c>
      <c r="AO114" s="46">
        <v>0</v>
      </c>
      <c r="AP114" s="41">
        <f t="shared" si="38"/>
        <v>0</v>
      </c>
      <c r="AQ114" s="62">
        <f t="shared" si="39"/>
        <v>1</v>
      </c>
      <c r="AR114" s="41">
        <f t="shared" si="40"/>
        <v>0</v>
      </c>
      <c r="AS114" s="62">
        <f t="shared" si="41"/>
        <v>1</v>
      </c>
      <c r="AT114" s="41">
        <f t="shared" si="42"/>
        <v>0</v>
      </c>
      <c r="AU114" s="41">
        <f t="shared" si="43"/>
        <v>1</v>
      </c>
      <c r="AV114" s="41">
        <f t="shared" si="44"/>
        <v>0</v>
      </c>
      <c r="AW114" s="41">
        <f t="shared" si="45"/>
        <v>0</v>
      </c>
      <c r="AX114" s="62">
        <f t="shared" si="46"/>
        <v>0</v>
      </c>
      <c r="AY114" s="62">
        <f t="shared" si="37"/>
        <v>1</v>
      </c>
      <c r="AZ114" s="242"/>
      <c r="BA114" s="243"/>
      <c r="BB114" s="243"/>
      <c r="BC114" s="244"/>
      <c r="BD114" s="264"/>
      <c r="BF114" s="140"/>
      <c r="BG114" s="137"/>
      <c r="BH114" s="137"/>
      <c r="BI114" s="48"/>
    </row>
    <row r="115" spans="1:61" x14ac:dyDescent="0.35">
      <c r="A115" s="3"/>
      <c r="B115" s="23"/>
      <c r="C115" s="3"/>
      <c r="D115" s="26"/>
      <c r="E115" s="31"/>
      <c r="F115" s="12" t="s">
        <v>218</v>
      </c>
      <c r="G115" s="12"/>
      <c r="H115" s="12"/>
      <c r="I115" s="6">
        <v>0</v>
      </c>
      <c r="J115" s="6">
        <v>0</v>
      </c>
      <c r="K115" s="6">
        <v>0</v>
      </c>
      <c r="L115" s="6">
        <v>0</v>
      </c>
      <c r="M115" s="6">
        <v>0</v>
      </c>
      <c r="N115" s="6">
        <v>0</v>
      </c>
      <c r="O115" s="6">
        <v>0</v>
      </c>
      <c r="P115" s="6">
        <v>1</v>
      </c>
      <c r="Q115" s="6">
        <v>0</v>
      </c>
      <c r="R115" s="6">
        <v>0</v>
      </c>
      <c r="S115" s="6">
        <v>0</v>
      </c>
      <c r="T115" s="6">
        <v>0</v>
      </c>
      <c r="U115" s="6">
        <v>0</v>
      </c>
      <c r="V115" s="6">
        <v>0</v>
      </c>
      <c r="W115" s="6">
        <v>0</v>
      </c>
      <c r="X115" s="6">
        <v>0</v>
      </c>
      <c r="Y115" s="6">
        <v>0</v>
      </c>
      <c r="Z115" s="6">
        <v>0</v>
      </c>
      <c r="AA115" s="6">
        <v>0</v>
      </c>
      <c r="AB115" s="6">
        <v>0</v>
      </c>
      <c r="AC115" s="6">
        <v>0</v>
      </c>
      <c r="AD115" s="6">
        <v>0</v>
      </c>
      <c r="AE115" s="6">
        <v>0</v>
      </c>
      <c r="AF115" s="6">
        <v>0</v>
      </c>
      <c r="AG115" s="6">
        <v>0</v>
      </c>
      <c r="AH115" s="6">
        <v>0</v>
      </c>
      <c r="AI115" s="6">
        <v>0</v>
      </c>
      <c r="AJ115" s="6">
        <v>0</v>
      </c>
      <c r="AK115" s="6">
        <v>0</v>
      </c>
      <c r="AL115" s="6">
        <v>0</v>
      </c>
      <c r="AM115" s="6">
        <v>0</v>
      </c>
      <c r="AN115" s="6">
        <v>0</v>
      </c>
      <c r="AO115" s="46">
        <v>0</v>
      </c>
      <c r="AP115" s="41">
        <f t="shared" si="38"/>
        <v>0</v>
      </c>
      <c r="AQ115" s="62">
        <f t="shared" si="39"/>
        <v>1</v>
      </c>
      <c r="AR115" s="41">
        <f t="shared" si="40"/>
        <v>0</v>
      </c>
      <c r="AS115" s="62">
        <f t="shared" si="41"/>
        <v>1</v>
      </c>
      <c r="AT115" s="41">
        <f t="shared" si="42"/>
        <v>0</v>
      </c>
      <c r="AU115" s="41">
        <f t="shared" si="43"/>
        <v>1</v>
      </c>
      <c r="AV115" s="41">
        <f t="shared" si="44"/>
        <v>0</v>
      </c>
      <c r="AW115" s="41">
        <f t="shared" si="45"/>
        <v>0</v>
      </c>
      <c r="AX115" s="62">
        <f t="shared" si="46"/>
        <v>0</v>
      </c>
      <c r="AY115" s="62">
        <f t="shared" si="37"/>
        <v>1</v>
      </c>
      <c r="AZ115" s="242"/>
      <c r="BA115" s="243"/>
      <c r="BB115" s="243"/>
      <c r="BC115" s="244"/>
      <c r="BD115" s="264"/>
      <c r="BF115" s="140"/>
      <c r="BG115" s="137"/>
      <c r="BH115" s="137"/>
      <c r="BI115" s="48"/>
    </row>
    <row r="116" spans="1:61" x14ac:dyDescent="0.35">
      <c r="A116" s="3"/>
      <c r="B116" s="23"/>
      <c r="C116" s="3"/>
      <c r="D116" s="26"/>
      <c r="E116" s="31"/>
      <c r="F116" s="12" t="s">
        <v>219</v>
      </c>
      <c r="G116" s="12"/>
      <c r="H116" s="12"/>
      <c r="I116" s="6">
        <v>0</v>
      </c>
      <c r="J116" s="6">
        <v>0</v>
      </c>
      <c r="K116" s="6">
        <v>0</v>
      </c>
      <c r="L116" s="6">
        <v>0</v>
      </c>
      <c r="M116" s="6">
        <v>0</v>
      </c>
      <c r="N116" s="6">
        <v>0</v>
      </c>
      <c r="O116" s="6">
        <v>1</v>
      </c>
      <c r="P116" s="6">
        <v>1</v>
      </c>
      <c r="Q116" s="6">
        <v>1</v>
      </c>
      <c r="R116" s="6">
        <v>1</v>
      </c>
      <c r="S116" s="6">
        <v>1</v>
      </c>
      <c r="T116" s="6">
        <v>1</v>
      </c>
      <c r="U116" s="6">
        <v>0</v>
      </c>
      <c r="V116" s="6">
        <v>0</v>
      </c>
      <c r="W116" s="6">
        <v>0</v>
      </c>
      <c r="X116" s="6">
        <v>0</v>
      </c>
      <c r="Y116" s="6">
        <v>0</v>
      </c>
      <c r="Z116" s="6">
        <v>0</v>
      </c>
      <c r="AA116" s="6">
        <v>0</v>
      </c>
      <c r="AB116" s="6">
        <v>0</v>
      </c>
      <c r="AC116" s="6">
        <v>0</v>
      </c>
      <c r="AD116" s="6">
        <v>0</v>
      </c>
      <c r="AE116" s="6">
        <v>0</v>
      </c>
      <c r="AF116" s="6">
        <v>0</v>
      </c>
      <c r="AG116" s="6">
        <v>0</v>
      </c>
      <c r="AH116" s="6">
        <v>0</v>
      </c>
      <c r="AI116" s="6">
        <v>0</v>
      </c>
      <c r="AJ116" s="6">
        <v>0</v>
      </c>
      <c r="AK116" s="6">
        <v>0</v>
      </c>
      <c r="AL116" s="6">
        <v>0</v>
      </c>
      <c r="AM116" s="6">
        <v>0</v>
      </c>
      <c r="AN116" s="6">
        <v>0</v>
      </c>
      <c r="AO116" s="46">
        <v>0</v>
      </c>
      <c r="AP116" s="41">
        <f t="shared" si="38"/>
        <v>4</v>
      </c>
      <c r="AQ116" s="62">
        <f t="shared" si="39"/>
        <v>2</v>
      </c>
      <c r="AR116" s="41">
        <f t="shared" si="40"/>
        <v>2</v>
      </c>
      <c r="AS116" s="62">
        <f t="shared" si="41"/>
        <v>4</v>
      </c>
      <c r="AT116" s="41">
        <f t="shared" si="42"/>
        <v>0</v>
      </c>
      <c r="AU116" s="41">
        <f t="shared" si="43"/>
        <v>6</v>
      </c>
      <c r="AV116" s="41">
        <f t="shared" si="44"/>
        <v>0</v>
      </c>
      <c r="AW116" s="41">
        <f t="shared" si="45"/>
        <v>0</v>
      </c>
      <c r="AX116" s="62">
        <f t="shared" si="46"/>
        <v>0</v>
      </c>
      <c r="AY116" s="62">
        <f t="shared" si="37"/>
        <v>6</v>
      </c>
      <c r="AZ116" s="242"/>
      <c r="BA116" s="243"/>
      <c r="BB116" s="243"/>
      <c r="BC116" s="244"/>
      <c r="BD116" s="264"/>
      <c r="BF116" s="140"/>
      <c r="BG116" s="137"/>
      <c r="BH116" s="137"/>
      <c r="BI116" s="48"/>
    </row>
    <row r="117" spans="1:61" x14ac:dyDescent="0.35">
      <c r="A117" s="3"/>
      <c r="B117" s="23"/>
      <c r="C117" s="3"/>
      <c r="D117" s="26"/>
      <c r="E117" s="31"/>
      <c r="F117" s="12" t="s">
        <v>220</v>
      </c>
      <c r="G117" s="12"/>
      <c r="H117" s="12"/>
      <c r="I117" s="6">
        <v>0</v>
      </c>
      <c r="J117" s="6">
        <v>0</v>
      </c>
      <c r="K117" s="6">
        <v>0</v>
      </c>
      <c r="L117" s="6">
        <v>0</v>
      </c>
      <c r="M117" s="6">
        <v>1</v>
      </c>
      <c r="N117" s="6">
        <v>0</v>
      </c>
      <c r="O117" s="6">
        <v>0</v>
      </c>
      <c r="P117" s="6">
        <v>0</v>
      </c>
      <c r="Q117" s="6">
        <v>0</v>
      </c>
      <c r="R117" s="6">
        <v>0</v>
      </c>
      <c r="S117" s="6">
        <v>1</v>
      </c>
      <c r="T117" s="6">
        <v>1</v>
      </c>
      <c r="U117" s="6">
        <v>0</v>
      </c>
      <c r="V117" s="6">
        <v>0</v>
      </c>
      <c r="W117" s="6">
        <v>0</v>
      </c>
      <c r="X117" s="6">
        <v>0</v>
      </c>
      <c r="Y117" s="6">
        <v>0</v>
      </c>
      <c r="Z117" s="6">
        <v>0</v>
      </c>
      <c r="AA117" s="6">
        <v>0</v>
      </c>
      <c r="AB117" s="6">
        <v>0</v>
      </c>
      <c r="AC117" s="6">
        <v>0</v>
      </c>
      <c r="AD117" s="6">
        <v>0</v>
      </c>
      <c r="AE117" s="6">
        <v>0</v>
      </c>
      <c r="AF117" s="6">
        <v>0</v>
      </c>
      <c r="AG117" s="6">
        <v>0</v>
      </c>
      <c r="AH117" s="6">
        <v>0</v>
      </c>
      <c r="AI117" s="6">
        <v>0</v>
      </c>
      <c r="AJ117" s="6">
        <v>0</v>
      </c>
      <c r="AK117" s="6">
        <v>0</v>
      </c>
      <c r="AL117" s="6">
        <v>0</v>
      </c>
      <c r="AM117" s="6">
        <v>0</v>
      </c>
      <c r="AN117" s="6">
        <v>0</v>
      </c>
      <c r="AO117" s="46">
        <v>0</v>
      </c>
      <c r="AP117" s="41">
        <f t="shared" si="38"/>
        <v>2</v>
      </c>
      <c r="AQ117" s="62">
        <f t="shared" si="39"/>
        <v>1</v>
      </c>
      <c r="AR117" s="41">
        <f t="shared" si="40"/>
        <v>1</v>
      </c>
      <c r="AS117" s="62">
        <f t="shared" si="41"/>
        <v>2</v>
      </c>
      <c r="AT117" s="41">
        <f t="shared" si="42"/>
        <v>0</v>
      </c>
      <c r="AU117" s="41">
        <f t="shared" si="43"/>
        <v>3</v>
      </c>
      <c r="AV117" s="41">
        <f t="shared" si="44"/>
        <v>0</v>
      </c>
      <c r="AW117" s="41">
        <f t="shared" si="45"/>
        <v>0</v>
      </c>
      <c r="AX117" s="62">
        <f t="shared" si="46"/>
        <v>0</v>
      </c>
      <c r="AY117" s="62">
        <f t="shared" si="37"/>
        <v>3</v>
      </c>
      <c r="AZ117" s="242"/>
      <c r="BA117" s="243"/>
      <c r="BB117" s="243"/>
      <c r="BC117" s="244"/>
      <c r="BD117" s="264"/>
      <c r="BF117" s="140"/>
      <c r="BG117" s="137"/>
      <c r="BH117" s="137"/>
      <c r="BI117" s="48"/>
    </row>
    <row r="118" spans="1:61" x14ac:dyDescent="0.35">
      <c r="A118" s="3"/>
      <c r="B118" s="23"/>
      <c r="C118" s="3"/>
      <c r="D118" s="26"/>
      <c r="E118" s="31"/>
      <c r="F118" s="12" t="s">
        <v>221</v>
      </c>
      <c r="G118" s="12"/>
      <c r="H118" s="12"/>
      <c r="I118" s="6">
        <v>0</v>
      </c>
      <c r="J118" s="6">
        <v>0</v>
      </c>
      <c r="K118" s="6">
        <v>0</v>
      </c>
      <c r="L118" s="6">
        <v>0</v>
      </c>
      <c r="M118" s="6">
        <v>1</v>
      </c>
      <c r="N118" s="6">
        <v>1</v>
      </c>
      <c r="O118" s="6">
        <v>1</v>
      </c>
      <c r="P118" s="6">
        <v>1</v>
      </c>
      <c r="Q118" s="6">
        <v>1</v>
      </c>
      <c r="R118" s="6">
        <v>1</v>
      </c>
      <c r="S118" s="6">
        <v>1</v>
      </c>
      <c r="T118" s="6">
        <v>0</v>
      </c>
      <c r="U118" s="6">
        <v>0</v>
      </c>
      <c r="V118" s="6">
        <v>0</v>
      </c>
      <c r="W118" s="6">
        <v>0</v>
      </c>
      <c r="X118" s="6">
        <v>0</v>
      </c>
      <c r="Y118" s="6">
        <v>0</v>
      </c>
      <c r="Z118" s="6">
        <v>0</v>
      </c>
      <c r="AA118" s="6">
        <v>0</v>
      </c>
      <c r="AB118" s="6">
        <v>0</v>
      </c>
      <c r="AC118" s="6">
        <v>0</v>
      </c>
      <c r="AD118" s="6">
        <v>0</v>
      </c>
      <c r="AE118" s="6">
        <v>0</v>
      </c>
      <c r="AF118" s="6">
        <v>0</v>
      </c>
      <c r="AG118" s="6">
        <v>0</v>
      </c>
      <c r="AH118" s="6">
        <v>0</v>
      </c>
      <c r="AI118" s="6">
        <v>0</v>
      </c>
      <c r="AJ118" s="6">
        <v>0</v>
      </c>
      <c r="AK118" s="6">
        <v>0</v>
      </c>
      <c r="AL118" s="6">
        <v>0</v>
      </c>
      <c r="AM118" s="6">
        <v>0</v>
      </c>
      <c r="AN118" s="6">
        <v>0</v>
      </c>
      <c r="AO118" s="46">
        <v>0</v>
      </c>
      <c r="AP118" s="41">
        <f t="shared" si="38"/>
        <v>3</v>
      </c>
      <c r="AQ118" s="62">
        <f t="shared" si="39"/>
        <v>4</v>
      </c>
      <c r="AR118" s="41">
        <f t="shared" si="40"/>
        <v>4</v>
      </c>
      <c r="AS118" s="62">
        <f t="shared" si="41"/>
        <v>3</v>
      </c>
      <c r="AT118" s="41">
        <f t="shared" si="42"/>
        <v>0</v>
      </c>
      <c r="AU118" s="41">
        <f t="shared" si="43"/>
        <v>7</v>
      </c>
      <c r="AV118" s="41">
        <f t="shared" si="44"/>
        <v>0</v>
      </c>
      <c r="AW118" s="41">
        <f t="shared" si="45"/>
        <v>0</v>
      </c>
      <c r="AX118" s="62">
        <f t="shared" si="46"/>
        <v>0</v>
      </c>
      <c r="AY118" s="62">
        <f t="shared" si="37"/>
        <v>7</v>
      </c>
      <c r="AZ118" s="242"/>
      <c r="BA118" s="243"/>
      <c r="BB118" s="243"/>
      <c r="BC118" s="244"/>
      <c r="BD118" s="264"/>
      <c r="BF118" s="140"/>
      <c r="BG118" s="137"/>
      <c r="BH118" s="137"/>
      <c r="BI118" s="48"/>
    </row>
    <row r="119" spans="1:61" x14ac:dyDescent="0.35">
      <c r="A119" s="3"/>
      <c r="B119" s="23"/>
      <c r="C119" s="3"/>
      <c r="D119" s="26"/>
      <c r="E119" s="31"/>
      <c r="F119" s="12" t="s">
        <v>222</v>
      </c>
      <c r="G119" s="12"/>
      <c r="H119" s="12"/>
      <c r="I119" s="6">
        <v>0</v>
      </c>
      <c r="J119" s="6">
        <v>0</v>
      </c>
      <c r="K119" s="6">
        <v>0</v>
      </c>
      <c r="L119" s="6">
        <v>0</v>
      </c>
      <c r="M119" s="6">
        <v>0</v>
      </c>
      <c r="N119" s="6">
        <v>1</v>
      </c>
      <c r="O119" s="6">
        <v>1</v>
      </c>
      <c r="P119" s="6">
        <v>1</v>
      </c>
      <c r="Q119" s="6">
        <v>1</v>
      </c>
      <c r="R119" s="6">
        <v>0</v>
      </c>
      <c r="S119" s="6">
        <v>0</v>
      </c>
      <c r="T119" s="6">
        <v>0</v>
      </c>
      <c r="U119" s="6">
        <v>0</v>
      </c>
      <c r="V119" s="6">
        <v>0</v>
      </c>
      <c r="W119" s="6">
        <v>0</v>
      </c>
      <c r="X119" s="6">
        <v>0</v>
      </c>
      <c r="Y119" s="6">
        <v>0</v>
      </c>
      <c r="Z119" s="6">
        <v>0</v>
      </c>
      <c r="AA119" s="6">
        <v>0</v>
      </c>
      <c r="AB119" s="6">
        <v>0</v>
      </c>
      <c r="AC119" s="6">
        <v>0</v>
      </c>
      <c r="AD119" s="6">
        <v>0</v>
      </c>
      <c r="AE119" s="6">
        <v>0</v>
      </c>
      <c r="AF119" s="6">
        <v>0</v>
      </c>
      <c r="AG119" s="6">
        <v>0</v>
      </c>
      <c r="AH119" s="6">
        <v>0</v>
      </c>
      <c r="AI119" s="6">
        <v>0</v>
      </c>
      <c r="AJ119" s="6">
        <v>0</v>
      </c>
      <c r="AK119" s="6">
        <v>0</v>
      </c>
      <c r="AL119" s="6">
        <v>0</v>
      </c>
      <c r="AM119" s="6">
        <v>0</v>
      </c>
      <c r="AN119" s="6">
        <v>0</v>
      </c>
      <c r="AO119" s="46">
        <v>0</v>
      </c>
      <c r="AP119" s="41">
        <f t="shared" si="38"/>
        <v>1</v>
      </c>
      <c r="AQ119" s="62">
        <f t="shared" si="39"/>
        <v>3</v>
      </c>
      <c r="AR119" s="41">
        <f t="shared" si="40"/>
        <v>2</v>
      </c>
      <c r="AS119" s="62">
        <f t="shared" si="41"/>
        <v>2</v>
      </c>
      <c r="AT119" s="41">
        <f t="shared" si="42"/>
        <v>0</v>
      </c>
      <c r="AU119" s="41">
        <f t="shared" si="43"/>
        <v>4</v>
      </c>
      <c r="AV119" s="41">
        <f t="shared" si="44"/>
        <v>0</v>
      </c>
      <c r="AW119" s="41">
        <f t="shared" si="45"/>
        <v>0</v>
      </c>
      <c r="AX119" s="62">
        <f t="shared" si="46"/>
        <v>0</v>
      </c>
      <c r="AY119" s="62">
        <f t="shared" si="37"/>
        <v>4</v>
      </c>
      <c r="AZ119" s="242"/>
      <c r="BA119" s="243"/>
      <c r="BB119" s="243"/>
      <c r="BC119" s="244"/>
      <c r="BD119" s="264"/>
      <c r="BF119" s="140"/>
      <c r="BG119" s="137"/>
      <c r="BH119" s="137"/>
      <c r="BI119" s="48"/>
    </row>
    <row r="120" spans="1:61" s="202" customFormat="1" x14ac:dyDescent="0.35">
      <c r="A120" s="15"/>
      <c r="B120" s="253" t="s">
        <v>95</v>
      </c>
      <c r="C120" s="15"/>
      <c r="D120" s="29"/>
      <c r="E120" s="11" t="s">
        <v>782</v>
      </c>
      <c r="F120" s="12"/>
      <c r="G120" s="54"/>
      <c r="I120" s="204">
        <v>0</v>
      </c>
      <c r="J120" s="204">
        <v>0</v>
      </c>
      <c r="K120" s="204">
        <v>0</v>
      </c>
      <c r="L120" s="204">
        <v>0</v>
      </c>
      <c r="M120" s="204">
        <v>1</v>
      </c>
      <c r="N120" s="204">
        <v>1</v>
      </c>
      <c r="O120" s="204">
        <v>1</v>
      </c>
      <c r="P120" s="204">
        <v>1</v>
      </c>
      <c r="Q120" s="204">
        <v>1</v>
      </c>
      <c r="R120" s="204">
        <v>0</v>
      </c>
      <c r="S120" s="204">
        <v>0</v>
      </c>
      <c r="T120" s="204">
        <v>0</v>
      </c>
      <c r="U120" s="204">
        <v>0</v>
      </c>
      <c r="V120" s="204">
        <v>0</v>
      </c>
      <c r="W120" s="204">
        <v>0</v>
      </c>
      <c r="X120" s="204">
        <v>0</v>
      </c>
      <c r="Y120" s="204">
        <v>0</v>
      </c>
      <c r="Z120" s="204">
        <v>0</v>
      </c>
      <c r="AA120" s="204">
        <v>0</v>
      </c>
      <c r="AB120" s="204">
        <v>0</v>
      </c>
      <c r="AC120" s="204">
        <v>0</v>
      </c>
      <c r="AD120" s="204">
        <v>0</v>
      </c>
      <c r="AE120" s="204">
        <v>0</v>
      </c>
      <c r="AF120" s="204">
        <v>0</v>
      </c>
      <c r="AG120" s="204">
        <v>0</v>
      </c>
      <c r="AH120" s="204">
        <v>0</v>
      </c>
      <c r="AI120" s="204">
        <v>0</v>
      </c>
      <c r="AJ120" s="204">
        <v>0</v>
      </c>
      <c r="AK120" s="204">
        <v>0</v>
      </c>
      <c r="AL120" s="204">
        <v>0</v>
      </c>
      <c r="AM120" s="204">
        <v>0</v>
      </c>
      <c r="AN120" s="204">
        <v>0</v>
      </c>
      <c r="AO120" s="205">
        <v>0</v>
      </c>
      <c r="AP120" s="206">
        <f t="shared" si="38"/>
        <v>1</v>
      </c>
      <c r="AQ120" s="207">
        <f t="shared" si="39"/>
        <v>4</v>
      </c>
      <c r="AR120" s="206">
        <f t="shared" si="40"/>
        <v>3</v>
      </c>
      <c r="AS120" s="207">
        <f t="shared" si="41"/>
        <v>2</v>
      </c>
      <c r="AT120" s="206">
        <f t="shared" si="42"/>
        <v>0</v>
      </c>
      <c r="AU120" s="206">
        <f t="shared" si="43"/>
        <v>5</v>
      </c>
      <c r="AV120" s="206">
        <f t="shared" si="44"/>
        <v>0</v>
      </c>
      <c r="AW120" s="206">
        <f t="shared" si="45"/>
        <v>0</v>
      </c>
      <c r="AX120" s="207">
        <f t="shared" si="46"/>
        <v>0</v>
      </c>
      <c r="AY120" s="207">
        <f t="shared" si="37"/>
        <v>5</v>
      </c>
      <c r="AZ120" s="242"/>
      <c r="BA120" s="243"/>
      <c r="BB120" s="243"/>
      <c r="BC120" s="244"/>
      <c r="BD120" s="264"/>
      <c r="BF120" s="208"/>
      <c r="BG120" s="9"/>
      <c r="BH120" s="9"/>
      <c r="BI120" s="69"/>
    </row>
    <row r="121" spans="1:61" x14ac:dyDescent="0.35">
      <c r="A121" s="3"/>
      <c r="B121" s="253"/>
      <c r="C121" s="3"/>
      <c r="D121" s="26"/>
      <c r="E121" s="31"/>
      <c r="F121" s="12" t="s">
        <v>223</v>
      </c>
      <c r="G121" s="12"/>
      <c r="H121" s="12"/>
      <c r="I121" s="6">
        <v>0</v>
      </c>
      <c r="J121" s="6">
        <v>0</v>
      </c>
      <c r="K121" s="6">
        <v>0</v>
      </c>
      <c r="L121" s="6">
        <v>0</v>
      </c>
      <c r="M121" s="6">
        <v>0</v>
      </c>
      <c r="N121" s="6">
        <v>0</v>
      </c>
      <c r="O121" s="6">
        <v>0</v>
      </c>
      <c r="P121" s="6">
        <v>0</v>
      </c>
      <c r="Q121" s="6">
        <v>1</v>
      </c>
      <c r="R121" s="6">
        <v>0</v>
      </c>
      <c r="S121" s="6">
        <v>0</v>
      </c>
      <c r="T121" s="6">
        <v>0</v>
      </c>
      <c r="U121" s="6">
        <v>0</v>
      </c>
      <c r="V121" s="6">
        <v>0</v>
      </c>
      <c r="W121" s="6">
        <v>0</v>
      </c>
      <c r="X121" s="6">
        <v>0</v>
      </c>
      <c r="Y121" s="6">
        <v>0</v>
      </c>
      <c r="Z121" s="6">
        <v>0</v>
      </c>
      <c r="AA121" s="6">
        <v>0</v>
      </c>
      <c r="AB121" s="6">
        <v>0</v>
      </c>
      <c r="AC121" s="6">
        <v>0</v>
      </c>
      <c r="AD121" s="6">
        <v>0</v>
      </c>
      <c r="AE121" s="6">
        <v>0</v>
      </c>
      <c r="AF121" s="6">
        <v>0</v>
      </c>
      <c r="AG121" s="6">
        <v>0</v>
      </c>
      <c r="AH121" s="6">
        <v>0</v>
      </c>
      <c r="AI121" s="6">
        <v>0</v>
      </c>
      <c r="AJ121" s="6">
        <v>0</v>
      </c>
      <c r="AK121" s="6">
        <v>0</v>
      </c>
      <c r="AL121" s="6">
        <v>0</v>
      </c>
      <c r="AM121" s="6">
        <v>0</v>
      </c>
      <c r="AN121" s="6">
        <v>0</v>
      </c>
      <c r="AO121" s="46">
        <v>0</v>
      </c>
      <c r="AP121" s="41">
        <f t="shared" si="38"/>
        <v>1</v>
      </c>
      <c r="AQ121" s="62">
        <f t="shared" si="39"/>
        <v>0</v>
      </c>
      <c r="AR121" s="41">
        <f t="shared" si="40"/>
        <v>1</v>
      </c>
      <c r="AS121" s="62">
        <f t="shared" si="41"/>
        <v>0</v>
      </c>
      <c r="AT121" s="41">
        <f t="shared" si="42"/>
        <v>0</v>
      </c>
      <c r="AU121" s="41">
        <f t="shared" si="43"/>
        <v>1</v>
      </c>
      <c r="AV121" s="41">
        <f t="shared" si="44"/>
        <v>0</v>
      </c>
      <c r="AW121" s="41">
        <f t="shared" si="45"/>
        <v>0</v>
      </c>
      <c r="AX121" s="62">
        <f t="shared" si="46"/>
        <v>0</v>
      </c>
      <c r="AY121" s="62">
        <f t="shared" si="37"/>
        <v>1</v>
      </c>
      <c r="AZ121" s="242"/>
      <c r="BA121" s="243"/>
      <c r="BB121" s="243"/>
      <c r="BC121" s="244"/>
      <c r="BD121" s="264"/>
      <c r="BF121" s="140"/>
      <c r="BG121" s="137"/>
      <c r="BH121" s="137"/>
      <c r="BI121" s="48"/>
    </row>
    <row r="122" spans="1:61" ht="14.15" customHeight="1" x14ac:dyDescent="0.35">
      <c r="A122" s="3"/>
      <c r="B122" s="253"/>
      <c r="C122" s="3"/>
      <c r="D122" s="26"/>
      <c r="E122" s="31"/>
      <c r="F122" s="12" t="s">
        <v>224</v>
      </c>
      <c r="G122" s="12"/>
      <c r="H122" s="12"/>
      <c r="I122" s="6">
        <v>0</v>
      </c>
      <c r="J122" s="6">
        <v>0</v>
      </c>
      <c r="K122" s="6">
        <v>0</v>
      </c>
      <c r="L122" s="6">
        <v>0</v>
      </c>
      <c r="M122" s="6">
        <v>0</v>
      </c>
      <c r="N122" s="6">
        <v>0</v>
      </c>
      <c r="O122" s="6">
        <v>1</v>
      </c>
      <c r="P122" s="6">
        <v>0</v>
      </c>
      <c r="Q122" s="6">
        <v>1</v>
      </c>
      <c r="R122" s="6">
        <v>0</v>
      </c>
      <c r="S122" s="6">
        <v>0</v>
      </c>
      <c r="T122" s="6">
        <v>0</v>
      </c>
      <c r="U122" s="6">
        <v>0</v>
      </c>
      <c r="V122" s="6">
        <v>0</v>
      </c>
      <c r="W122" s="6">
        <v>0</v>
      </c>
      <c r="X122" s="6">
        <v>0</v>
      </c>
      <c r="Y122" s="6">
        <v>0</v>
      </c>
      <c r="Z122" s="6">
        <v>0</v>
      </c>
      <c r="AA122" s="6">
        <v>0</v>
      </c>
      <c r="AB122" s="6">
        <v>0</v>
      </c>
      <c r="AC122" s="6">
        <v>0</v>
      </c>
      <c r="AD122" s="6">
        <v>0</v>
      </c>
      <c r="AE122" s="6">
        <v>0</v>
      </c>
      <c r="AF122" s="6">
        <v>0</v>
      </c>
      <c r="AG122" s="6">
        <v>0</v>
      </c>
      <c r="AH122" s="6">
        <v>0</v>
      </c>
      <c r="AI122" s="6">
        <v>0</v>
      </c>
      <c r="AJ122" s="6">
        <v>0</v>
      </c>
      <c r="AK122" s="6">
        <v>0</v>
      </c>
      <c r="AL122" s="6">
        <v>0</v>
      </c>
      <c r="AM122" s="6">
        <v>0</v>
      </c>
      <c r="AN122" s="6">
        <v>0</v>
      </c>
      <c r="AO122" s="46">
        <v>0</v>
      </c>
      <c r="AP122" s="41">
        <f t="shared" si="38"/>
        <v>1</v>
      </c>
      <c r="AQ122" s="62">
        <f t="shared" si="39"/>
        <v>1</v>
      </c>
      <c r="AR122" s="41">
        <f t="shared" si="40"/>
        <v>1</v>
      </c>
      <c r="AS122" s="62">
        <f t="shared" si="41"/>
        <v>1</v>
      </c>
      <c r="AT122" s="41">
        <f t="shared" si="42"/>
        <v>0</v>
      </c>
      <c r="AU122" s="41">
        <f t="shared" si="43"/>
        <v>2</v>
      </c>
      <c r="AV122" s="41">
        <f t="shared" si="44"/>
        <v>0</v>
      </c>
      <c r="AW122" s="41">
        <f t="shared" si="45"/>
        <v>0</v>
      </c>
      <c r="AX122" s="62">
        <f t="shared" si="46"/>
        <v>0</v>
      </c>
      <c r="AY122" s="62">
        <f t="shared" si="37"/>
        <v>2</v>
      </c>
      <c r="AZ122" s="242"/>
      <c r="BA122" s="243"/>
      <c r="BB122" s="243"/>
      <c r="BC122" s="244"/>
      <c r="BD122" s="264"/>
      <c r="BF122" s="140"/>
      <c r="BG122" s="137"/>
      <c r="BH122" s="137"/>
      <c r="BI122" s="48"/>
    </row>
    <row r="123" spans="1:61" x14ac:dyDescent="0.35">
      <c r="A123" s="3"/>
      <c r="B123" s="253"/>
      <c r="C123" s="3"/>
      <c r="D123" s="26"/>
      <c r="E123" s="31"/>
      <c r="F123" s="12" t="s">
        <v>225</v>
      </c>
      <c r="G123" s="12"/>
      <c r="H123" s="12"/>
      <c r="I123" s="6">
        <v>0</v>
      </c>
      <c r="J123" s="6">
        <v>0</v>
      </c>
      <c r="K123" s="6">
        <v>0</v>
      </c>
      <c r="L123" s="6">
        <v>0</v>
      </c>
      <c r="M123" s="6">
        <v>1</v>
      </c>
      <c r="N123" s="6">
        <v>0</v>
      </c>
      <c r="O123" s="6">
        <v>1</v>
      </c>
      <c r="P123" s="6">
        <v>0</v>
      </c>
      <c r="Q123" s="6">
        <v>0</v>
      </c>
      <c r="R123" s="6">
        <v>0</v>
      </c>
      <c r="S123" s="6">
        <v>0</v>
      </c>
      <c r="T123" s="6">
        <v>0</v>
      </c>
      <c r="U123" s="6">
        <v>0</v>
      </c>
      <c r="V123" s="6">
        <v>0</v>
      </c>
      <c r="W123" s="6">
        <v>0</v>
      </c>
      <c r="X123" s="6">
        <v>0</v>
      </c>
      <c r="Y123" s="6">
        <v>0</v>
      </c>
      <c r="Z123" s="6">
        <v>0</v>
      </c>
      <c r="AA123" s="6">
        <v>0</v>
      </c>
      <c r="AB123" s="6">
        <v>0</v>
      </c>
      <c r="AC123" s="6">
        <v>0</v>
      </c>
      <c r="AD123" s="6">
        <v>0</v>
      </c>
      <c r="AE123" s="6">
        <v>0</v>
      </c>
      <c r="AF123" s="6">
        <v>0</v>
      </c>
      <c r="AG123" s="6">
        <v>0</v>
      </c>
      <c r="AH123" s="6">
        <v>0</v>
      </c>
      <c r="AI123" s="6">
        <v>0</v>
      </c>
      <c r="AJ123" s="6">
        <v>0</v>
      </c>
      <c r="AK123" s="6">
        <v>0</v>
      </c>
      <c r="AL123" s="6">
        <v>0</v>
      </c>
      <c r="AM123" s="6">
        <v>0</v>
      </c>
      <c r="AN123" s="6">
        <v>0</v>
      </c>
      <c r="AO123" s="46">
        <v>0</v>
      </c>
      <c r="AP123" s="41">
        <f t="shared" si="38"/>
        <v>0</v>
      </c>
      <c r="AQ123" s="62">
        <f t="shared" si="39"/>
        <v>2</v>
      </c>
      <c r="AR123" s="41">
        <f t="shared" si="40"/>
        <v>1</v>
      </c>
      <c r="AS123" s="62">
        <f t="shared" si="41"/>
        <v>1</v>
      </c>
      <c r="AT123" s="41">
        <f t="shared" si="42"/>
        <v>0</v>
      </c>
      <c r="AU123" s="41">
        <f t="shared" si="43"/>
        <v>2</v>
      </c>
      <c r="AV123" s="41">
        <f t="shared" si="44"/>
        <v>0</v>
      </c>
      <c r="AW123" s="41">
        <f t="shared" si="45"/>
        <v>0</v>
      </c>
      <c r="AX123" s="62">
        <f t="shared" si="46"/>
        <v>0</v>
      </c>
      <c r="AY123" s="62">
        <f t="shared" si="37"/>
        <v>2</v>
      </c>
      <c r="AZ123" s="242"/>
      <c r="BA123" s="243"/>
      <c r="BB123" s="243"/>
      <c r="BC123" s="244"/>
      <c r="BD123" s="264"/>
      <c r="BF123" s="140"/>
      <c r="BG123" s="137"/>
      <c r="BH123" s="137"/>
      <c r="BI123" s="48"/>
    </row>
    <row r="124" spans="1:61" x14ac:dyDescent="0.35">
      <c r="A124" s="3"/>
      <c r="B124" s="253"/>
      <c r="C124" s="3"/>
      <c r="D124" s="26"/>
      <c r="E124" s="31"/>
      <c r="F124" s="12" t="s">
        <v>226</v>
      </c>
      <c r="G124" s="12"/>
      <c r="H124" s="12"/>
      <c r="I124" s="6">
        <v>0</v>
      </c>
      <c r="J124" s="6">
        <v>0</v>
      </c>
      <c r="K124" s="6">
        <v>0</v>
      </c>
      <c r="L124" s="6">
        <v>0</v>
      </c>
      <c r="M124" s="6">
        <v>1</v>
      </c>
      <c r="N124" s="6">
        <v>0</v>
      </c>
      <c r="O124" s="6">
        <v>1</v>
      </c>
      <c r="P124" s="6">
        <v>0</v>
      </c>
      <c r="Q124" s="6">
        <v>0</v>
      </c>
      <c r="R124" s="6">
        <v>0</v>
      </c>
      <c r="S124" s="6">
        <v>0</v>
      </c>
      <c r="T124" s="6">
        <v>0</v>
      </c>
      <c r="U124" s="6">
        <v>0</v>
      </c>
      <c r="V124" s="6">
        <v>0</v>
      </c>
      <c r="W124" s="6">
        <v>0</v>
      </c>
      <c r="X124" s="6">
        <v>0</v>
      </c>
      <c r="Y124" s="6">
        <v>0</v>
      </c>
      <c r="Z124" s="6">
        <v>0</v>
      </c>
      <c r="AA124" s="6">
        <v>0</v>
      </c>
      <c r="AB124" s="6">
        <v>0</v>
      </c>
      <c r="AC124" s="6">
        <v>0</v>
      </c>
      <c r="AD124" s="6">
        <v>0</v>
      </c>
      <c r="AE124" s="6">
        <v>0</v>
      </c>
      <c r="AF124" s="6">
        <v>0</v>
      </c>
      <c r="AG124" s="6">
        <v>0</v>
      </c>
      <c r="AH124" s="6">
        <v>0</v>
      </c>
      <c r="AI124" s="6">
        <v>0</v>
      </c>
      <c r="AJ124" s="6">
        <v>0</v>
      </c>
      <c r="AK124" s="6">
        <v>0</v>
      </c>
      <c r="AL124" s="6">
        <v>0</v>
      </c>
      <c r="AM124" s="6">
        <v>0</v>
      </c>
      <c r="AN124" s="6">
        <v>0</v>
      </c>
      <c r="AO124" s="46">
        <v>0</v>
      </c>
      <c r="AP124" s="41">
        <f t="shared" si="38"/>
        <v>0</v>
      </c>
      <c r="AQ124" s="62">
        <f t="shared" si="39"/>
        <v>2</v>
      </c>
      <c r="AR124" s="41">
        <f t="shared" si="40"/>
        <v>1</v>
      </c>
      <c r="AS124" s="62">
        <f t="shared" si="41"/>
        <v>1</v>
      </c>
      <c r="AT124" s="41">
        <f t="shared" si="42"/>
        <v>0</v>
      </c>
      <c r="AU124" s="41">
        <f t="shared" si="43"/>
        <v>2</v>
      </c>
      <c r="AV124" s="41">
        <f t="shared" si="44"/>
        <v>0</v>
      </c>
      <c r="AW124" s="41">
        <f t="shared" si="45"/>
        <v>0</v>
      </c>
      <c r="AX124" s="62">
        <f t="shared" si="46"/>
        <v>0</v>
      </c>
      <c r="AY124" s="62">
        <f t="shared" si="37"/>
        <v>2</v>
      </c>
      <c r="AZ124" s="242"/>
      <c r="BA124" s="243"/>
      <c r="BB124" s="243"/>
      <c r="BC124" s="244"/>
      <c r="BD124" s="264"/>
      <c r="BF124" s="140"/>
      <c r="BG124" s="137"/>
      <c r="BH124" s="137"/>
      <c r="BI124" s="48"/>
    </row>
    <row r="125" spans="1:61" x14ac:dyDescent="0.35">
      <c r="A125" s="3"/>
      <c r="B125" s="253"/>
      <c r="C125" s="3"/>
      <c r="D125" s="26"/>
      <c r="E125" s="31"/>
      <c r="F125" s="12" t="s">
        <v>227</v>
      </c>
      <c r="G125" s="12"/>
      <c r="H125" s="12"/>
      <c r="I125" s="6">
        <v>0</v>
      </c>
      <c r="J125" s="6">
        <v>0</v>
      </c>
      <c r="K125" s="6">
        <v>0</v>
      </c>
      <c r="L125" s="6">
        <v>0</v>
      </c>
      <c r="M125" s="6">
        <v>1</v>
      </c>
      <c r="N125" s="6">
        <v>1</v>
      </c>
      <c r="O125" s="6">
        <v>1</v>
      </c>
      <c r="P125" s="6">
        <v>1</v>
      </c>
      <c r="Q125" s="6">
        <v>1</v>
      </c>
      <c r="R125" s="6">
        <v>0</v>
      </c>
      <c r="S125" s="6">
        <v>0</v>
      </c>
      <c r="T125" s="6">
        <v>0</v>
      </c>
      <c r="U125" s="6">
        <v>0</v>
      </c>
      <c r="V125" s="6">
        <v>0</v>
      </c>
      <c r="W125" s="6">
        <v>0</v>
      </c>
      <c r="X125" s="6">
        <v>0</v>
      </c>
      <c r="Y125" s="6">
        <v>0</v>
      </c>
      <c r="Z125" s="6">
        <v>0</v>
      </c>
      <c r="AA125" s="6">
        <v>0</v>
      </c>
      <c r="AB125" s="6">
        <v>0</v>
      </c>
      <c r="AC125" s="6">
        <v>0</v>
      </c>
      <c r="AD125" s="6">
        <v>0</v>
      </c>
      <c r="AE125" s="6">
        <v>0</v>
      </c>
      <c r="AF125" s="6">
        <v>0</v>
      </c>
      <c r="AG125" s="6">
        <v>0</v>
      </c>
      <c r="AH125" s="6">
        <v>0</v>
      </c>
      <c r="AI125" s="6">
        <v>0</v>
      </c>
      <c r="AJ125" s="6">
        <v>0</v>
      </c>
      <c r="AK125" s="6">
        <v>0</v>
      </c>
      <c r="AL125" s="6">
        <v>0</v>
      </c>
      <c r="AM125" s="6">
        <v>0</v>
      </c>
      <c r="AN125" s="6">
        <v>0</v>
      </c>
      <c r="AO125" s="46">
        <v>0</v>
      </c>
      <c r="AP125" s="41">
        <f t="shared" si="38"/>
        <v>1</v>
      </c>
      <c r="AQ125" s="62">
        <f t="shared" si="39"/>
        <v>4</v>
      </c>
      <c r="AR125" s="41">
        <f t="shared" si="40"/>
        <v>3</v>
      </c>
      <c r="AS125" s="62">
        <f t="shared" si="41"/>
        <v>2</v>
      </c>
      <c r="AT125" s="41">
        <f t="shared" si="42"/>
        <v>0</v>
      </c>
      <c r="AU125" s="41">
        <f t="shared" si="43"/>
        <v>5</v>
      </c>
      <c r="AV125" s="41">
        <f t="shared" si="44"/>
        <v>0</v>
      </c>
      <c r="AW125" s="41">
        <f t="shared" si="45"/>
        <v>0</v>
      </c>
      <c r="AX125" s="62">
        <f t="shared" si="46"/>
        <v>0</v>
      </c>
      <c r="AY125" s="62">
        <f t="shared" si="37"/>
        <v>5</v>
      </c>
      <c r="AZ125" s="242"/>
      <c r="BA125" s="243"/>
      <c r="BB125" s="243"/>
      <c r="BC125" s="244"/>
      <c r="BD125" s="264"/>
      <c r="BF125" s="140"/>
      <c r="BG125" s="137"/>
      <c r="BH125" s="137"/>
      <c r="BI125" s="48"/>
    </row>
    <row r="126" spans="1:61" s="202" customFormat="1" x14ac:dyDescent="0.35">
      <c r="A126" s="15"/>
      <c r="B126" s="253"/>
      <c r="C126" s="15"/>
      <c r="D126" s="29"/>
      <c r="E126" s="11" t="s">
        <v>783</v>
      </c>
      <c r="F126" s="55"/>
      <c r="G126" s="15"/>
      <c r="I126" s="204">
        <v>0</v>
      </c>
      <c r="J126" s="204">
        <v>0</v>
      </c>
      <c r="K126" s="204">
        <v>0</v>
      </c>
      <c r="L126" s="204">
        <v>0</v>
      </c>
      <c r="M126" s="204">
        <v>1</v>
      </c>
      <c r="N126" s="204">
        <v>1</v>
      </c>
      <c r="O126" s="204">
        <v>0</v>
      </c>
      <c r="P126" s="204">
        <v>0</v>
      </c>
      <c r="Q126" s="204">
        <v>1</v>
      </c>
      <c r="R126" s="204">
        <v>1</v>
      </c>
      <c r="S126" s="204">
        <v>1</v>
      </c>
      <c r="T126" s="204">
        <v>1</v>
      </c>
      <c r="U126" s="204">
        <v>0</v>
      </c>
      <c r="V126" s="204">
        <v>0</v>
      </c>
      <c r="W126" s="204">
        <v>0</v>
      </c>
      <c r="X126" s="204">
        <v>0</v>
      </c>
      <c r="Y126" s="204">
        <v>0</v>
      </c>
      <c r="Z126" s="204">
        <v>0</v>
      </c>
      <c r="AA126" s="204">
        <v>0</v>
      </c>
      <c r="AB126" s="204">
        <v>0</v>
      </c>
      <c r="AC126" s="204">
        <v>0</v>
      </c>
      <c r="AD126" s="204">
        <v>0</v>
      </c>
      <c r="AE126" s="204">
        <v>0</v>
      </c>
      <c r="AF126" s="204">
        <v>0</v>
      </c>
      <c r="AG126" s="204">
        <v>0</v>
      </c>
      <c r="AH126" s="204">
        <v>0</v>
      </c>
      <c r="AI126" s="204">
        <v>0</v>
      </c>
      <c r="AJ126" s="204">
        <v>0</v>
      </c>
      <c r="AK126" s="204">
        <v>0</v>
      </c>
      <c r="AL126" s="204">
        <v>0</v>
      </c>
      <c r="AM126" s="204">
        <v>0</v>
      </c>
      <c r="AN126" s="204">
        <v>0</v>
      </c>
      <c r="AO126" s="205">
        <v>0</v>
      </c>
      <c r="AP126" s="206">
        <f t="shared" si="38"/>
        <v>4</v>
      </c>
      <c r="AQ126" s="207">
        <f t="shared" si="39"/>
        <v>2</v>
      </c>
      <c r="AR126" s="206">
        <f t="shared" si="40"/>
        <v>4</v>
      </c>
      <c r="AS126" s="207">
        <f t="shared" si="41"/>
        <v>2</v>
      </c>
      <c r="AT126" s="206">
        <f t="shared" si="42"/>
        <v>0</v>
      </c>
      <c r="AU126" s="206">
        <f t="shared" si="43"/>
        <v>6</v>
      </c>
      <c r="AV126" s="206">
        <f t="shared" si="44"/>
        <v>0</v>
      </c>
      <c r="AW126" s="206">
        <f t="shared" si="45"/>
        <v>0</v>
      </c>
      <c r="AX126" s="207">
        <f t="shared" si="46"/>
        <v>0</v>
      </c>
      <c r="AY126" s="207">
        <f t="shared" si="37"/>
        <v>6</v>
      </c>
      <c r="AZ126" s="242"/>
      <c r="BA126" s="243"/>
      <c r="BB126" s="243"/>
      <c r="BC126" s="244"/>
      <c r="BD126" s="264"/>
      <c r="BF126" s="208"/>
      <c r="BG126" s="9"/>
      <c r="BH126" s="9"/>
      <c r="BI126" s="69"/>
    </row>
    <row r="127" spans="1:61" x14ac:dyDescent="0.35">
      <c r="A127" s="3"/>
      <c r="B127" s="23"/>
      <c r="C127" s="3"/>
      <c r="D127" s="26"/>
      <c r="E127" s="31"/>
      <c r="F127" s="12" t="s">
        <v>225</v>
      </c>
      <c r="G127" s="12"/>
      <c r="H127" s="12"/>
      <c r="I127" s="6">
        <v>0</v>
      </c>
      <c r="J127" s="6">
        <v>0</v>
      </c>
      <c r="K127" s="6">
        <v>0</v>
      </c>
      <c r="L127" s="6">
        <v>0</v>
      </c>
      <c r="M127" s="6">
        <v>0</v>
      </c>
      <c r="N127" s="6">
        <v>0</v>
      </c>
      <c r="O127" s="6">
        <v>0</v>
      </c>
      <c r="P127" s="6">
        <v>0</v>
      </c>
      <c r="Q127" s="6">
        <v>0</v>
      </c>
      <c r="R127" s="6">
        <v>1</v>
      </c>
      <c r="S127" s="6">
        <v>1</v>
      </c>
      <c r="T127" s="6">
        <v>1</v>
      </c>
      <c r="U127" s="6">
        <v>0</v>
      </c>
      <c r="V127" s="6">
        <v>0</v>
      </c>
      <c r="W127" s="6">
        <v>0</v>
      </c>
      <c r="X127" s="6">
        <v>0</v>
      </c>
      <c r="Y127" s="6">
        <v>0</v>
      </c>
      <c r="Z127" s="6">
        <v>0</v>
      </c>
      <c r="AA127" s="6">
        <v>0</v>
      </c>
      <c r="AB127" s="6">
        <v>0</v>
      </c>
      <c r="AC127" s="6">
        <v>0</v>
      </c>
      <c r="AD127" s="6">
        <v>0</v>
      </c>
      <c r="AE127" s="6">
        <v>0</v>
      </c>
      <c r="AF127" s="6">
        <v>0</v>
      </c>
      <c r="AG127" s="6">
        <v>0</v>
      </c>
      <c r="AH127" s="6">
        <v>0</v>
      </c>
      <c r="AI127" s="6">
        <v>0</v>
      </c>
      <c r="AJ127" s="6">
        <v>0</v>
      </c>
      <c r="AK127" s="6">
        <v>0</v>
      </c>
      <c r="AL127" s="6">
        <v>0</v>
      </c>
      <c r="AM127" s="6">
        <v>0</v>
      </c>
      <c r="AN127" s="6">
        <v>0</v>
      </c>
      <c r="AO127" s="46">
        <v>0</v>
      </c>
      <c r="AP127" s="41">
        <f t="shared" si="38"/>
        <v>3</v>
      </c>
      <c r="AQ127" s="62">
        <f t="shared" si="39"/>
        <v>0</v>
      </c>
      <c r="AR127" s="41">
        <f t="shared" si="40"/>
        <v>1</v>
      </c>
      <c r="AS127" s="62">
        <f t="shared" si="41"/>
        <v>2</v>
      </c>
      <c r="AT127" s="41">
        <f t="shared" si="42"/>
        <v>0</v>
      </c>
      <c r="AU127" s="41">
        <f t="shared" si="43"/>
        <v>3</v>
      </c>
      <c r="AV127" s="41">
        <f t="shared" si="44"/>
        <v>0</v>
      </c>
      <c r="AW127" s="41">
        <f t="shared" si="45"/>
        <v>0</v>
      </c>
      <c r="AX127" s="62">
        <f t="shared" si="46"/>
        <v>0</v>
      </c>
      <c r="AY127" s="62">
        <f t="shared" si="37"/>
        <v>3</v>
      </c>
      <c r="AZ127" s="242"/>
      <c r="BA127" s="243"/>
      <c r="BB127" s="243"/>
      <c r="BC127" s="244"/>
      <c r="BD127" s="264"/>
      <c r="BF127" s="140"/>
      <c r="BG127" s="137"/>
      <c r="BH127" s="137"/>
      <c r="BI127" s="48"/>
    </row>
    <row r="128" spans="1:61" x14ac:dyDescent="0.35">
      <c r="A128" s="3"/>
      <c r="B128" s="23"/>
      <c r="C128" s="3"/>
      <c r="D128" s="26"/>
      <c r="E128" s="31"/>
      <c r="F128" s="12" t="s">
        <v>228</v>
      </c>
      <c r="G128" s="12"/>
      <c r="H128" s="12"/>
      <c r="I128" s="6">
        <v>0</v>
      </c>
      <c r="J128" s="6">
        <v>0</v>
      </c>
      <c r="K128" s="6">
        <v>0</v>
      </c>
      <c r="L128" s="6">
        <v>0</v>
      </c>
      <c r="M128" s="6">
        <v>0</v>
      </c>
      <c r="N128" s="6">
        <v>0</v>
      </c>
      <c r="O128" s="6">
        <v>0</v>
      </c>
      <c r="P128" s="6">
        <v>0</v>
      </c>
      <c r="Q128" s="6">
        <v>1</v>
      </c>
      <c r="R128" s="6">
        <v>0</v>
      </c>
      <c r="S128" s="6">
        <v>0</v>
      </c>
      <c r="T128" s="6">
        <v>0</v>
      </c>
      <c r="U128" s="6">
        <v>0</v>
      </c>
      <c r="V128" s="6">
        <v>0</v>
      </c>
      <c r="W128" s="6">
        <v>0</v>
      </c>
      <c r="X128" s="6">
        <v>0</v>
      </c>
      <c r="Y128" s="6">
        <v>0</v>
      </c>
      <c r="Z128" s="6">
        <v>0</v>
      </c>
      <c r="AA128" s="6">
        <v>0</v>
      </c>
      <c r="AB128" s="6">
        <v>0</v>
      </c>
      <c r="AC128" s="6">
        <v>0</v>
      </c>
      <c r="AD128" s="6">
        <v>0</v>
      </c>
      <c r="AE128" s="6">
        <v>0</v>
      </c>
      <c r="AF128" s="6">
        <v>0</v>
      </c>
      <c r="AG128" s="6">
        <v>0</v>
      </c>
      <c r="AH128" s="6">
        <v>0</v>
      </c>
      <c r="AI128" s="6">
        <v>0</v>
      </c>
      <c r="AJ128" s="6">
        <v>0</v>
      </c>
      <c r="AK128" s="6">
        <v>0</v>
      </c>
      <c r="AL128" s="6">
        <v>0</v>
      </c>
      <c r="AM128" s="6">
        <v>0</v>
      </c>
      <c r="AN128" s="6">
        <v>0</v>
      </c>
      <c r="AO128" s="46">
        <v>0</v>
      </c>
      <c r="AP128" s="41">
        <f t="shared" si="38"/>
        <v>1</v>
      </c>
      <c r="AQ128" s="62">
        <f t="shared" si="39"/>
        <v>0</v>
      </c>
      <c r="AR128" s="41">
        <f t="shared" si="40"/>
        <v>1</v>
      </c>
      <c r="AS128" s="62">
        <f t="shared" si="41"/>
        <v>0</v>
      </c>
      <c r="AT128" s="41">
        <f t="shared" si="42"/>
        <v>0</v>
      </c>
      <c r="AU128" s="41">
        <f t="shared" si="43"/>
        <v>1</v>
      </c>
      <c r="AV128" s="41">
        <f t="shared" si="44"/>
        <v>0</v>
      </c>
      <c r="AW128" s="41">
        <f t="shared" si="45"/>
        <v>0</v>
      </c>
      <c r="AX128" s="62">
        <f t="shared" si="46"/>
        <v>0</v>
      </c>
      <c r="AY128" s="62">
        <f t="shared" si="37"/>
        <v>1</v>
      </c>
      <c r="AZ128" s="242"/>
      <c r="BA128" s="243"/>
      <c r="BB128" s="243"/>
      <c r="BC128" s="244"/>
      <c r="BD128" s="264"/>
      <c r="BF128" s="140"/>
      <c r="BG128" s="137"/>
      <c r="BH128" s="137"/>
      <c r="BI128" s="48"/>
    </row>
    <row r="129" spans="1:61" x14ac:dyDescent="0.35">
      <c r="A129" s="3"/>
      <c r="B129" s="23"/>
      <c r="C129" s="3"/>
      <c r="D129" s="26"/>
      <c r="E129" s="31"/>
      <c r="F129" s="12" t="s">
        <v>229</v>
      </c>
      <c r="G129" s="12"/>
      <c r="H129" s="12"/>
      <c r="I129" s="6">
        <v>0</v>
      </c>
      <c r="J129" s="6">
        <v>0</v>
      </c>
      <c r="K129" s="6">
        <v>0</v>
      </c>
      <c r="L129" s="6">
        <v>0</v>
      </c>
      <c r="M129" s="6">
        <v>0</v>
      </c>
      <c r="N129" s="6">
        <v>0</v>
      </c>
      <c r="O129" s="6">
        <v>0</v>
      </c>
      <c r="P129" s="6">
        <v>0</v>
      </c>
      <c r="Q129" s="6">
        <v>1</v>
      </c>
      <c r="R129" s="6">
        <v>0</v>
      </c>
      <c r="S129" s="6">
        <v>0</v>
      </c>
      <c r="T129" s="6">
        <v>0</v>
      </c>
      <c r="U129" s="6">
        <v>0</v>
      </c>
      <c r="V129" s="6">
        <v>0</v>
      </c>
      <c r="W129" s="6">
        <v>0</v>
      </c>
      <c r="X129" s="6">
        <v>0</v>
      </c>
      <c r="Y129" s="6">
        <v>0</v>
      </c>
      <c r="Z129" s="6">
        <v>0</v>
      </c>
      <c r="AA129" s="6">
        <v>0</v>
      </c>
      <c r="AB129" s="6">
        <v>0</v>
      </c>
      <c r="AC129" s="6">
        <v>0</v>
      </c>
      <c r="AD129" s="6">
        <v>0</v>
      </c>
      <c r="AE129" s="6">
        <v>0</v>
      </c>
      <c r="AF129" s="6">
        <v>0</v>
      </c>
      <c r="AG129" s="6">
        <v>0</v>
      </c>
      <c r="AH129" s="6">
        <v>0</v>
      </c>
      <c r="AI129" s="6">
        <v>0</v>
      </c>
      <c r="AJ129" s="6">
        <v>0</v>
      </c>
      <c r="AK129" s="6">
        <v>0</v>
      </c>
      <c r="AL129" s="6">
        <v>0</v>
      </c>
      <c r="AM129" s="6">
        <v>0</v>
      </c>
      <c r="AN129" s="6">
        <v>0</v>
      </c>
      <c r="AO129" s="46">
        <v>0</v>
      </c>
      <c r="AP129" s="41">
        <f t="shared" si="38"/>
        <v>1</v>
      </c>
      <c r="AQ129" s="62">
        <f t="shared" si="39"/>
        <v>0</v>
      </c>
      <c r="AR129" s="41">
        <f t="shared" si="40"/>
        <v>1</v>
      </c>
      <c r="AS129" s="62">
        <f t="shared" si="41"/>
        <v>0</v>
      </c>
      <c r="AT129" s="41">
        <f t="shared" si="42"/>
        <v>0</v>
      </c>
      <c r="AU129" s="41">
        <f t="shared" si="43"/>
        <v>1</v>
      </c>
      <c r="AV129" s="41">
        <f t="shared" si="44"/>
        <v>0</v>
      </c>
      <c r="AW129" s="41">
        <f t="shared" si="45"/>
        <v>0</v>
      </c>
      <c r="AX129" s="62">
        <f t="shared" si="46"/>
        <v>0</v>
      </c>
      <c r="AY129" s="62">
        <f t="shared" si="37"/>
        <v>1</v>
      </c>
      <c r="AZ129" s="242"/>
      <c r="BA129" s="243"/>
      <c r="BB129" s="243"/>
      <c r="BC129" s="244"/>
      <c r="BD129" s="264"/>
      <c r="BF129" s="140"/>
      <c r="BG129" s="137"/>
      <c r="BH129" s="137"/>
      <c r="BI129" s="48"/>
    </row>
    <row r="130" spans="1:61" x14ac:dyDescent="0.35">
      <c r="A130" s="3"/>
      <c r="B130" s="23"/>
      <c r="C130" s="3"/>
      <c r="D130" s="26"/>
      <c r="E130" s="31"/>
      <c r="F130" s="12" t="s">
        <v>230</v>
      </c>
      <c r="G130" s="12"/>
      <c r="H130" s="12"/>
      <c r="I130" s="6">
        <v>0</v>
      </c>
      <c r="J130" s="6">
        <v>0</v>
      </c>
      <c r="K130" s="6">
        <v>0</v>
      </c>
      <c r="L130" s="6">
        <v>0</v>
      </c>
      <c r="M130" s="6">
        <v>0</v>
      </c>
      <c r="N130" s="6">
        <v>1</v>
      </c>
      <c r="O130" s="6">
        <v>0</v>
      </c>
      <c r="P130" s="6">
        <v>0</v>
      </c>
      <c r="Q130" s="6">
        <v>0</v>
      </c>
      <c r="R130" s="6">
        <v>0</v>
      </c>
      <c r="S130" s="6">
        <v>0</v>
      </c>
      <c r="T130" s="6">
        <v>0</v>
      </c>
      <c r="U130" s="6">
        <v>0</v>
      </c>
      <c r="V130" s="6">
        <v>0</v>
      </c>
      <c r="W130" s="6">
        <v>0</v>
      </c>
      <c r="X130" s="6">
        <v>0</v>
      </c>
      <c r="Y130" s="6">
        <v>0</v>
      </c>
      <c r="Z130" s="6">
        <v>0</v>
      </c>
      <c r="AA130" s="6">
        <v>0</v>
      </c>
      <c r="AB130" s="6">
        <v>0</v>
      </c>
      <c r="AC130" s="6">
        <v>0</v>
      </c>
      <c r="AD130" s="6">
        <v>0</v>
      </c>
      <c r="AE130" s="6">
        <v>0</v>
      </c>
      <c r="AF130" s="6">
        <v>0</v>
      </c>
      <c r="AG130" s="6">
        <v>0</v>
      </c>
      <c r="AH130" s="6">
        <v>0</v>
      </c>
      <c r="AI130" s="6">
        <v>0</v>
      </c>
      <c r="AJ130" s="6">
        <v>0</v>
      </c>
      <c r="AK130" s="6">
        <v>0</v>
      </c>
      <c r="AL130" s="6">
        <v>0</v>
      </c>
      <c r="AM130" s="6">
        <v>0</v>
      </c>
      <c r="AN130" s="6">
        <v>0</v>
      </c>
      <c r="AO130" s="46">
        <v>0</v>
      </c>
      <c r="AP130" s="41">
        <f t="shared" si="38"/>
        <v>0</v>
      </c>
      <c r="AQ130" s="62">
        <f t="shared" si="39"/>
        <v>1</v>
      </c>
      <c r="AR130" s="41">
        <f t="shared" si="40"/>
        <v>1</v>
      </c>
      <c r="AS130" s="62">
        <f t="shared" si="41"/>
        <v>0</v>
      </c>
      <c r="AT130" s="41">
        <f t="shared" si="42"/>
        <v>0</v>
      </c>
      <c r="AU130" s="41">
        <f t="shared" si="43"/>
        <v>1</v>
      </c>
      <c r="AV130" s="41">
        <f t="shared" si="44"/>
        <v>0</v>
      </c>
      <c r="AW130" s="41">
        <f t="shared" si="45"/>
        <v>0</v>
      </c>
      <c r="AX130" s="62">
        <f t="shared" si="46"/>
        <v>0</v>
      </c>
      <c r="AY130" s="62">
        <f t="shared" ref="AY130:AY193" si="47">SUM(I130:AO130)</f>
        <v>1</v>
      </c>
      <c r="AZ130" s="242"/>
      <c r="BA130" s="243"/>
      <c r="BB130" s="243"/>
      <c r="BC130" s="244"/>
      <c r="BD130" s="264"/>
      <c r="BF130" s="140"/>
      <c r="BG130" s="137"/>
      <c r="BH130" s="137"/>
      <c r="BI130" s="48"/>
    </row>
    <row r="131" spans="1:61" x14ac:dyDescent="0.35">
      <c r="A131" s="3"/>
      <c r="B131" s="23"/>
      <c r="C131" s="3"/>
      <c r="D131" s="26"/>
      <c r="E131" s="31"/>
      <c r="F131" s="12" t="s">
        <v>227</v>
      </c>
      <c r="G131" s="12"/>
      <c r="H131" s="12"/>
      <c r="I131" s="6">
        <v>0</v>
      </c>
      <c r="J131" s="6">
        <v>0</v>
      </c>
      <c r="K131" s="6">
        <v>0</v>
      </c>
      <c r="L131" s="6">
        <v>0</v>
      </c>
      <c r="M131" s="6">
        <v>0</v>
      </c>
      <c r="N131" s="6">
        <v>1</v>
      </c>
      <c r="O131" s="6">
        <v>0</v>
      </c>
      <c r="P131" s="6">
        <v>0</v>
      </c>
      <c r="Q131" s="6">
        <v>1</v>
      </c>
      <c r="R131" s="6">
        <v>0</v>
      </c>
      <c r="S131" s="6">
        <v>1</v>
      </c>
      <c r="T131" s="6">
        <v>0</v>
      </c>
      <c r="U131" s="6">
        <v>0</v>
      </c>
      <c r="V131" s="6">
        <v>0</v>
      </c>
      <c r="W131" s="6">
        <v>0</v>
      </c>
      <c r="X131" s="6">
        <v>0</v>
      </c>
      <c r="Y131" s="6">
        <v>0</v>
      </c>
      <c r="Z131" s="6">
        <v>0</v>
      </c>
      <c r="AA131" s="6">
        <v>0</v>
      </c>
      <c r="AB131" s="6">
        <v>0</v>
      </c>
      <c r="AC131" s="6">
        <v>0</v>
      </c>
      <c r="AD131" s="6">
        <v>0</v>
      </c>
      <c r="AE131" s="6">
        <v>0</v>
      </c>
      <c r="AF131" s="6">
        <v>0</v>
      </c>
      <c r="AG131" s="6">
        <v>0</v>
      </c>
      <c r="AH131" s="6">
        <v>0</v>
      </c>
      <c r="AI131" s="6">
        <v>0</v>
      </c>
      <c r="AJ131" s="6">
        <v>0</v>
      </c>
      <c r="AK131" s="6">
        <v>0</v>
      </c>
      <c r="AL131" s="6">
        <v>0</v>
      </c>
      <c r="AM131" s="6">
        <v>0</v>
      </c>
      <c r="AN131" s="6">
        <v>0</v>
      </c>
      <c r="AO131" s="46">
        <v>0</v>
      </c>
      <c r="AP131" s="41">
        <f t="shared" si="38"/>
        <v>2</v>
      </c>
      <c r="AQ131" s="62">
        <f t="shared" si="39"/>
        <v>1</v>
      </c>
      <c r="AR131" s="41">
        <f t="shared" si="40"/>
        <v>2</v>
      </c>
      <c r="AS131" s="62">
        <f t="shared" si="41"/>
        <v>1</v>
      </c>
      <c r="AT131" s="41">
        <f t="shared" si="42"/>
        <v>0</v>
      </c>
      <c r="AU131" s="41">
        <f t="shared" si="43"/>
        <v>3</v>
      </c>
      <c r="AV131" s="41">
        <f t="shared" si="44"/>
        <v>0</v>
      </c>
      <c r="AW131" s="41">
        <f t="shared" si="45"/>
        <v>0</v>
      </c>
      <c r="AX131" s="62">
        <f t="shared" si="46"/>
        <v>0</v>
      </c>
      <c r="AY131" s="62">
        <f t="shared" si="47"/>
        <v>3</v>
      </c>
      <c r="AZ131" s="242"/>
      <c r="BA131" s="243"/>
      <c r="BB131" s="243"/>
      <c r="BC131" s="244"/>
      <c r="BD131" s="264"/>
      <c r="BF131" s="140"/>
      <c r="BG131" s="137"/>
      <c r="BH131" s="137"/>
      <c r="BI131" s="48"/>
    </row>
    <row r="132" spans="1:61" x14ac:dyDescent="0.35">
      <c r="A132" s="3"/>
      <c r="B132" s="23"/>
      <c r="C132" s="3"/>
      <c r="D132" s="26"/>
      <c r="E132" s="31"/>
      <c r="F132" s="12" t="s">
        <v>231</v>
      </c>
      <c r="G132" s="12"/>
      <c r="H132" s="12"/>
      <c r="I132" s="6">
        <v>0</v>
      </c>
      <c r="J132" s="6">
        <v>0</v>
      </c>
      <c r="K132" s="6">
        <v>0</v>
      </c>
      <c r="L132" s="6">
        <v>0</v>
      </c>
      <c r="M132" s="6">
        <v>1</v>
      </c>
      <c r="N132" s="6">
        <v>1</v>
      </c>
      <c r="O132" s="6">
        <v>0</v>
      </c>
      <c r="P132" s="6">
        <v>0</v>
      </c>
      <c r="Q132" s="6">
        <v>0</v>
      </c>
      <c r="R132" s="6">
        <v>0</v>
      </c>
      <c r="S132" s="6">
        <v>0</v>
      </c>
      <c r="T132" s="6">
        <v>0</v>
      </c>
      <c r="U132" s="6">
        <v>0</v>
      </c>
      <c r="V132" s="6">
        <v>0</v>
      </c>
      <c r="W132" s="6">
        <v>0</v>
      </c>
      <c r="X132" s="6">
        <v>0</v>
      </c>
      <c r="Y132" s="6">
        <v>0</v>
      </c>
      <c r="Z132" s="6">
        <v>0</v>
      </c>
      <c r="AA132" s="6">
        <v>0</v>
      </c>
      <c r="AB132" s="6">
        <v>0</v>
      </c>
      <c r="AC132" s="6">
        <v>0</v>
      </c>
      <c r="AD132" s="6">
        <v>0</v>
      </c>
      <c r="AE132" s="6">
        <v>0</v>
      </c>
      <c r="AF132" s="6">
        <v>0</v>
      </c>
      <c r="AG132" s="6">
        <v>0</v>
      </c>
      <c r="AH132" s="6">
        <v>0</v>
      </c>
      <c r="AI132" s="6">
        <v>0</v>
      </c>
      <c r="AJ132" s="6">
        <v>0</v>
      </c>
      <c r="AK132" s="6">
        <v>0</v>
      </c>
      <c r="AL132" s="6">
        <v>0</v>
      </c>
      <c r="AM132" s="6">
        <v>0</v>
      </c>
      <c r="AN132" s="6">
        <v>0</v>
      </c>
      <c r="AO132" s="46">
        <v>0</v>
      </c>
      <c r="AP132" s="41">
        <f t="shared" si="38"/>
        <v>0</v>
      </c>
      <c r="AQ132" s="62">
        <f t="shared" si="39"/>
        <v>2</v>
      </c>
      <c r="AR132" s="41">
        <f t="shared" si="40"/>
        <v>2</v>
      </c>
      <c r="AS132" s="62">
        <f t="shared" si="41"/>
        <v>0</v>
      </c>
      <c r="AT132" s="41">
        <f t="shared" si="42"/>
        <v>0</v>
      </c>
      <c r="AU132" s="41">
        <f t="shared" si="43"/>
        <v>2</v>
      </c>
      <c r="AV132" s="41">
        <f t="shared" si="44"/>
        <v>0</v>
      </c>
      <c r="AW132" s="41">
        <f t="shared" si="45"/>
        <v>0</v>
      </c>
      <c r="AX132" s="62">
        <f t="shared" si="46"/>
        <v>0</v>
      </c>
      <c r="AY132" s="62">
        <f t="shared" si="47"/>
        <v>2</v>
      </c>
      <c r="AZ132" s="242"/>
      <c r="BA132" s="243"/>
      <c r="BB132" s="243"/>
      <c r="BC132" s="244"/>
      <c r="BD132" s="264"/>
      <c r="BF132" s="140"/>
      <c r="BG132" s="137"/>
      <c r="BH132" s="137"/>
      <c r="BI132" s="48"/>
    </row>
    <row r="133" spans="1:61" s="202" customFormat="1" x14ac:dyDescent="0.35">
      <c r="A133" s="15"/>
      <c r="B133" s="38"/>
      <c r="C133" s="15"/>
      <c r="D133" s="29"/>
      <c r="E133" s="11" t="s">
        <v>784</v>
      </c>
      <c r="F133" s="12"/>
      <c r="G133" s="54"/>
      <c r="I133" s="204">
        <v>0</v>
      </c>
      <c r="J133" s="204">
        <v>0</v>
      </c>
      <c r="K133" s="204">
        <v>0</v>
      </c>
      <c r="L133" s="204">
        <v>0</v>
      </c>
      <c r="M133" s="204">
        <v>1</v>
      </c>
      <c r="N133" s="204">
        <v>1</v>
      </c>
      <c r="O133" s="204">
        <v>1</v>
      </c>
      <c r="P133" s="204">
        <v>1</v>
      </c>
      <c r="Q133" s="204">
        <v>1</v>
      </c>
      <c r="R133" s="204">
        <v>1</v>
      </c>
      <c r="S133" s="204">
        <v>1</v>
      </c>
      <c r="T133" s="204">
        <v>1</v>
      </c>
      <c r="U133" s="204">
        <v>0</v>
      </c>
      <c r="V133" s="204">
        <v>0</v>
      </c>
      <c r="W133" s="204">
        <v>0</v>
      </c>
      <c r="X133" s="204">
        <v>0</v>
      </c>
      <c r="Y133" s="204">
        <v>0</v>
      </c>
      <c r="Z133" s="204">
        <v>0</v>
      </c>
      <c r="AA133" s="204">
        <v>0</v>
      </c>
      <c r="AB133" s="204">
        <v>0</v>
      </c>
      <c r="AC133" s="204">
        <v>0</v>
      </c>
      <c r="AD133" s="204">
        <v>0</v>
      </c>
      <c r="AE133" s="204">
        <v>0</v>
      </c>
      <c r="AF133" s="204">
        <v>0</v>
      </c>
      <c r="AG133" s="204">
        <v>0</v>
      </c>
      <c r="AH133" s="204">
        <v>0</v>
      </c>
      <c r="AI133" s="204">
        <v>0</v>
      </c>
      <c r="AJ133" s="204">
        <v>0</v>
      </c>
      <c r="AK133" s="204">
        <v>0</v>
      </c>
      <c r="AL133" s="204">
        <v>0</v>
      </c>
      <c r="AM133" s="204">
        <v>0</v>
      </c>
      <c r="AN133" s="204">
        <v>0</v>
      </c>
      <c r="AO133" s="205">
        <v>0</v>
      </c>
      <c r="AP133" s="206">
        <f t="shared" si="38"/>
        <v>4</v>
      </c>
      <c r="AQ133" s="207">
        <f t="shared" si="39"/>
        <v>4</v>
      </c>
      <c r="AR133" s="206">
        <f t="shared" si="40"/>
        <v>4</v>
      </c>
      <c r="AS133" s="207">
        <f t="shared" si="41"/>
        <v>4</v>
      </c>
      <c r="AT133" s="206">
        <f t="shared" si="42"/>
        <v>0</v>
      </c>
      <c r="AU133" s="206">
        <f t="shared" si="43"/>
        <v>8</v>
      </c>
      <c r="AV133" s="206">
        <f t="shared" si="44"/>
        <v>0</v>
      </c>
      <c r="AW133" s="206">
        <f t="shared" si="45"/>
        <v>0</v>
      </c>
      <c r="AX133" s="207">
        <f t="shared" si="46"/>
        <v>0</v>
      </c>
      <c r="AY133" s="207">
        <f t="shared" si="47"/>
        <v>8</v>
      </c>
      <c r="AZ133" s="242"/>
      <c r="BA133" s="243"/>
      <c r="BB133" s="243"/>
      <c r="BC133" s="244"/>
      <c r="BD133" s="264"/>
      <c r="BF133" s="208"/>
      <c r="BG133" s="9"/>
      <c r="BH133" s="9"/>
      <c r="BI133" s="69"/>
    </row>
    <row r="134" spans="1:61" x14ac:dyDescent="0.35">
      <c r="A134" s="3"/>
      <c r="B134" s="23"/>
      <c r="C134" s="3"/>
      <c r="D134" s="26"/>
      <c r="E134" s="31"/>
      <c r="F134" s="12" t="s">
        <v>232</v>
      </c>
      <c r="G134" s="12"/>
      <c r="H134" s="12"/>
      <c r="I134" s="6">
        <v>0</v>
      </c>
      <c r="J134" s="6">
        <v>0</v>
      </c>
      <c r="K134" s="6">
        <v>0</v>
      </c>
      <c r="L134" s="6">
        <v>0</v>
      </c>
      <c r="M134" s="6">
        <v>0</v>
      </c>
      <c r="N134" s="6">
        <v>0</v>
      </c>
      <c r="O134" s="6">
        <v>0</v>
      </c>
      <c r="P134" s="6">
        <v>1</v>
      </c>
      <c r="Q134" s="6">
        <v>1</v>
      </c>
      <c r="R134" s="6">
        <v>1</v>
      </c>
      <c r="S134" s="6">
        <v>1</v>
      </c>
      <c r="T134" s="6">
        <v>1</v>
      </c>
      <c r="U134" s="6">
        <v>0</v>
      </c>
      <c r="V134" s="6">
        <v>0</v>
      </c>
      <c r="W134" s="6">
        <v>0</v>
      </c>
      <c r="X134" s="6">
        <v>0</v>
      </c>
      <c r="Y134" s="6">
        <v>0</v>
      </c>
      <c r="Z134" s="6">
        <v>0</v>
      </c>
      <c r="AA134" s="6">
        <v>0</v>
      </c>
      <c r="AB134" s="6">
        <v>0</v>
      </c>
      <c r="AC134" s="6">
        <v>0</v>
      </c>
      <c r="AD134" s="6">
        <v>0</v>
      </c>
      <c r="AE134" s="6">
        <v>0</v>
      </c>
      <c r="AF134" s="6">
        <v>0</v>
      </c>
      <c r="AG134" s="6">
        <v>0</v>
      </c>
      <c r="AH134" s="6">
        <v>0</v>
      </c>
      <c r="AI134" s="6">
        <v>0</v>
      </c>
      <c r="AJ134" s="6">
        <v>0</v>
      </c>
      <c r="AK134" s="6">
        <v>0</v>
      </c>
      <c r="AL134" s="6">
        <v>0</v>
      </c>
      <c r="AM134" s="6">
        <v>0</v>
      </c>
      <c r="AN134" s="6">
        <v>0</v>
      </c>
      <c r="AO134" s="46">
        <v>0</v>
      </c>
      <c r="AP134" s="41">
        <f t="shared" si="38"/>
        <v>4</v>
      </c>
      <c r="AQ134" s="62">
        <f t="shared" si="39"/>
        <v>1</v>
      </c>
      <c r="AR134" s="41">
        <f t="shared" si="40"/>
        <v>2</v>
      </c>
      <c r="AS134" s="62">
        <f t="shared" si="41"/>
        <v>3</v>
      </c>
      <c r="AT134" s="41">
        <f t="shared" si="42"/>
        <v>0</v>
      </c>
      <c r="AU134" s="41">
        <f t="shared" si="43"/>
        <v>5</v>
      </c>
      <c r="AV134" s="41">
        <f t="shared" si="44"/>
        <v>0</v>
      </c>
      <c r="AW134" s="41">
        <f t="shared" si="45"/>
        <v>0</v>
      </c>
      <c r="AX134" s="62">
        <f t="shared" si="46"/>
        <v>0</v>
      </c>
      <c r="AY134" s="62">
        <f t="shared" si="47"/>
        <v>5</v>
      </c>
      <c r="AZ134" s="242"/>
      <c r="BA134" s="243"/>
      <c r="BB134" s="243"/>
      <c r="BC134" s="244"/>
      <c r="BD134" s="264"/>
      <c r="BF134" s="140"/>
      <c r="BG134" s="137"/>
      <c r="BH134" s="137"/>
      <c r="BI134" s="48"/>
    </row>
    <row r="135" spans="1:61" x14ac:dyDescent="0.35">
      <c r="A135" s="3"/>
      <c r="B135" s="23"/>
      <c r="C135" s="3"/>
      <c r="D135" s="26"/>
      <c r="E135" s="31"/>
      <c r="F135" s="12" t="s">
        <v>233</v>
      </c>
      <c r="G135" s="12"/>
      <c r="H135" s="12"/>
      <c r="I135" s="6">
        <v>0</v>
      </c>
      <c r="J135" s="6">
        <v>0</v>
      </c>
      <c r="K135" s="6">
        <v>0</v>
      </c>
      <c r="L135" s="6">
        <v>0</v>
      </c>
      <c r="M135" s="6">
        <v>0</v>
      </c>
      <c r="N135" s="6">
        <v>0</v>
      </c>
      <c r="O135" s="6">
        <v>1</v>
      </c>
      <c r="P135" s="6">
        <v>0</v>
      </c>
      <c r="Q135" s="6">
        <v>0</v>
      </c>
      <c r="R135" s="6">
        <v>0</v>
      </c>
      <c r="S135" s="6">
        <v>0</v>
      </c>
      <c r="T135" s="6">
        <v>0</v>
      </c>
      <c r="U135" s="6">
        <v>0</v>
      </c>
      <c r="V135" s="6">
        <v>0</v>
      </c>
      <c r="W135" s="6">
        <v>0</v>
      </c>
      <c r="X135" s="6">
        <v>0</v>
      </c>
      <c r="Y135" s="6">
        <v>0</v>
      </c>
      <c r="Z135" s="6">
        <v>0</v>
      </c>
      <c r="AA135" s="6">
        <v>0</v>
      </c>
      <c r="AB135" s="6">
        <v>0</v>
      </c>
      <c r="AC135" s="6">
        <v>0</v>
      </c>
      <c r="AD135" s="6">
        <v>0</v>
      </c>
      <c r="AE135" s="6">
        <v>0</v>
      </c>
      <c r="AF135" s="6">
        <v>0</v>
      </c>
      <c r="AG135" s="6">
        <v>0</v>
      </c>
      <c r="AH135" s="6">
        <v>0</v>
      </c>
      <c r="AI135" s="6">
        <v>0</v>
      </c>
      <c r="AJ135" s="6">
        <v>0</v>
      </c>
      <c r="AK135" s="6">
        <v>0</v>
      </c>
      <c r="AL135" s="6">
        <v>0</v>
      </c>
      <c r="AM135" s="6">
        <v>0</v>
      </c>
      <c r="AN135" s="6">
        <v>0</v>
      </c>
      <c r="AO135" s="46">
        <v>0</v>
      </c>
      <c r="AP135" s="41">
        <f t="shared" si="38"/>
        <v>0</v>
      </c>
      <c r="AQ135" s="62">
        <f t="shared" si="39"/>
        <v>1</v>
      </c>
      <c r="AR135" s="41">
        <f t="shared" si="40"/>
        <v>0</v>
      </c>
      <c r="AS135" s="62">
        <f t="shared" si="41"/>
        <v>1</v>
      </c>
      <c r="AT135" s="41">
        <f t="shared" si="42"/>
        <v>0</v>
      </c>
      <c r="AU135" s="41">
        <f t="shared" si="43"/>
        <v>1</v>
      </c>
      <c r="AV135" s="41">
        <f t="shared" si="44"/>
        <v>0</v>
      </c>
      <c r="AW135" s="41">
        <f t="shared" si="45"/>
        <v>0</v>
      </c>
      <c r="AX135" s="62">
        <f t="shared" si="46"/>
        <v>0</v>
      </c>
      <c r="AY135" s="62">
        <f t="shared" si="47"/>
        <v>1</v>
      </c>
      <c r="AZ135" s="242"/>
      <c r="BA135" s="243"/>
      <c r="BB135" s="243"/>
      <c r="BC135" s="244"/>
      <c r="BD135" s="264"/>
      <c r="BF135" s="140"/>
      <c r="BG135" s="137"/>
      <c r="BH135" s="137"/>
      <c r="BI135" s="48"/>
    </row>
    <row r="136" spans="1:61" x14ac:dyDescent="0.35">
      <c r="A136" s="3"/>
      <c r="B136" s="23"/>
      <c r="C136" s="3"/>
      <c r="D136" s="26"/>
      <c r="E136" s="31"/>
      <c r="F136" s="12" t="s">
        <v>234</v>
      </c>
      <c r="G136" s="12"/>
      <c r="H136" s="12"/>
      <c r="I136" s="6">
        <v>0</v>
      </c>
      <c r="J136" s="6">
        <v>0</v>
      </c>
      <c r="K136" s="6">
        <v>0</v>
      </c>
      <c r="L136" s="6">
        <v>0</v>
      </c>
      <c r="M136" s="6">
        <v>0</v>
      </c>
      <c r="N136" s="6">
        <v>0</v>
      </c>
      <c r="O136" s="6">
        <v>1</v>
      </c>
      <c r="P136" s="6">
        <v>0</v>
      </c>
      <c r="Q136" s="6">
        <v>0</v>
      </c>
      <c r="R136" s="6">
        <v>0</v>
      </c>
      <c r="S136" s="6">
        <v>0</v>
      </c>
      <c r="T136" s="6">
        <v>0</v>
      </c>
      <c r="U136" s="6">
        <v>0</v>
      </c>
      <c r="V136" s="6">
        <v>0</v>
      </c>
      <c r="W136" s="6">
        <v>0</v>
      </c>
      <c r="X136" s="6">
        <v>0</v>
      </c>
      <c r="Y136" s="6">
        <v>0</v>
      </c>
      <c r="Z136" s="6">
        <v>0</v>
      </c>
      <c r="AA136" s="6">
        <v>0</v>
      </c>
      <c r="AB136" s="6">
        <v>0</v>
      </c>
      <c r="AC136" s="6">
        <v>0</v>
      </c>
      <c r="AD136" s="6">
        <v>0</v>
      </c>
      <c r="AE136" s="6">
        <v>0</v>
      </c>
      <c r="AF136" s="6">
        <v>0</v>
      </c>
      <c r="AG136" s="6">
        <v>0</v>
      </c>
      <c r="AH136" s="6">
        <v>0</v>
      </c>
      <c r="AI136" s="6">
        <v>0</v>
      </c>
      <c r="AJ136" s="6">
        <v>0</v>
      </c>
      <c r="AK136" s="6">
        <v>0</v>
      </c>
      <c r="AL136" s="6">
        <v>0</v>
      </c>
      <c r="AM136" s="6">
        <v>0</v>
      </c>
      <c r="AN136" s="6">
        <v>0</v>
      </c>
      <c r="AO136" s="46">
        <v>0</v>
      </c>
      <c r="AP136" s="41">
        <f t="shared" si="38"/>
        <v>0</v>
      </c>
      <c r="AQ136" s="62">
        <f t="shared" si="39"/>
        <v>1</v>
      </c>
      <c r="AR136" s="41">
        <f t="shared" si="40"/>
        <v>0</v>
      </c>
      <c r="AS136" s="62">
        <f t="shared" si="41"/>
        <v>1</v>
      </c>
      <c r="AT136" s="41">
        <f t="shared" si="42"/>
        <v>0</v>
      </c>
      <c r="AU136" s="41">
        <f t="shared" si="43"/>
        <v>1</v>
      </c>
      <c r="AV136" s="41">
        <f t="shared" si="44"/>
        <v>0</v>
      </c>
      <c r="AW136" s="41">
        <f t="shared" si="45"/>
        <v>0</v>
      </c>
      <c r="AX136" s="62">
        <f t="shared" si="46"/>
        <v>0</v>
      </c>
      <c r="AY136" s="62">
        <f t="shared" si="47"/>
        <v>1</v>
      </c>
      <c r="AZ136" s="242"/>
      <c r="BA136" s="243"/>
      <c r="BB136" s="243"/>
      <c r="BC136" s="244"/>
      <c r="BD136" s="264"/>
      <c r="BF136" s="140"/>
      <c r="BG136" s="137"/>
      <c r="BH136" s="137"/>
      <c r="BI136" s="48"/>
    </row>
    <row r="137" spans="1:61" x14ac:dyDescent="0.35">
      <c r="A137" s="3"/>
      <c r="B137" s="23"/>
      <c r="C137" s="3"/>
      <c r="D137" s="26"/>
      <c r="E137" s="31"/>
      <c r="F137" s="12" t="s">
        <v>235</v>
      </c>
      <c r="G137" s="12"/>
      <c r="H137" s="12"/>
      <c r="I137" s="6">
        <v>0</v>
      </c>
      <c r="J137" s="6">
        <v>0</v>
      </c>
      <c r="K137" s="6">
        <v>0</v>
      </c>
      <c r="L137" s="6">
        <v>0</v>
      </c>
      <c r="M137" s="6">
        <v>0</v>
      </c>
      <c r="N137" s="6">
        <v>1</v>
      </c>
      <c r="O137" s="6">
        <v>0</v>
      </c>
      <c r="P137" s="6">
        <v>0</v>
      </c>
      <c r="Q137" s="6">
        <v>0</v>
      </c>
      <c r="R137" s="6">
        <v>0</v>
      </c>
      <c r="S137" s="6">
        <v>0</v>
      </c>
      <c r="T137" s="6">
        <v>0</v>
      </c>
      <c r="U137" s="6">
        <v>0</v>
      </c>
      <c r="V137" s="6">
        <v>0</v>
      </c>
      <c r="W137" s="6">
        <v>0</v>
      </c>
      <c r="X137" s="6">
        <v>0</v>
      </c>
      <c r="Y137" s="6">
        <v>0</v>
      </c>
      <c r="Z137" s="6">
        <v>0</v>
      </c>
      <c r="AA137" s="6">
        <v>0</v>
      </c>
      <c r="AB137" s="6">
        <v>0</v>
      </c>
      <c r="AC137" s="6">
        <v>0</v>
      </c>
      <c r="AD137" s="6">
        <v>0</v>
      </c>
      <c r="AE137" s="6">
        <v>0</v>
      </c>
      <c r="AF137" s="6">
        <v>0</v>
      </c>
      <c r="AG137" s="6">
        <v>0</v>
      </c>
      <c r="AH137" s="6">
        <v>0</v>
      </c>
      <c r="AI137" s="6">
        <v>0</v>
      </c>
      <c r="AJ137" s="6">
        <v>0</v>
      </c>
      <c r="AK137" s="6">
        <v>0</v>
      </c>
      <c r="AL137" s="6">
        <v>0</v>
      </c>
      <c r="AM137" s="6">
        <v>0</v>
      </c>
      <c r="AN137" s="6">
        <v>0</v>
      </c>
      <c r="AO137" s="46">
        <v>0</v>
      </c>
      <c r="AP137" s="41">
        <f t="shared" si="38"/>
        <v>0</v>
      </c>
      <c r="AQ137" s="62">
        <f t="shared" si="39"/>
        <v>1</v>
      </c>
      <c r="AR137" s="41">
        <f t="shared" si="40"/>
        <v>1</v>
      </c>
      <c r="AS137" s="62">
        <f t="shared" si="41"/>
        <v>0</v>
      </c>
      <c r="AT137" s="41">
        <f t="shared" si="42"/>
        <v>0</v>
      </c>
      <c r="AU137" s="41">
        <f t="shared" si="43"/>
        <v>1</v>
      </c>
      <c r="AV137" s="41">
        <f t="shared" si="44"/>
        <v>0</v>
      </c>
      <c r="AW137" s="41">
        <f t="shared" si="45"/>
        <v>0</v>
      </c>
      <c r="AX137" s="62">
        <f t="shared" si="46"/>
        <v>0</v>
      </c>
      <c r="AY137" s="62">
        <f t="shared" si="47"/>
        <v>1</v>
      </c>
      <c r="AZ137" s="242"/>
      <c r="BA137" s="243"/>
      <c r="BB137" s="243"/>
      <c r="BC137" s="244"/>
      <c r="BD137" s="264"/>
      <c r="BF137" s="140"/>
      <c r="BG137" s="137"/>
      <c r="BH137" s="137"/>
      <c r="BI137" s="48"/>
    </row>
    <row r="138" spans="1:61" x14ac:dyDescent="0.35">
      <c r="A138" s="3"/>
      <c r="B138" s="23"/>
      <c r="C138" s="3"/>
      <c r="D138" s="26"/>
      <c r="E138" s="31"/>
      <c r="F138" s="12" t="s">
        <v>236</v>
      </c>
      <c r="G138" s="12"/>
      <c r="H138" s="12"/>
      <c r="I138" s="6">
        <v>0</v>
      </c>
      <c r="J138" s="6">
        <v>0</v>
      </c>
      <c r="K138" s="6">
        <v>0</v>
      </c>
      <c r="L138" s="6">
        <v>0</v>
      </c>
      <c r="M138" s="6">
        <v>1</v>
      </c>
      <c r="N138" s="6">
        <v>0</v>
      </c>
      <c r="O138" s="6">
        <v>0</v>
      </c>
      <c r="P138" s="6">
        <v>0</v>
      </c>
      <c r="Q138" s="6">
        <v>0</v>
      </c>
      <c r="R138" s="6">
        <v>0</v>
      </c>
      <c r="S138" s="6">
        <v>0</v>
      </c>
      <c r="T138" s="6">
        <v>0</v>
      </c>
      <c r="U138" s="6">
        <v>0</v>
      </c>
      <c r="V138" s="6">
        <v>0</v>
      </c>
      <c r="W138" s="6">
        <v>0</v>
      </c>
      <c r="X138" s="6">
        <v>0</v>
      </c>
      <c r="Y138" s="6">
        <v>0</v>
      </c>
      <c r="Z138" s="6">
        <v>0</v>
      </c>
      <c r="AA138" s="6">
        <v>0</v>
      </c>
      <c r="AB138" s="6">
        <v>0</v>
      </c>
      <c r="AC138" s="6">
        <v>0</v>
      </c>
      <c r="AD138" s="6">
        <v>0</v>
      </c>
      <c r="AE138" s="6">
        <v>0</v>
      </c>
      <c r="AF138" s="6">
        <v>0</v>
      </c>
      <c r="AG138" s="6">
        <v>0</v>
      </c>
      <c r="AH138" s="6">
        <v>0</v>
      </c>
      <c r="AI138" s="6">
        <v>0</v>
      </c>
      <c r="AJ138" s="6">
        <v>0</v>
      </c>
      <c r="AK138" s="6">
        <v>0</v>
      </c>
      <c r="AL138" s="6">
        <v>0</v>
      </c>
      <c r="AM138" s="6">
        <v>0</v>
      </c>
      <c r="AN138" s="6">
        <v>0</v>
      </c>
      <c r="AO138" s="46">
        <v>0</v>
      </c>
      <c r="AP138" s="41">
        <f t="shared" si="38"/>
        <v>0</v>
      </c>
      <c r="AQ138" s="62">
        <f t="shared" si="39"/>
        <v>1</v>
      </c>
      <c r="AR138" s="41">
        <f t="shared" si="40"/>
        <v>1</v>
      </c>
      <c r="AS138" s="62">
        <f t="shared" si="41"/>
        <v>0</v>
      </c>
      <c r="AT138" s="41">
        <f t="shared" si="42"/>
        <v>0</v>
      </c>
      <c r="AU138" s="41">
        <f t="shared" si="43"/>
        <v>1</v>
      </c>
      <c r="AV138" s="41">
        <f t="shared" si="44"/>
        <v>0</v>
      </c>
      <c r="AW138" s="41">
        <f t="shared" si="45"/>
        <v>0</v>
      </c>
      <c r="AX138" s="62">
        <f t="shared" si="46"/>
        <v>0</v>
      </c>
      <c r="AY138" s="62">
        <f t="shared" si="47"/>
        <v>1</v>
      </c>
      <c r="AZ138" s="242"/>
      <c r="BA138" s="243"/>
      <c r="BB138" s="243"/>
      <c r="BC138" s="244"/>
      <c r="BD138" s="264"/>
      <c r="BF138" s="140"/>
      <c r="BG138" s="137"/>
      <c r="BH138" s="137"/>
      <c r="BI138" s="48"/>
    </row>
    <row r="139" spans="1:61" x14ac:dyDescent="0.35">
      <c r="A139" s="3"/>
      <c r="B139" s="23"/>
      <c r="C139" s="3"/>
      <c r="D139" s="26"/>
      <c r="E139" s="31"/>
      <c r="F139" s="12" t="s">
        <v>237</v>
      </c>
      <c r="G139" s="12"/>
      <c r="H139" s="12"/>
      <c r="I139" s="6">
        <v>0</v>
      </c>
      <c r="J139" s="6">
        <v>0</v>
      </c>
      <c r="K139" s="6">
        <v>0</v>
      </c>
      <c r="L139" s="6">
        <v>0</v>
      </c>
      <c r="M139" s="6">
        <v>1</v>
      </c>
      <c r="N139" s="6">
        <v>1</v>
      </c>
      <c r="O139" s="6">
        <v>1</v>
      </c>
      <c r="P139" s="6">
        <v>0</v>
      </c>
      <c r="Q139" s="6">
        <v>1</v>
      </c>
      <c r="R139" s="6">
        <v>1</v>
      </c>
      <c r="S139" s="6">
        <v>0</v>
      </c>
      <c r="T139" s="6">
        <v>1</v>
      </c>
      <c r="U139" s="6">
        <v>0</v>
      </c>
      <c r="V139" s="6">
        <v>0</v>
      </c>
      <c r="W139" s="6">
        <v>0</v>
      </c>
      <c r="X139" s="6">
        <v>0</v>
      </c>
      <c r="Y139" s="6">
        <v>0</v>
      </c>
      <c r="Z139" s="6">
        <v>0</v>
      </c>
      <c r="AA139" s="6">
        <v>0</v>
      </c>
      <c r="AB139" s="6">
        <v>0</v>
      </c>
      <c r="AC139" s="6">
        <v>0</v>
      </c>
      <c r="AD139" s="6">
        <v>0</v>
      </c>
      <c r="AE139" s="6">
        <v>0</v>
      </c>
      <c r="AF139" s="6">
        <v>0</v>
      </c>
      <c r="AG139" s="6">
        <v>0</v>
      </c>
      <c r="AH139" s="6">
        <v>0</v>
      </c>
      <c r="AI139" s="6">
        <v>0</v>
      </c>
      <c r="AJ139" s="6">
        <v>0</v>
      </c>
      <c r="AK139" s="6">
        <v>0</v>
      </c>
      <c r="AL139" s="6">
        <v>0</v>
      </c>
      <c r="AM139" s="6">
        <v>0</v>
      </c>
      <c r="AN139" s="6">
        <v>0</v>
      </c>
      <c r="AO139" s="46">
        <v>0</v>
      </c>
      <c r="AP139" s="41">
        <f t="shared" si="38"/>
        <v>3</v>
      </c>
      <c r="AQ139" s="62">
        <f t="shared" si="39"/>
        <v>3</v>
      </c>
      <c r="AR139" s="41">
        <f t="shared" si="40"/>
        <v>4</v>
      </c>
      <c r="AS139" s="62">
        <f t="shared" si="41"/>
        <v>2</v>
      </c>
      <c r="AT139" s="41">
        <f t="shared" si="42"/>
        <v>0</v>
      </c>
      <c r="AU139" s="41">
        <f t="shared" si="43"/>
        <v>6</v>
      </c>
      <c r="AV139" s="41">
        <f t="shared" si="44"/>
        <v>0</v>
      </c>
      <c r="AW139" s="41">
        <f t="shared" si="45"/>
        <v>0</v>
      </c>
      <c r="AX139" s="62">
        <f t="shared" si="46"/>
        <v>0</v>
      </c>
      <c r="AY139" s="62">
        <f t="shared" si="47"/>
        <v>6</v>
      </c>
      <c r="AZ139" s="242"/>
      <c r="BA139" s="243"/>
      <c r="BB139" s="243"/>
      <c r="BC139" s="244"/>
      <c r="BD139" s="264"/>
      <c r="BF139" s="140"/>
      <c r="BG139" s="137"/>
      <c r="BH139" s="137"/>
      <c r="BI139" s="48"/>
    </row>
    <row r="140" spans="1:61" x14ac:dyDescent="0.35">
      <c r="A140" s="3"/>
      <c r="B140" s="23"/>
      <c r="C140" s="3"/>
      <c r="D140" s="26"/>
      <c r="E140" s="31"/>
      <c r="F140" s="12" t="s">
        <v>238</v>
      </c>
      <c r="G140" s="12"/>
      <c r="H140" s="12"/>
      <c r="I140" s="6">
        <v>0</v>
      </c>
      <c r="J140" s="6">
        <v>0</v>
      </c>
      <c r="K140" s="6">
        <v>0</v>
      </c>
      <c r="L140" s="6">
        <v>0</v>
      </c>
      <c r="M140" s="6">
        <v>1</v>
      </c>
      <c r="N140" s="6">
        <v>0</v>
      </c>
      <c r="O140" s="6">
        <v>0</v>
      </c>
      <c r="P140" s="6">
        <v>0</v>
      </c>
      <c r="Q140" s="6">
        <v>0</v>
      </c>
      <c r="R140" s="6">
        <v>0</v>
      </c>
      <c r="S140" s="6">
        <v>0</v>
      </c>
      <c r="T140" s="6">
        <v>0</v>
      </c>
      <c r="U140" s="6">
        <v>0</v>
      </c>
      <c r="V140" s="6">
        <v>0</v>
      </c>
      <c r="W140" s="6">
        <v>0</v>
      </c>
      <c r="X140" s="6">
        <v>0</v>
      </c>
      <c r="Y140" s="6">
        <v>0</v>
      </c>
      <c r="Z140" s="6">
        <v>0</v>
      </c>
      <c r="AA140" s="6">
        <v>0</v>
      </c>
      <c r="AB140" s="6">
        <v>0</v>
      </c>
      <c r="AC140" s="6">
        <v>0</v>
      </c>
      <c r="AD140" s="6">
        <v>0</v>
      </c>
      <c r="AE140" s="6">
        <v>0</v>
      </c>
      <c r="AF140" s="6">
        <v>0</v>
      </c>
      <c r="AG140" s="6">
        <v>0</v>
      </c>
      <c r="AH140" s="6">
        <v>0</v>
      </c>
      <c r="AI140" s="6">
        <v>0</v>
      </c>
      <c r="AJ140" s="6">
        <v>0</v>
      </c>
      <c r="AK140" s="6">
        <v>0</v>
      </c>
      <c r="AL140" s="6">
        <v>0</v>
      </c>
      <c r="AM140" s="6">
        <v>0</v>
      </c>
      <c r="AN140" s="6">
        <v>0</v>
      </c>
      <c r="AO140" s="46">
        <v>0</v>
      </c>
      <c r="AP140" s="41">
        <f t="shared" si="38"/>
        <v>0</v>
      </c>
      <c r="AQ140" s="62">
        <f t="shared" si="39"/>
        <v>1</v>
      </c>
      <c r="AR140" s="41">
        <f t="shared" si="40"/>
        <v>1</v>
      </c>
      <c r="AS140" s="62">
        <f t="shared" si="41"/>
        <v>0</v>
      </c>
      <c r="AT140" s="41">
        <f t="shared" si="42"/>
        <v>0</v>
      </c>
      <c r="AU140" s="41">
        <f t="shared" si="43"/>
        <v>1</v>
      </c>
      <c r="AV140" s="41">
        <f t="shared" si="44"/>
        <v>0</v>
      </c>
      <c r="AW140" s="41">
        <f t="shared" si="45"/>
        <v>0</v>
      </c>
      <c r="AX140" s="62">
        <f t="shared" si="46"/>
        <v>0</v>
      </c>
      <c r="AY140" s="62">
        <f t="shared" si="47"/>
        <v>1</v>
      </c>
      <c r="AZ140" s="242"/>
      <c r="BA140" s="243"/>
      <c r="BB140" s="243"/>
      <c r="BC140" s="244"/>
      <c r="BD140" s="264"/>
      <c r="BF140" s="140"/>
      <c r="BG140" s="137"/>
      <c r="BH140" s="137"/>
      <c r="BI140" s="48"/>
    </row>
    <row r="141" spans="1:61" x14ac:dyDescent="0.35">
      <c r="A141" s="3"/>
      <c r="B141" s="23"/>
      <c r="C141" s="3"/>
      <c r="D141" s="26"/>
      <c r="E141" s="31"/>
      <c r="F141" s="12" t="s">
        <v>239</v>
      </c>
      <c r="G141" s="12"/>
      <c r="H141" s="12"/>
      <c r="I141" s="6">
        <v>0</v>
      </c>
      <c r="J141" s="6">
        <v>0</v>
      </c>
      <c r="K141" s="6">
        <v>0</v>
      </c>
      <c r="L141" s="6">
        <v>0</v>
      </c>
      <c r="M141" s="6">
        <v>1</v>
      </c>
      <c r="N141" s="6">
        <v>1</v>
      </c>
      <c r="O141" s="6">
        <v>1</v>
      </c>
      <c r="P141" s="6">
        <v>0</v>
      </c>
      <c r="Q141" s="6">
        <v>0</v>
      </c>
      <c r="R141" s="6">
        <v>0</v>
      </c>
      <c r="S141" s="6">
        <v>1</v>
      </c>
      <c r="T141" s="6">
        <v>0</v>
      </c>
      <c r="U141" s="6">
        <v>0</v>
      </c>
      <c r="V141" s="6">
        <v>0</v>
      </c>
      <c r="W141" s="6">
        <v>0</v>
      </c>
      <c r="X141" s="6">
        <v>0</v>
      </c>
      <c r="Y141" s="6">
        <v>0</v>
      </c>
      <c r="Z141" s="6">
        <v>0</v>
      </c>
      <c r="AA141" s="6">
        <v>0</v>
      </c>
      <c r="AB141" s="6">
        <v>0</v>
      </c>
      <c r="AC141" s="6">
        <v>0</v>
      </c>
      <c r="AD141" s="6">
        <v>0</v>
      </c>
      <c r="AE141" s="6">
        <v>0</v>
      </c>
      <c r="AF141" s="6">
        <v>0</v>
      </c>
      <c r="AG141" s="6">
        <v>0</v>
      </c>
      <c r="AH141" s="6">
        <v>0</v>
      </c>
      <c r="AI141" s="6">
        <v>0</v>
      </c>
      <c r="AJ141" s="6">
        <v>0</v>
      </c>
      <c r="AK141" s="6">
        <v>0</v>
      </c>
      <c r="AL141" s="6">
        <v>0</v>
      </c>
      <c r="AM141" s="6">
        <v>0</v>
      </c>
      <c r="AN141" s="6">
        <v>0</v>
      </c>
      <c r="AO141" s="46">
        <v>0</v>
      </c>
      <c r="AP141" s="41">
        <f t="shared" si="38"/>
        <v>1</v>
      </c>
      <c r="AQ141" s="62">
        <f t="shared" si="39"/>
        <v>3</v>
      </c>
      <c r="AR141" s="41">
        <f t="shared" si="40"/>
        <v>2</v>
      </c>
      <c r="AS141" s="62">
        <f t="shared" si="41"/>
        <v>2</v>
      </c>
      <c r="AT141" s="41">
        <f t="shared" si="42"/>
        <v>0</v>
      </c>
      <c r="AU141" s="41">
        <f t="shared" si="43"/>
        <v>4</v>
      </c>
      <c r="AV141" s="41">
        <f t="shared" si="44"/>
        <v>0</v>
      </c>
      <c r="AW141" s="41">
        <f t="shared" si="45"/>
        <v>0</v>
      </c>
      <c r="AX141" s="62">
        <f t="shared" si="46"/>
        <v>0</v>
      </c>
      <c r="AY141" s="62">
        <f t="shared" si="47"/>
        <v>4</v>
      </c>
      <c r="AZ141" s="242"/>
      <c r="BA141" s="243"/>
      <c r="BB141" s="243"/>
      <c r="BC141" s="244"/>
      <c r="BD141" s="264"/>
      <c r="BF141" s="140"/>
      <c r="BG141" s="137"/>
      <c r="BH141" s="137"/>
      <c r="BI141" s="48"/>
    </row>
    <row r="142" spans="1:61" s="202" customFormat="1" x14ac:dyDescent="0.35">
      <c r="A142" s="15"/>
      <c r="B142" s="38"/>
      <c r="C142" s="15"/>
      <c r="D142" s="29"/>
      <c r="E142" s="11" t="s">
        <v>785</v>
      </c>
      <c r="F142" s="12"/>
      <c r="G142" s="54"/>
      <c r="I142" s="204">
        <v>0</v>
      </c>
      <c r="J142" s="204">
        <v>0</v>
      </c>
      <c r="K142" s="204">
        <v>0</v>
      </c>
      <c r="L142" s="204">
        <v>0</v>
      </c>
      <c r="M142" s="204">
        <v>0</v>
      </c>
      <c r="N142" s="204">
        <v>1</v>
      </c>
      <c r="O142" s="204">
        <v>1</v>
      </c>
      <c r="P142" s="204">
        <v>1</v>
      </c>
      <c r="Q142" s="204">
        <v>1</v>
      </c>
      <c r="R142" s="204">
        <v>0</v>
      </c>
      <c r="S142" s="204">
        <v>0</v>
      </c>
      <c r="T142" s="204">
        <v>0</v>
      </c>
      <c r="U142" s="204">
        <v>0</v>
      </c>
      <c r="V142" s="204">
        <v>0</v>
      </c>
      <c r="W142" s="204">
        <v>0</v>
      </c>
      <c r="X142" s="204">
        <v>0</v>
      </c>
      <c r="Y142" s="204">
        <v>0</v>
      </c>
      <c r="Z142" s="204">
        <v>0</v>
      </c>
      <c r="AA142" s="204">
        <v>0</v>
      </c>
      <c r="AB142" s="204">
        <v>0</v>
      </c>
      <c r="AC142" s="204">
        <v>0</v>
      </c>
      <c r="AD142" s="204">
        <v>0</v>
      </c>
      <c r="AE142" s="204">
        <v>0</v>
      </c>
      <c r="AF142" s="204">
        <v>0</v>
      </c>
      <c r="AG142" s="204">
        <v>0</v>
      </c>
      <c r="AH142" s="204">
        <v>0</v>
      </c>
      <c r="AI142" s="204">
        <v>0</v>
      </c>
      <c r="AJ142" s="204">
        <v>0</v>
      </c>
      <c r="AK142" s="204">
        <v>0</v>
      </c>
      <c r="AL142" s="204">
        <v>0</v>
      </c>
      <c r="AM142" s="204">
        <v>0</v>
      </c>
      <c r="AN142" s="204">
        <v>0</v>
      </c>
      <c r="AO142" s="205">
        <v>0</v>
      </c>
      <c r="AP142" s="206">
        <f t="shared" si="38"/>
        <v>1</v>
      </c>
      <c r="AQ142" s="207">
        <f t="shared" si="39"/>
        <v>3</v>
      </c>
      <c r="AR142" s="206">
        <f t="shared" si="40"/>
        <v>2</v>
      </c>
      <c r="AS142" s="207">
        <f t="shared" si="41"/>
        <v>2</v>
      </c>
      <c r="AT142" s="206">
        <f t="shared" si="42"/>
        <v>0</v>
      </c>
      <c r="AU142" s="206">
        <f t="shared" si="43"/>
        <v>4</v>
      </c>
      <c r="AV142" s="206">
        <f t="shared" si="44"/>
        <v>0</v>
      </c>
      <c r="AW142" s="206">
        <f t="shared" si="45"/>
        <v>0</v>
      </c>
      <c r="AX142" s="207">
        <f t="shared" si="46"/>
        <v>0</v>
      </c>
      <c r="AY142" s="207">
        <f t="shared" si="47"/>
        <v>4</v>
      </c>
      <c r="AZ142" s="242"/>
      <c r="BA142" s="243"/>
      <c r="BB142" s="243"/>
      <c r="BC142" s="244"/>
      <c r="BD142" s="264"/>
      <c r="BE142" s="9"/>
      <c r="BF142" s="139"/>
      <c r="BG142" s="9"/>
      <c r="BH142" s="9"/>
      <c r="BI142" s="69"/>
    </row>
    <row r="143" spans="1:61" x14ac:dyDescent="0.35">
      <c r="A143" s="3"/>
      <c r="B143" s="23"/>
      <c r="C143" s="3"/>
      <c r="D143" s="26"/>
      <c r="E143" s="31"/>
      <c r="F143" s="12" t="s">
        <v>240</v>
      </c>
      <c r="G143" s="12"/>
      <c r="H143" s="12"/>
      <c r="I143" s="6">
        <v>0</v>
      </c>
      <c r="J143" s="6">
        <v>0</v>
      </c>
      <c r="K143" s="6">
        <v>0</v>
      </c>
      <c r="L143" s="6">
        <v>0</v>
      </c>
      <c r="M143" s="6">
        <v>0</v>
      </c>
      <c r="N143" s="6">
        <v>0</v>
      </c>
      <c r="O143" s="6">
        <v>0</v>
      </c>
      <c r="P143" s="6">
        <v>0</v>
      </c>
      <c r="Q143" s="6">
        <v>1</v>
      </c>
      <c r="R143" s="6">
        <v>0</v>
      </c>
      <c r="S143" s="6">
        <v>0</v>
      </c>
      <c r="T143" s="6">
        <v>0</v>
      </c>
      <c r="U143" s="6">
        <v>0</v>
      </c>
      <c r="V143" s="6">
        <v>0</v>
      </c>
      <c r="W143" s="6">
        <v>0</v>
      </c>
      <c r="X143" s="6">
        <v>0</v>
      </c>
      <c r="Y143" s="6">
        <v>0</v>
      </c>
      <c r="Z143" s="6">
        <v>0</v>
      </c>
      <c r="AA143" s="6">
        <v>0</v>
      </c>
      <c r="AB143" s="6">
        <v>0</v>
      </c>
      <c r="AC143" s="6">
        <v>0</v>
      </c>
      <c r="AD143" s="6">
        <v>0</v>
      </c>
      <c r="AE143" s="6">
        <v>0</v>
      </c>
      <c r="AF143" s="6">
        <v>0</v>
      </c>
      <c r="AG143" s="6">
        <v>0</v>
      </c>
      <c r="AH143" s="6">
        <v>0</v>
      </c>
      <c r="AI143" s="6">
        <v>0</v>
      </c>
      <c r="AJ143" s="6">
        <v>0</v>
      </c>
      <c r="AK143" s="6">
        <v>0</v>
      </c>
      <c r="AL143" s="6">
        <v>0</v>
      </c>
      <c r="AM143" s="6">
        <v>0</v>
      </c>
      <c r="AN143" s="6">
        <v>0</v>
      </c>
      <c r="AO143" s="46">
        <v>0</v>
      </c>
      <c r="AP143" s="41">
        <f t="shared" si="38"/>
        <v>1</v>
      </c>
      <c r="AQ143" s="62">
        <f t="shared" si="39"/>
        <v>0</v>
      </c>
      <c r="AR143" s="41">
        <f t="shared" si="40"/>
        <v>1</v>
      </c>
      <c r="AS143" s="62">
        <f t="shared" si="41"/>
        <v>0</v>
      </c>
      <c r="AT143" s="41">
        <f t="shared" si="42"/>
        <v>0</v>
      </c>
      <c r="AU143" s="41">
        <f t="shared" si="43"/>
        <v>1</v>
      </c>
      <c r="AV143" s="41">
        <f t="shared" si="44"/>
        <v>0</v>
      </c>
      <c r="AW143" s="41">
        <f t="shared" si="45"/>
        <v>0</v>
      </c>
      <c r="AX143" s="62">
        <f t="shared" si="46"/>
        <v>0</v>
      </c>
      <c r="AY143" s="62">
        <f t="shared" si="47"/>
        <v>1</v>
      </c>
      <c r="AZ143" s="242"/>
      <c r="BA143" s="243"/>
      <c r="BB143" s="243"/>
      <c r="BC143" s="244"/>
      <c r="BD143" s="264"/>
      <c r="BE143" s="137"/>
      <c r="BF143" s="138"/>
      <c r="BG143" s="137"/>
      <c r="BH143" s="137"/>
      <c r="BI143" s="48"/>
    </row>
    <row r="144" spans="1:61" x14ac:dyDescent="0.35">
      <c r="A144" s="3"/>
      <c r="B144" s="23"/>
      <c r="C144" s="3"/>
      <c r="D144" s="26"/>
      <c r="E144" s="31"/>
      <c r="F144" s="12" t="s">
        <v>241</v>
      </c>
      <c r="G144" s="12"/>
      <c r="H144" s="12"/>
      <c r="I144" s="6">
        <v>0</v>
      </c>
      <c r="J144" s="6">
        <v>0</v>
      </c>
      <c r="K144" s="6">
        <v>0</v>
      </c>
      <c r="L144" s="6">
        <v>0</v>
      </c>
      <c r="M144" s="6">
        <v>0</v>
      </c>
      <c r="N144" s="6">
        <v>0</v>
      </c>
      <c r="O144" s="6">
        <v>1</v>
      </c>
      <c r="P144" s="6">
        <v>0</v>
      </c>
      <c r="Q144" s="6">
        <v>0</v>
      </c>
      <c r="R144" s="6">
        <v>0</v>
      </c>
      <c r="S144" s="6">
        <v>0</v>
      </c>
      <c r="T144" s="6">
        <v>0</v>
      </c>
      <c r="U144" s="6">
        <v>0</v>
      </c>
      <c r="V144" s="6">
        <v>0</v>
      </c>
      <c r="W144" s="6">
        <v>0</v>
      </c>
      <c r="X144" s="6">
        <v>0</v>
      </c>
      <c r="Y144" s="6">
        <v>0</v>
      </c>
      <c r="Z144" s="6">
        <v>0</v>
      </c>
      <c r="AA144" s="6">
        <v>0</v>
      </c>
      <c r="AB144" s="6">
        <v>0</v>
      </c>
      <c r="AC144" s="6">
        <v>0</v>
      </c>
      <c r="AD144" s="6">
        <v>0</v>
      </c>
      <c r="AE144" s="6">
        <v>0</v>
      </c>
      <c r="AF144" s="6">
        <v>0</v>
      </c>
      <c r="AG144" s="6">
        <v>0</v>
      </c>
      <c r="AH144" s="6">
        <v>0</v>
      </c>
      <c r="AI144" s="6">
        <v>0</v>
      </c>
      <c r="AJ144" s="6">
        <v>0</v>
      </c>
      <c r="AK144" s="6">
        <v>0</v>
      </c>
      <c r="AL144" s="6">
        <v>0</v>
      </c>
      <c r="AM144" s="6">
        <v>0</v>
      </c>
      <c r="AN144" s="6">
        <v>0</v>
      </c>
      <c r="AO144" s="46">
        <v>0</v>
      </c>
      <c r="AP144" s="41">
        <f t="shared" si="38"/>
        <v>0</v>
      </c>
      <c r="AQ144" s="62">
        <f t="shared" si="39"/>
        <v>1</v>
      </c>
      <c r="AR144" s="41">
        <f t="shared" si="40"/>
        <v>0</v>
      </c>
      <c r="AS144" s="62">
        <f t="shared" si="41"/>
        <v>1</v>
      </c>
      <c r="AT144" s="41">
        <f t="shared" si="42"/>
        <v>0</v>
      </c>
      <c r="AU144" s="41">
        <f t="shared" si="43"/>
        <v>1</v>
      </c>
      <c r="AV144" s="41">
        <f t="shared" si="44"/>
        <v>0</v>
      </c>
      <c r="AW144" s="41">
        <f t="shared" si="45"/>
        <v>0</v>
      </c>
      <c r="AX144" s="62">
        <f t="shared" si="46"/>
        <v>0</v>
      </c>
      <c r="AY144" s="62">
        <f t="shared" si="47"/>
        <v>1</v>
      </c>
      <c r="AZ144" s="242"/>
      <c r="BA144" s="243"/>
      <c r="BB144" s="243"/>
      <c r="BC144" s="244"/>
      <c r="BD144" s="264"/>
      <c r="BE144" s="137"/>
      <c r="BF144" s="138"/>
      <c r="BG144" s="137"/>
      <c r="BH144" s="137"/>
      <c r="BI144" s="48"/>
    </row>
    <row r="145" spans="1:61" x14ac:dyDescent="0.35">
      <c r="A145" s="3"/>
      <c r="B145" s="23"/>
      <c r="C145" s="3"/>
      <c r="D145" s="26"/>
      <c r="E145" s="31"/>
      <c r="F145" s="12" t="s">
        <v>242</v>
      </c>
      <c r="G145" s="12"/>
      <c r="H145" s="12"/>
      <c r="I145" s="6">
        <v>0</v>
      </c>
      <c r="J145" s="6">
        <v>0</v>
      </c>
      <c r="K145" s="6">
        <v>0</v>
      </c>
      <c r="L145" s="6">
        <v>0</v>
      </c>
      <c r="M145" s="6">
        <v>0</v>
      </c>
      <c r="N145" s="6">
        <v>1</v>
      </c>
      <c r="O145" s="6">
        <v>0</v>
      </c>
      <c r="P145" s="6">
        <v>1</v>
      </c>
      <c r="Q145" s="6">
        <v>0</v>
      </c>
      <c r="R145" s="6">
        <v>0</v>
      </c>
      <c r="S145" s="6">
        <v>0</v>
      </c>
      <c r="T145" s="6">
        <v>0</v>
      </c>
      <c r="U145" s="6">
        <v>0</v>
      </c>
      <c r="V145" s="6">
        <v>0</v>
      </c>
      <c r="W145" s="6">
        <v>0</v>
      </c>
      <c r="X145" s="6">
        <v>0</v>
      </c>
      <c r="Y145" s="6">
        <v>0</v>
      </c>
      <c r="Z145" s="6">
        <v>0</v>
      </c>
      <c r="AA145" s="6">
        <v>0</v>
      </c>
      <c r="AB145" s="6">
        <v>0</v>
      </c>
      <c r="AC145" s="6">
        <v>0</v>
      </c>
      <c r="AD145" s="6">
        <v>0</v>
      </c>
      <c r="AE145" s="6">
        <v>0</v>
      </c>
      <c r="AF145" s="6">
        <v>0</v>
      </c>
      <c r="AG145" s="6">
        <v>0</v>
      </c>
      <c r="AH145" s="6">
        <v>0</v>
      </c>
      <c r="AI145" s="6">
        <v>0</v>
      </c>
      <c r="AJ145" s="6">
        <v>0</v>
      </c>
      <c r="AK145" s="6">
        <v>0</v>
      </c>
      <c r="AL145" s="6">
        <v>0</v>
      </c>
      <c r="AM145" s="6">
        <v>0</v>
      </c>
      <c r="AN145" s="6">
        <v>0</v>
      </c>
      <c r="AO145" s="46">
        <v>0</v>
      </c>
      <c r="AP145" s="41">
        <f t="shared" si="38"/>
        <v>0</v>
      </c>
      <c r="AQ145" s="62">
        <f t="shared" si="39"/>
        <v>2</v>
      </c>
      <c r="AR145" s="41">
        <f t="shared" si="40"/>
        <v>1</v>
      </c>
      <c r="AS145" s="62">
        <f t="shared" si="41"/>
        <v>1</v>
      </c>
      <c r="AT145" s="41">
        <f t="shared" si="42"/>
        <v>0</v>
      </c>
      <c r="AU145" s="41">
        <f t="shared" si="43"/>
        <v>2</v>
      </c>
      <c r="AV145" s="41">
        <f t="shared" si="44"/>
        <v>0</v>
      </c>
      <c r="AW145" s="41">
        <f t="shared" si="45"/>
        <v>0</v>
      </c>
      <c r="AX145" s="62">
        <f t="shared" si="46"/>
        <v>0</v>
      </c>
      <c r="AY145" s="62">
        <f t="shared" si="47"/>
        <v>2</v>
      </c>
      <c r="AZ145" s="242"/>
      <c r="BA145" s="243"/>
      <c r="BB145" s="243"/>
      <c r="BC145" s="244"/>
      <c r="BD145" s="264"/>
      <c r="BE145" s="137"/>
      <c r="BF145" s="138"/>
      <c r="BG145" s="137"/>
      <c r="BH145" s="137"/>
      <c r="BI145" s="48"/>
    </row>
    <row r="146" spans="1:61" x14ac:dyDescent="0.35">
      <c r="A146" s="3"/>
      <c r="B146" s="3"/>
      <c r="C146" s="23"/>
      <c r="D146" s="26"/>
      <c r="E146" s="31"/>
      <c r="F146" s="12" t="s">
        <v>243</v>
      </c>
      <c r="G146" s="12"/>
      <c r="H146" s="12"/>
      <c r="I146" s="6">
        <v>0</v>
      </c>
      <c r="J146" s="6">
        <v>0</v>
      </c>
      <c r="K146" s="6">
        <v>0</v>
      </c>
      <c r="L146" s="6">
        <v>0</v>
      </c>
      <c r="M146" s="6">
        <v>0</v>
      </c>
      <c r="N146" s="6">
        <v>1</v>
      </c>
      <c r="O146" s="6">
        <v>0</v>
      </c>
      <c r="P146" s="6">
        <v>0</v>
      </c>
      <c r="Q146" s="6">
        <v>0</v>
      </c>
      <c r="R146" s="6">
        <v>0</v>
      </c>
      <c r="S146" s="6">
        <v>0</v>
      </c>
      <c r="T146" s="6">
        <v>0</v>
      </c>
      <c r="U146" s="6">
        <v>0</v>
      </c>
      <c r="V146" s="6">
        <v>0</v>
      </c>
      <c r="W146" s="6">
        <v>0</v>
      </c>
      <c r="X146" s="6">
        <v>0</v>
      </c>
      <c r="Y146" s="6">
        <v>0</v>
      </c>
      <c r="Z146" s="6">
        <v>0</v>
      </c>
      <c r="AA146" s="6">
        <v>0</v>
      </c>
      <c r="AB146" s="6">
        <v>0</v>
      </c>
      <c r="AC146" s="6">
        <v>0</v>
      </c>
      <c r="AD146" s="6">
        <v>0</v>
      </c>
      <c r="AE146" s="6">
        <v>0</v>
      </c>
      <c r="AF146" s="6">
        <v>0</v>
      </c>
      <c r="AG146" s="6">
        <v>0</v>
      </c>
      <c r="AH146" s="6">
        <v>0</v>
      </c>
      <c r="AI146" s="6">
        <v>0</v>
      </c>
      <c r="AJ146" s="6">
        <v>0</v>
      </c>
      <c r="AK146" s="6">
        <v>0</v>
      </c>
      <c r="AL146" s="6">
        <v>0</v>
      </c>
      <c r="AM146" s="6">
        <v>0</v>
      </c>
      <c r="AN146" s="6">
        <v>0</v>
      </c>
      <c r="AO146" s="46">
        <v>0</v>
      </c>
      <c r="AP146" s="41">
        <f t="shared" si="38"/>
        <v>0</v>
      </c>
      <c r="AQ146" s="62">
        <f t="shared" si="39"/>
        <v>1</v>
      </c>
      <c r="AR146" s="41">
        <f t="shared" si="40"/>
        <v>1</v>
      </c>
      <c r="AS146" s="62">
        <f t="shared" si="41"/>
        <v>0</v>
      </c>
      <c r="AT146" s="41">
        <f t="shared" si="42"/>
        <v>0</v>
      </c>
      <c r="AU146" s="41">
        <f t="shared" si="43"/>
        <v>1</v>
      </c>
      <c r="AV146" s="41">
        <f t="shared" si="44"/>
        <v>0</v>
      </c>
      <c r="AW146" s="41">
        <f t="shared" si="45"/>
        <v>0</v>
      </c>
      <c r="AX146" s="62">
        <f t="shared" si="46"/>
        <v>0</v>
      </c>
      <c r="AY146" s="62">
        <f t="shared" si="47"/>
        <v>1</v>
      </c>
      <c r="AZ146" s="242"/>
      <c r="BA146" s="243"/>
      <c r="BB146" s="243"/>
      <c r="BC146" s="244"/>
      <c r="BD146" s="264"/>
      <c r="BE146" s="137"/>
      <c r="BF146" s="138"/>
      <c r="BG146" s="137"/>
      <c r="BH146" s="137"/>
      <c r="BI146" s="48"/>
    </row>
    <row r="147" spans="1:61" x14ac:dyDescent="0.35">
      <c r="A147" s="3"/>
      <c r="B147" s="3"/>
      <c r="C147" s="23"/>
      <c r="D147" s="26"/>
      <c r="E147" s="31"/>
      <c r="F147" s="91" t="s">
        <v>244</v>
      </c>
      <c r="G147" s="12"/>
      <c r="H147" s="12"/>
      <c r="I147" s="93">
        <v>0</v>
      </c>
      <c r="J147" s="93">
        <v>0</v>
      </c>
      <c r="K147" s="93">
        <v>0</v>
      </c>
      <c r="L147" s="93">
        <v>0</v>
      </c>
      <c r="M147" s="93">
        <v>0</v>
      </c>
      <c r="N147" s="93">
        <v>1</v>
      </c>
      <c r="O147" s="93">
        <v>1</v>
      </c>
      <c r="P147" s="93">
        <v>1</v>
      </c>
      <c r="Q147" s="93">
        <v>1</v>
      </c>
      <c r="R147" s="93">
        <v>0</v>
      </c>
      <c r="S147" s="93">
        <v>0</v>
      </c>
      <c r="T147" s="93">
        <v>0</v>
      </c>
      <c r="U147" s="93">
        <v>0</v>
      </c>
      <c r="V147" s="93">
        <v>0</v>
      </c>
      <c r="W147" s="93">
        <v>0</v>
      </c>
      <c r="X147" s="93">
        <v>0</v>
      </c>
      <c r="Y147" s="93">
        <v>0</v>
      </c>
      <c r="Z147" s="93">
        <v>0</v>
      </c>
      <c r="AA147" s="93">
        <v>0</v>
      </c>
      <c r="AB147" s="93">
        <v>0</v>
      </c>
      <c r="AC147" s="93">
        <v>0</v>
      </c>
      <c r="AD147" s="93">
        <v>0</v>
      </c>
      <c r="AE147" s="93">
        <v>0</v>
      </c>
      <c r="AF147" s="93">
        <v>0</v>
      </c>
      <c r="AG147" s="93">
        <v>0</v>
      </c>
      <c r="AH147" s="93">
        <v>0</v>
      </c>
      <c r="AI147" s="93">
        <v>0</v>
      </c>
      <c r="AJ147" s="93">
        <v>0</v>
      </c>
      <c r="AK147" s="6">
        <v>0</v>
      </c>
      <c r="AL147" s="6">
        <v>0</v>
      </c>
      <c r="AM147" s="6">
        <v>0</v>
      </c>
      <c r="AN147" s="6">
        <v>0</v>
      </c>
      <c r="AO147" s="94">
        <v>0</v>
      </c>
      <c r="AP147" s="90">
        <f t="shared" si="38"/>
        <v>1</v>
      </c>
      <c r="AQ147" s="95">
        <f t="shared" si="39"/>
        <v>3</v>
      </c>
      <c r="AR147" s="90">
        <f t="shared" si="40"/>
        <v>2</v>
      </c>
      <c r="AS147" s="95">
        <f t="shared" si="41"/>
        <v>2</v>
      </c>
      <c r="AT147" s="90">
        <f t="shared" si="42"/>
        <v>0</v>
      </c>
      <c r="AU147" s="90">
        <f t="shared" si="43"/>
        <v>4</v>
      </c>
      <c r="AV147" s="90">
        <f t="shared" si="44"/>
        <v>0</v>
      </c>
      <c r="AW147" s="90">
        <f t="shared" si="45"/>
        <v>0</v>
      </c>
      <c r="AX147" s="95">
        <f t="shared" si="46"/>
        <v>0</v>
      </c>
      <c r="AY147" s="95">
        <f t="shared" si="47"/>
        <v>4</v>
      </c>
      <c r="AZ147" s="242"/>
      <c r="BA147" s="243"/>
      <c r="BB147" s="243"/>
      <c r="BC147" s="244"/>
      <c r="BD147" s="264"/>
      <c r="BE147" s="137"/>
      <c r="BF147" s="138"/>
      <c r="BG147" s="137"/>
      <c r="BH147" s="137"/>
      <c r="BI147" s="48"/>
    </row>
    <row r="148" spans="1:61" x14ac:dyDescent="0.35">
      <c r="A148" s="15"/>
      <c r="B148" s="15"/>
      <c r="C148" s="21" t="s">
        <v>245</v>
      </c>
      <c r="D148" s="114"/>
      <c r="E148" s="115"/>
      <c r="F148" s="220"/>
      <c r="G148" s="115"/>
      <c r="H148" s="115"/>
      <c r="I148" s="21" t="s">
        <v>245</v>
      </c>
      <c r="J148" s="112"/>
      <c r="K148" s="112"/>
      <c r="L148" s="112"/>
      <c r="M148" s="112"/>
      <c r="N148" s="112"/>
      <c r="O148" s="112"/>
      <c r="P148" s="112"/>
      <c r="Q148" s="112"/>
      <c r="R148" s="112"/>
      <c r="S148" s="21" t="s">
        <v>245</v>
      </c>
      <c r="T148" s="112"/>
      <c r="U148" s="112"/>
      <c r="V148" s="112"/>
      <c r="W148" s="112"/>
      <c r="X148" s="112"/>
      <c r="Y148" s="112"/>
      <c r="Z148" s="112"/>
      <c r="AA148" s="112"/>
      <c r="AB148" s="112"/>
      <c r="AC148" s="21" t="s">
        <v>245</v>
      </c>
      <c r="AD148" s="112"/>
      <c r="AE148" s="112"/>
      <c r="AF148" s="112"/>
      <c r="AG148" s="112"/>
      <c r="AH148" s="112"/>
      <c r="AI148" s="112"/>
      <c r="AJ148" s="112"/>
      <c r="AK148" s="112"/>
      <c r="AL148" s="112"/>
      <c r="AM148" s="112"/>
      <c r="AN148" s="112"/>
      <c r="AO148" s="112"/>
      <c r="AP148" s="116"/>
      <c r="AQ148" s="21" t="s">
        <v>245</v>
      </c>
      <c r="AR148" s="116"/>
      <c r="AS148" s="116"/>
      <c r="AT148" s="116"/>
      <c r="AU148" s="21" t="s">
        <v>245</v>
      </c>
      <c r="AV148" s="116"/>
      <c r="AW148" s="116"/>
      <c r="AX148" s="116"/>
      <c r="AY148" s="116"/>
      <c r="AZ148" s="21" t="s">
        <v>245</v>
      </c>
      <c r="BA148" s="21"/>
      <c r="BB148" s="115"/>
      <c r="BC148" s="115"/>
      <c r="BD148" s="131" t="s">
        <v>245</v>
      </c>
      <c r="BE148" s="21" t="s">
        <v>245</v>
      </c>
      <c r="BF148" s="145"/>
      <c r="BG148" s="146"/>
      <c r="BH148" s="146"/>
      <c r="BI148" s="117"/>
    </row>
    <row r="149" spans="1:61" x14ac:dyDescent="0.35">
      <c r="A149" s="15"/>
      <c r="B149" s="23"/>
      <c r="C149" s="15"/>
      <c r="D149" s="2">
        <v>1</v>
      </c>
      <c r="E149" s="19" t="s">
        <v>246</v>
      </c>
      <c r="F149" s="16"/>
      <c r="G149" s="19"/>
      <c r="H149" s="56"/>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47"/>
      <c r="AP149" s="43"/>
      <c r="AQ149" s="61"/>
      <c r="AR149" s="43"/>
      <c r="AS149" s="61"/>
      <c r="AT149" s="43"/>
      <c r="AU149" s="43"/>
      <c r="AV149" s="43"/>
      <c r="AW149" s="43"/>
      <c r="AX149" s="61"/>
      <c r="AY149" s="61"/>
      <c r="AZ149" s="77">
        <v>1</v>
      </c>
      <c r="BA149" s="19" t="s">
        <v>246</v>
      </c>
      <c r="BB149" s="18"/>
      <c r="BC149" s="68"/>
      <c r="BD149" s="251" t="s">
        <v>247</v>
      </c>
      <c r="BE149" s="9"/>
      <c r="BF149" s="139"/>
      <c r="BG149" s="9"/>
      <c r="BH149" s="9"/>
      <c r="BI149" s="69"/>
    </row>
    <row r="150" spans="1:61" x14ac:dyDescent="0.35">
      <c r="A150" s="15"/>
      <c r="B150" s="38"/>
      <c r="C150" s="15"/>
      <c r="D150" s="29"/>
      <c r="E150" s="11" t="s">
        <v>786</v>
      </c>
      <c r="F150" s="12"/>
      <c r="G150" s="11"/>
      <c r="H150" s="54"/>
      <c r="I150" s="6">
        <v>0</v>
      </c>
      <c r="J150" s="6">
        <v>0</v>
      </c>
      <c r="K150" s="6">
        <v>0</v>
      </c>
      <c r="L150" s="6">
        <v>0</v>
      </c>
      <c r="M150" s="6">
        <v>0</v>
      </c>
      <c r="N150" s="6">
        <v>0</v>
      </c>
      <c r="O150" s="6">
        <v>0</v>
      </c>
      <c r="P150" s="6">
        <v>0</v>
      </c>
      <c r="Q150" s="6">
        <v>0</v>
      </c>
      <c r="R150" s="6">
        <v>0</v>
      </c>
      <c r="S150" s="6">
        <v>0</v>
      </c>
      <c r="T150" s="6">
        <v>0</v>
      </c>
      <c r="U150" s="6">
        <v>1</v>
      </c>
      <c r="V150" s="6">
        <v>1</v>
      </c>
      <c r="W150" s="6">
        <v>1</v>
      </c>
      <c r="X150" s="6">
        <v>1</v>
      </c>
      <c r="Y150" s="6">
        <v>1</v>
      </c>
      <c r="Z150" s="6">
        <v>1</v>
      </c>
      <c r="AA150" s="6">
        <v>0</v>
      </c>
      <c r="AB150" s="6">
        <v>0</v>
      </c>
      <c r="AC150" s="6">
        <v>0</v>
      </c>
      <c r="AD150" s="6">
        <v>0</v>
      </c>
      <c r="AE150" s="6">
        <v>0</v>
      </c>
      <c r="AF150" s="6">
        <v>0</v>
      </c>
      <c r="AG150" s="6">
        <v>0</v>
      </c>
      <c r="AH150" s="6">
        <v>0</v>
      </c>
      <c r="AI150" s="6">
        <v>0</v>
      </c>
      <c r="AJ150" s="6">
        <v>0</v>
      </c>
      <c r="AK150" s="6">
        <v>0</v>
      </c>
      <c r="AL150" s="6">
        <v>0</v>
      </c>
      <c r="AM150" s="6">
        <v>0</v>
      </c>
      <c r="AN150" s="6">
        <v>0</v>
      </c>
      <c r="AO150" s="46">
        <v>0</v>
      </c>
      <c r="AP150" s="41">
        <f t="shared" ref="AP150:AP160" si="48">SUMIF($I$3:$AO$3, "*REF*", I150:AO150)</f>
        <v>3</v>
      </c>
      <c r="AQ150" s="62">
        <f t="shared" ref="AQ150:AQ160" si="49">SUMIF($I$3:$AO$3, "*HOST*", I150:AO150)</f>
        <v>3</v>
      </c>
      <c r="AR150" s="41">
        <f t="shared" ref="AR150:AR160" si="50">SUMIF($I$4:$AO$4, "*F*", I150:AO150)</f>
        <v>3</v>
      </c>
      <c r="AS150" s="62">
        <f t="shared" ref="AS150:AS160" si="51">SUMIF($I$4:$AO$4, "*M*", I150:AO150)</f>
        <v>3</v>
      </c>
      <c r="AT150" s="41">
        <f t="shared" ref="AT150:AT160" si="52">SUMIF($I$6:$AO$6, "Edu", I150:AO150)</f>
        <v>0</v>
      </c>
      <c r="AU150" s="41">
        <f t="shared" ref="AU150:AU160" si="53">SUMIF($I$6:$AO$6, "*agri*", I150:AO150)</f>
        <v>0</v>
      </c>
      <c r="AV150" s="41">
        <f t="shared" ref="AV150:AV160" si="54">SUMIF($I$6:$AO$6, "Health", I150:AO150)</f>
        <v>6</v>
      </c>
      <c r="AW150" s="41">
        <f t="shared" ref="AW150:AW160" si="55">SUMIF($I$6:$AO$6, "*market*", I150:AO150)</f>
        <v>0</v>
      </c>
      <c r="AX150" s="62">
        <f t="shared" ref="AX150:AX160" si="56">SUMIF($I$6:$AO$6, "*PWD*", I150:AO150)</f>
        <v>0</v>
      </c>
      <c r="AY150" s="62">
        <f t="shared" si="47"/>
        <v>6</v>
      </c>
      <c r="AZ150" s="242" t="s">
        <v>248</v>
      </c>
      <c r="BA150" s="243"/>
      <c r="BB150" s="243"/>
      <c r="BC150" s="244"/>
      <c r="BD150" s="252"/>
      <c r="BE150" s="137" t="s">
        <v>249</v>
      </c>
      <c r="BF150" s="138" t="s">
        <v>250</v>
      </c>
      <c r="BG150" s="9"/>
      <c r="BH150" s="9"/>
      <c r="BI150" s="136"/>
    </row>
    <row r="151" spans="1:61" x14ac:dyDescent="0.35">
      <c r="A151" s="15"/>
      <c r="B151" s="38"/>
      <c r="C151" s="15"/>
      <c r="D151" s="29"/>
      <c r="E151" s="11" t="s">
        <v>787</v>
      </c>
      <c r="F151" s="12"/>
      <c r="G151" s="11"/>
      <c r="H151" s="54"/>
      <c r="I151" s="6">
        <v>0</v>
      </c>
      <c r="J151" s="6">
        <v>0</v>
      </c>
      <c r="K151" s="6">
        <v>0</v>
      </c>
      <c r="L151" s="6">
        <v>0</v>
      </c>
      <c r="M151" s="6">
        <v>0</v>
      </c>
      <c r="N151" s="6">
        <v>0</v>
      </c>
      <c r="O151" s="6">
        <v>0</v>
      </c>
      <c r="P151" s="6">
        <v>0</v>
      </c>
      <c r="Q151" s="6">
        <v>0</v>
      </c>
      <c r="R151" s="6">
        <v>0</v>
      </c>
      <c r="S151" s="6">
        <v>0</v>
      </c>
      <c r="T151" s="6">
        <v>0</v>
      </c>
      <c r="U151" s="6">
        <v>1</v>
      </c>
      <c r="V151" s="6">
        <v>1</v>
      </c>
      <c r="W151" s="6">
        <v>1</v>
      </c>
      <c r="X151" s="6">
        <v>0</v>
      </c>
      <c r="Y151" s="6">
        <v>1</v>
      </c>
      <c r="Z151" s="6">
        <v>0</v>
      </c>
      <c r="AA151" s="6">
        <v>0</v>
      </c>
      <c r="AB151" s="6">
        <v>0</v>
      </c>
      <c r="AC151" s="6">
        <v>0</v>
      </c>
      <c r="AD151" s="6">
        <v>0</v>
      </c>
      <c r="AE151" s="6">
        <v>0</v>
      </c>
      <c r="AF151" s="6">
        <v>0</v>
      </c>
      <c r="AG151" s="6">
        <v>0</v>
      </c>
      <c r="AH151" s="6">
        <v>0</v>
      </c>
      <c r="AI151" s="6">
        <v>0</v>
      </c>
      <c r="AJ151" s="6">
        <v>0</v>
      </c>
      <c r="AK151" s="6">
        <v>0</v>
      </c>
      <c r="AL151" s="6">
        <v>0</v>
      </c>
      <c r="AM151" s="6">
        <v>0</v>
      </c>
      <c r="AN151" s="6">
        <v>0</v>
      </c>
      <c r="AO151" s="46">
        <v>0</v>
      </c>
      <c r="AP151" s="41">
        <f t="shared" si="48"/>
        <v>1</v>
      </c>
      <c r="AQ151" s="62">
        <f t="shared" si="49"/>
        <v>3</v>
      </c>
      <c r="AR151" s="41">
        <f t="shared" si="50"/>
        <v>2</v>
      </c>
      <c r="AS151" s="62">
        <f t="shared" si="51"/>
        <v>2</v>
      </c>
      <c r="AT151" s="41">
        <f t="shared" si="52"/>
        <v>0</v>
      </c>
      <c r="AU151" s="41">
        <f t="shared" si="53"/>
        <v>0</v>
      </c>
      <c r="AV151" s="41">
        <f t="shared" si="54"/>
        <v>4</v>
      </c>
      <c r="AW151" s="41">
        <f t="shared" si="55"/>
        <v>0</v>
      </c>
      <c r="AX151" s="62">
        <f t="shared" si="56"/>
        <v>0</v>
      </c>
      <c r="AY151" s="62">
        <f t="shared" si="47"/>
        <v>4</v>
      </c>
      <c r="AZ151" s="242"/>
      <c r="BA151" s="243"/>
      <c r="BB151" s="243"/>
      <c r="BC151" s="244"/>
      <c r="BD151" s="252"/>
      <c r="BE151" s="137"/>
      <c r="BF151" s="138"/>
      <c r="BG151" s="9"/>
      <c r="BH151" s="9"/>
      <c r="BI151" s="136"/>
    </row>
    <row r="152" spans="1:61" x14ac:dyDescent="0.35">
      <c r="A152" s="3"/>
      <c r="B152" s="23"/>
      <c r="C152" s="3"/>
      <c r="D152" s="26"/>
      <c r="E152" s="3"/>
      <c r="F152" s="12" t="s">
        <v>251</v>
      </c>
      <c r="G152" s="12"/>
      <c r="H152" s="55"/>
      <c r="I152" s="6">
        <v>0</v>
      </c>
      <c r="J152" s="6">
        <v>0</v>
      </c>
      <c r="K152" s="6">
        <v>0</v>
      </c>
      <c r="L152" s="6">
        <v>0</v>
      </c>
      <c r="M152" s="6">
        <v>0</v>
      </c>
      <c r="N152" s="6">
        <v>0</v>
      </c>
      <c r="O152" s="6">
        <v>0</v>
      </c>
      <c r="P152" s="6">
        <v>0</v>
      </c>
      <c r="Q152" s="6">
        <v>0</v>
      </c>
      <c r="R152" s="6">
        <v>0</v>
      </c>
      <c r="S152" s="6">
        <v>0</v>
      </c>
      <c r="T152" s="6">
        <v>0</v>
      </c>
      <c r="U152" s="6">
        <v>1</v>
      </c>
      <c r="V152" s="6">
        <v>1</v>
      </c>
      <c r="W152" s="6">
        <v>1</v>
      </c>
      <c r="X152" s="6">
        <v>0</v>
      </c>
      <c r="Y152" s="6">
        <v>1</v>
      </c>
      <c r="Z152" s="6">
        <v>0</v>
      </c>
      <c r="AA152" s="6">
        <v>0</v>
      </c>
      <c r="AB152" s="6">
        <v>0</v>
      </c>
      <c r="AC152" s="6">
        <v>0</v>
      </c>
      <c r="AD152" s="6">
        <v>0</v>
      </c>
      <c r="AE152" s="6">
        <v>0</v>
      </c>
      <c r="AF152" s="6">
        <v>0</v>
      </c>
      <c r="AG152" s="6">
        <v>0</v>
      </c>
      <c r="AH152" s="6">
        <v>0</v>
      </c>
      <c r="AI152" s="6">
        <v>0</v>
      </c>
      <c r="AJ152" s="6">
        <v>0</v>
      </c>
      <c r="AK152" s="6">
        <v>0</v>
      </c>
      <c r="AL152" s="6">
        <v>0</v>
      </c>
      <c r="AM152" s="6">
        <v>0</v>
      </c>
      <c r="AN152" s="6">
        <v>0</v>
      </c>
      <c r="AO152" s="46">
        <v>0</v>
      </c>
      <c r="AP152" s="41">
        <f t="shared" si="48"/>
        <v>1</v>
      </c>
      <c r="AQ152" s="62">
        <f t="shared" si="49"/>
        <v>3</v>
      </c>
      <c r="AR152" s="41">
        <f t="shared" si="50"/>
        <v>2</v>
      </c>
      <c r="AS152" s="62">
        <f t="shared" si="51"/>
        <v>2</v>
      </c>
      <c r="AT152" s="41">
        <f t="shared" si="52"/>
        <v>0</v>
      </c>
      <c r="AU152" s="41">
        <f t="shared" si="53"/>
        <v>0</v>
      </c>
      <c r="AV152" s="41">
        <f t="shared" si="54"/>
        <v>4</v>
      </c>
      <c r="AW152" s="41">
        <f t="shared" si="55"/>
        <v>0</v>
      </c>
      <c r="AX152" s="62">
        <f t="shared" si="56"/>
        <v>0</v>
      </c>
      <c r="AY152" s="62">
        <f t="shared" si="47"/>
        <v>4</v>
      </c>
      <c r="AZ152" s="242"/>
      <c r="BA152" s="243"/>
      <c r="BB152" s="243"/>
      <c r="BC152" s="244"/>
      <c r="BD152" s="252"/>
      <c r="BE152" s="137" t="s">
        <v>249</v>
      </c>
      <c r="BF152" s="138" t="s">
        <v>252</v>
      </c>
      <c r="BG152" s="137"/>
      <c r="BH152" s="137"/>
      <c r="BI152" s="147"/>
    </row>
    <row r="153" spans="1:61" x14ac:dyDescent="0.35">
      <c r="A153" s="3"/>
      <c r="B153" s="23"/>
      <c r="C153" s="3"/>
      <c r="D153" s="26"/>
      <c r="E153" s="3"/>
      <c r="F153" s="12" t="s">
        <v>253</v>
      </c>
      <c r="G153" s="12"/>
      <c r="H153" s="55"/>
      <c r="I153" s="6">
        <v>0</v>
      </c>
      <c r="J153" s="6">
        <v>0</v>
      </c>
      <c r="K153" s="6">
        <v>0</v>
      </c>
      <c r="L153" s="6">
        <v>0</v>
      </c>
      <c r="M153" s="6">
        <v>0</v>
      </c>
      <c r="N153" s="6">
        <v>0</v>
      </c>
      <c r="O153" s="6">
        <v>0</v>
      </c>
      <c r="P153" s="6">
        <v>0</v>
      </c>
      <c r="Q153" s="6">
        <v>0</v>
      </c>
      <c r="R153" s="6">
        <v>0</v>
      </c>
      <c r="S153" s="6">
        <v>0</v>
      </c>
      <c r="T153" s="6">
        <v>0</v>
      </c>
      <c r="U153" s="6">
        <v>0</v>
      </c>
      <c r="V153" s="6">
        <v>0</v>
      </c>
      <c r="W153" s="6">
        <v>1</v>
      </c>
      <c r="X153" s="6">
        <v>0</v>
      </c>
      <c r="Y153" s="6">
        <v>0</v>
      </c>
      <c r="Z153" s="6">
        <v>0</v>
      </c>
      <c r="AA153" s="6">
        <v>0</v>
      </c>
      <c r="AB153" s="6">
        <v>0</v>
      </c>
      <c r="AC153" s="6">
        <v>0</v>
      </c>
      <c r="AD153" s="6">
        <v>0</v>
      </c>
      <c r="AE153" s="6">
        <v>0</v>
      </c>
      <c r="AF153" s="6">
        <v>0</v>
      </c>
      <c r="AG153" s="6">
        <v>0</v>
      </c>
      <c r="AH153" s="6">
        <v>0</v>
      </c>
      <c r="AI153" s="6">
        <v>0</v>
      </c>
      <c r="AJ153" s="6">
        <v>0</v>
      </c>
      <c r="AK153" s="6">
        <v>0</v>
      </c>
      <c r="AL153" s="6">
        <v>0</v>
      </c>
      <c r="AM153" s="6">
        <v>0</v>
      </c>
      <c r="AN153" s="6">
        <v>0</v>
      </c>
      <c r="AO153" s="46">
        <v>0</v>
      </c>
      <c r="AP153" s="41">
        <f t="shared" si="48"/>
        <v>0</v>
      </c>
      <c r="AQ153" s="62">
        <f t="shared" si="49"/>
        <v>1</v>
      </c>
      <c r="AR153" s="41">
        <f t="shared" si="50"/>
        <v>0</v>
      </c>
      <c r="AS153" s="62">
        <f t="shared" si="51"/>
        <v>1</v>
      </c>
      <c r="AT153" s="41">
        <f t="shared" si="52"/>
        <v>0</v>
      </c>
      <c r="AU153" s="41">
        <f t="shared" si="53"/>
        <v>0</v>
      </c>
      <c r="AV153" s="41">
        <f t="shared" si="54"/>
        <v>1</v>
      </c>
      <c r="AW153" s="41">
        <f t="shared" si="55"/>
        <v>0</v>
      </c>
      <c r="AX153" s="62">
        <f t="shared" si="56"/>
        <v>0</v>
      </c>
      <c r="AY153" s="62">
        <f t="shared" si="47"/>
        <v>1</v>
      </c>
      <c r="AZ153" s="242"/>
      <c r="BA153" s="243"/>
      <c r="BB153" s="243"/>
      <c r="BC153" s="244"/>
      <c r="BD153" s="252"/>
      <c r="BE153" s="137"/>
      <c r="BF153" s="138"/>
      <c r="BG153" s="137"/>
      <c r="BH153" s="137"/>
      <c r="BI153" s="147"/>
    </row>
    <row r="154" spans="1:61" x14ac:dyDescent="0.35">
      <c r="A154" s="3"/>
      <c r="B154" s="23"/>
      <c r="C154" s="3"/>
      <c r="D154" s="26"/>
      <c r="E154" s="3"/>
      <c r="F154" s="12" t="s">
        <v>254</v>
      </c>
      <c r="G154" s="12"/>
      <c r="H154" s="55"/>
      <c r="I154" s="6">
        <v>0</v>
      </c>
      <c r="J154" s="6">
        <v>0</v>
      </c>
      <c r="K154" s="6">
        <v>0</v>
      </c>
      <c r="L154" s="6">
        <v>0</v>
      </c>
      <c r="M154" s="6">
        <v>0</v>
      </c>
      <c r="N154" s="6">
        <v>0</v>
      </c>
      <c r="O154" s="6">
        <v>0</v>
      </c>
      <c r="P154" s="6">
        <v>0</v>
      </c>
      <c r="Q154" s="6">
        <v>0</v>
      </c>
      <c r="R154" s="6">
        <v>0</v>
      </c>
      <c r="S154" s="6">
        <v>0</v>
      </c>
      <c r="T154" s="6">
        <v>0</v>
      </c>
      <c r="U154" s="6">
        <v>0</v>
      </c>
      <c r="V154" s="6">
        <v>1</v>
      </c>
      <c r="W154" s="6">
        <v>1</v>
      </c>
      <c r="X154" s="6">
        <v>0</v>
      </c>
      <c r="Y154" s="6">
        <v>0</v>
      </c>
      <c r="Z154" s="6">
        <v>0</v>
      </c>
      <c r="AA154" s="6">
        <v>0</v>
      </c>
      <c r="AB154" s="6">
        <v>0</v>
      </c>
      <c r="AC154" s="6">
        <v>0</v>
      </c>
      <c r="AD154" s="6">
        <v>0</v>
      </c>
      <c r="AE154" s="6">
        <v>0</v>
      </c>
      <c r="AF154" s="6">
        <v>0</v>
      </c>
      <c r="AG154" s="6">
        <v>0</v>
      </c>
      <c r="AH154" s="6">
        <v>0</v>
      </c>
      <c r="AI154" s="6">
        <v>0</v>
      </c>
      <c r="AJ154" s="6">
        <v>0</v>
      </c>
      <c r="AK154" s="6">
        <v>0</v>
      </c>
      <c r="AL154" s="6">
        <v>0</v>
      </c>
      <c r="AM154" s="6">
        <v>0</v>
      </c>
      <c r="AN154" s="6">
        <v>0</v>
      </c>
      <c r="AO154" s="46">
        <v>0</v>
      </c>
      <c r="AP154" s="41">
        <f t="shared" si="48"/>
        <v>0</v>
      </c>
      <c r="AQ154" s="62">
        <f t="shared" si="49"/>
        <v>2</v>
      </c>
      <c r="AR154" s="41">
        <f t="shared" si="50"/>
        <v>0</v>
      </c>
      <c r="AS154" s="62">
        <f t="shared" si="51"/>
        <v>2</v>
      </c>
      <c r="AT154" s="41">
        <f t="shared" si="52"/>
        <v>0</v>
      </c>
      <c r="AU154" s="41">
        <f t="shared" si="53"/>
        <v>0</v>
      </c>
      <c r="AV154" s="41">
        <f t="shared" si="54"/>
        <v>2</v>
      </c>
      <c r="AW154" s="41">
        <f t="shared" si="55"/>
        <v>0</v>
      </c>
      <c r="AX154" s="62">
        <f t="shared" si="56"/>
        <v>0</v>
      </c>
      <c r="AY154" s="62">
        <f t="shared" si="47"/>
        <v>2</v>
      </c>
      <c r="AZ154" s="242"/>
      <c r="BA154" s="243"/>
      <c r="BB154" s="243"/>
      <c r="BC154" s="244"/>
      <c r="BD154" s="252"/>
      <c r="BE154" s="137" t="s">
        <v>249</v>
      </c>
      <c r="BF154" s="138" t="s">
        <v>255</v>
      </c>
      <c r="BG154" s="137"/>
      <c r="BH154" s="137"/>
      <c r="BI154" s="147"/>
    </row>
    <row r="155" spans="1:61" x14ac:dyDescent="0.35">
      <c r="A155" s="3"/>
      <c r="B155" s="23"/>
      <c r="C155" s="3"/>
      <c r="D155" s="26"/>
      <c r="E155" s="3"/>
      <c r="F155" s="12" t="s">
        <v>256</v>
      </c>
      <c r="G155" s="12"/>
      <c r="H155" s="55"/>
      <c r="I155" s="6">
        <v>0</v>
      </c>
      <c r="J155" s="6">
        <v>0</v>
      </c>
      <c r="K155" s="6">
        <v>0</v>
      </c>
      <c r="L155" s="6">
        <v>0</v>
      </c>
      <c r="M155" s="6">
        <v>0</v>
      </c>
      <c r="N155" s="6">
        <v>0</v>
      </c>
      <c r="O155" s="6">
        <v>0</v>
      </c>
      <c r="P155" s="6">
        <v>0</v>
      </c>
      <c r="Q155" s="6">
        <v>0</v>
      </c>
      <c r="R155" s="6">
        <v>0</v>
      </c>
      <c r="S155" s="6">
        <v>0</v>
      </c>
      <c r="T155" s="6">
        <v>0</v>
      </c>
      <c r="U155" s="6">
        <v>0</v>
      </c>
      <c r="V155" s="6">
        <v>1</v>
      </c>
      <c r="W155" s="6">
        <v>0</v>
      </c>
      <c r="X155" s="6">
        <v>0</v>
      </c>
      <c r="Y155" s="6">
        <v>0</v>
      </c>
      <c r="Z155" s="6">
        <v>0</v>
      </c>
      <c r="AA155" s="6">
        <v>0</v>
      </c>
      <c r="AB155" s="6">
        <v>0</v>
      </c>
      <c r="AC155" s="6">
        <v>0</v>
      </c>
      <c r="AD155" s="6">
        <v>0</v>
      </c>
      <c r="AE155" s="6">
        <v>0</v>
      </c>
      <c r="AF155" s="6">
        <v>0</v>
      </c>
      <c r="AG155" s="6">
        <v>0</v>
      </c>
      <c r="AH155" s="6">
        <v>0</v>
      </c>
      <c r="AI155" s="6">
        <v>0</v>
      </c>
      <c r="AJ155" s="6">
        <v>0</v>
      </c>
      <c r="AK155" s="6">
        <v>0</v>
      </c>
      <c r="AL155" s="6">
        <v>0</v>
      </c>
      <c r="AM155" s="6">
        <v>0</v>
      </c>
      <c r="AN155" s="6">
        <v>0</v>
      </c>
      <c r="AO155" s="46">
        <v>0</v>
      </c>
      <c r="AP155" s="41">
        <f t="shared" si="48"/>
        <v>0</v>
      </c>
      <c r="AQ155" s="62">
        <f t="shared" si="49"/>
        <v>1</v>
      </c>
      <c r="AR155" s="41">
        <f t="shared" si="50"/>
        <v>0</v>
      </c>
      <c r="AS155" s="62">
        <f t="shared" si="51"/>
        <v>1</v>
      </c>
      <c r="AT155" s="41">
        <f t="shared" si="52"/>
        <v>0</v>
      </c>
      <c r="AU155" s="41">
        <f t="shared" si="53"/>
        <v>0</v>
      </c>
      <c r="AV155" s="41">
        <f t="shared" si="54"/>
        <v>1</v>
      </c>
      <c r="AW155" s="41">
        <f t="shared" si="55"/>
        <v>0</v>
      </c>
      <c r="AX155" s="62">
        <f t="shared" si="56"/>
        <v>0</v>
      </c>
      <c r="AY155" s="62">
        <f t="shared" si="47"/>
        <v>1</v>
      </c>
      <c r="AZ155" s="242"/>
      <c r="BA155" s="243"/>
      <c r="BB155" s="243"/>
      <c r="BC155" s="244"/>
      <c r="BD155" s="252"/>
      <c r="BE155" s="137"/>
      <c r="BF155" s="138"/>
      <c r="BG155" s="137"/>
      <c r="BH155" s="137"/>
      <c r="BI155" s="147"/>
    </row>
    <row r="156" spans="1:61" x14ac:dyDescent="0.35">
      <c r="A156" s="15"/>
      <c r="B156" s="38"/>
      <c r="C156" s="15"/>
      <c r="D156" s="29"/>
      <c r="E156" s="11" t="s">
        <v>788</v>
      </c>
      <c r="F156" s="12"/>
      <c r="G156" s="11"/>
      <c r="H156" s="54"/>
      <c r="I156" s="6">
        <v>0</v>
      </c>
      <c r="J156" s="6">
        <v>0</v>
      </c>
      <c r="K156" s="6">
        <v>0</v>
      </c>
      <c r="L156" s="6">
        <v>0</v>
      </c>
      <c r="M156" s="6">
        <v>0</v>
      </c>
      <c r="N156" s="6">
        <v>0</v>
      </c>
      <c r="O156" s="6">
        <v>0</v>
      </c>
      <c r="P156" s="6">
        <v>0</v>
      </c>
      <c r="Q156" s="6">
        <v>0</v>
      </c>
      <c r="R156" s="6">
        <v>0</v>
      </c>
      <c r="S156" s="6">
        <v>0</v>
      </c>
      <c r="T156" s="6">
        <v>0</v>
      </c>
      <c r="U156" s="6">
        <v>1</v>
      </c>
      <c r="V156" s="6">
        <v>1</v>
      </c>
      <c r="W156" s="6">
        <v>1</v>
      </c>
      <c r="X156" s="6">
        <v>1</v>
      </c>
      <c r="Y156" s="6">
        <v>1</v>
      </c>
      <c r="Z156" s="6">
        <v>1</v>
      </c>
      <c r="AA156" s="6">
        <v>0</v>
      </c>
      <c r="AB156" s="6">
        <v>0</v>
      </c>
      <c r="AC156" s="6">
        <v>0</v>
      </c>
      <c r="AD156" s="6">
        <v>0</v>
      </c>
      <c r="AE156" s="6">
        <v>0</v>
      </c>
      <c r="AF156" s="6">
        <v>0</v>
      </c>
      <c r="AG156" s="6">
        <v>0</v>
      </c>
      <c r="AH156" s="6">
        <v>0</v>
      </c>
      <c r="AI156" s="6">
        <v>0</v>
      </c>
      <c r="AJ156" s="6">
        <v>0</v>
      </c>
      <c r="AK156" s="6">
        <v>0</v>
      </c>
      <c r="AL156" s="6">
        <v>0</v>
      </c>
      <c r="AM156" s="6">
        <v>0</v>
      </c>
      <c r="AN156" s="6">
        <v>0</v>
      </c>
      <c r="AO156" s="46">
        <v>0</v>
      </c>
      <c r="AP156" s="41">
        <f t="shared" si="48"/>
        <v>3</v>
      </c>
      <c r="AQ156" s="62">
        <f t="shared" si="49"/>
        <v>3</v>
      </c>
      <c r="AR156" s="41">
        <f t="shared" si="50"/>
        <v>3</v>
      </c>
      <c r="AS156" s="62">
        <f t="shared" si="51"/>
        <v>3</v>
      </c>
      <c r="AT156" s="41">
        <f t="shared" si="52"/>
        <v>0</v>
      </c>
      <c r="AU156" s="41">
        <f t="shared" si="53"/>
        <v>0</v>
      </c>
      <c r="AV156" s="41">
        <f t="shared" si="54"/>
        <v>6</v>
      </c>
      <c r="AW156" s="41">
        <f t="shared" si="55"/>
        <v>0</v>
      </c>
      <c r="AX156" s="62">
        <f t="shared" si="56"/>
        <v>0</v>
      </c>
      <c r="AY156" s="62">
        <f t="shared" si="47"/>
        <v>6</v>
      </c>
      <c r="AZ156" s="242"/>
      <c r="BA156" s="243"/>
      <c r="BB156" s="243"/>
      <c r="BC156" s="244"/>
      <c r="BD156" s="252"/>
      <c r="BE156" s="137" t="s">
        <v>249</v>
      </c>
      <c r="BF156" s="138" t="s">
        <v>257</v>
      </c>
      <c r="BG156" s="9"/>
      <c r="BH156" s="9"/>
      <c r="BI156" s="136"/>
    </row>
    <row r="157" spans="1:61" x14ac:dyDescent="0.35">
      <c r="A157" s="15"/>
      <c r="B157" s="38"/>
      <c r="C157" s="15"/>
      <c r="D157" s="29"/>
      <c r="E157" s="11" t="s">
        <v>789</v>
      </c>
      <c r="F157" s="12"/>
      <c r="G157" s="11"/>
      <c r="H157" s="54"/>
      <c r="I157" s="6">
        <v>0</v>
      </c>
      <c r="J157" s="6">
        <v>0</v>
      </c>
      <c r="K157" s="6">
        <v>0</v>
      </c>
      <c r="L157" s="6">
        <v>0</v>
      </c>
      <c r="M157" s="6">
        <v>0</v>
      </c>
      <c r="N157" s="6">
        <v>0</v>
      </c>
      <c r="O157" s="6">
        <v>0</v>
      </c>
      <c r="P157" s="6">
        <v>0</v>
      </c>
      <c r="Q157" s="6">
        <v>0</v>
      </c>
      <c r="R157" s="6">
        <v>0</v>
      </c>
      <c r="S157" s="6">
        <v>0</v>
      </c>
      <c r="T157" s="6">
        <v>0</v>
      </c>
      <c r="U157" s="6">
        <v>0</v>
      </c>
      <c r="V157" s="6">
        <v>1</v>
      </c>
      <c r="W157" s="6">
        <v>1</v>
      </c>
      <c r="X157" s="6">
        <v>1</v>
      </c>
      <c r="Y157" s="6">
        <v>0</v>
      </c>
      <c r="Z157" s="6">
        <v>1</v>
      </c>
      <c r="AA157" s="6">
        <v>0</v>
      </c>
      <c r="AB157" s="6">
        <v>0</v>
      </c>
      <c r="AC157" s="6">
        <v>0</v>
      </c>
      <c r="AD157" s="6">
        <v>0</v>
      </c>
      <c r="AE157" s="6">
        <v>0</v>
      </c>
      <c r="AF157" s="6">
        <v>0</v>
      </c>
      <c r="AG157" s="6">
        <v>0</v>
      </c>
      <c r="AH157" s="6">
        <v>0</v>
      </c>
      <c r="AI157" s="6">
        <v>0</v>
      </c>
      <c r="AJ157" s="6">
        <v>0</v>
      </c>
      <c r="AK157" s="6">
        <v>0</v>
      </c>
      <c r="AL157" s="6">
        <v>0</v>
      </c>
      <c r="AM157" s="6">
        <v>0</v>
      </c>
      <c r="AN157" s="6">
        <v>0</v>
      </c>
      <c r="AO157" s="46">
        <v>0</v>
      </c>
      <c r="AP157" s="41">
        <f t="shared" si="48"/>
        <v>2</v>
      </c>
      <c r="AQ157" s="62">
        <f t="shared" si="49"/>
        <v>2</v>
      </c>
      <c r="AR157" s="41">
        <f t="shared" si="50"/>
        <v>1</v>
      </c>
      <c r="AS157" s="62">
        <f t="shared" si="51"/>
        <v>3</v>
      </c>
      <c r="AT157" s="41">
        <f t="shared" si="52"/>
        <v>0</v>
      </c>
      <c r="AU157" s="41">
        <f t="shared" si="53"/>
        <v>0</v>
      </c>
      <c r="AV157" s="41">
        <f t="shared" si="54"/>
        <v>4</v>
      </c>
      <c r="AW157" s="41">
        <f t="shared" si="55"/>
        <v>0</v>
      </c>
      <c r="AX157" s="62">
        <f t="shared" si="56"/>
        <v>0</v>
      </c>
      <c r="AY157" s="62">
        <f t="shared" si="47"/>
        <v>4</v>
      </c>
      <c r="AZ157" s="242"/>
      <c r="BA157" s="243"/>
      <c r="BB157" s="243"/>
      <c r="BC157" s="244"/>
      <c r="BD157" s="252"/>
      <c r="BE157" s="137"/>
      <c r="BF157" s="138"/>
      <c r="BG157" s="9"/>
      <c r="BH157" s="9"/>
      <c r="BI157" s="136"/>
    </row>
    <row r="158" spans="1:61" x14ac:dyDescent="0.35">
      <c r="A158" s="15"/>
      <c r="B158" s="38"/>
      <c r="C158" s="15"/>
      <c r="D158" s="29"/>
      <c r="E158" s="11" t="s">
        <v>790</v>
      </c>
      <c r="F158" s="12"/>
      <c r="G158" s="11"/>
      <c r="H158" s="54"/>
      <c r="I158" s="6">
        <v>0</v>
      </c>
      <c r="J158" s="6">
        <v>0</v>
      </c>
      <c r="K158" s="6">
        <v>0</v>
      </c>
      <c r="L158" s="6">
        <v>0</v>
      </c>
      <c r="M158" s="6">
        <v>0</v>
      </c>
      <c r="N158" s="6">
        <v>0</v>
      </c>
      <c r="O158" s="6">
        <v>0</v>
      </c>
      <c r="P158" s="6">
        <v>0</v>
      </c>
      <c r="Q158" s="6">
        <v>0</v>
      </c>
      <c r="R158" s="6">
        <v>0</v>
      </c>
      <c r="S158" s="6">
        <v>0</v>
      </c>
      <c r="T158" s="6">
        <v>0</v>
      </c>
      <c r="U158" s="6">
        <v>0</v>
      </c>
      <c r="V158" s="6">
        <v>0</v>
      </c>
      <c r="W158" s="6">
        <v>0</v>
      </c>
      <c r="X158" s="6">
        <v>1</v>
      </c>
      <c r="Y158" s="6">
        <v>1</v>
      </c>
      <c r="Z158" s="6">
        <v>0</v>
      </c>
      <c r="AA158" s="6">
        <v>0</v>
      </c>
      <c r="AB158" s="6">
        <v>0</v>
      </c>
      <c r="AC158" s="6">
        <v>0</v>
      </c>
      <c r="AD158" s="6">
        <v>0</v>
      </c>
      <c r="AE158" s="6">
        <v>0</v>
      </c>
      <c r="AF158" s="6">
        <v>0</v>
      </c>
      <c r="AG158" s="6">
        <v>0</v>
      </c>
      <c r="AH158" s="6">
        <v>0</v>
      </c>
      <c r="AI158" s="6">
        <v>0</v>
      </c>
      <c r="AJ158" s="6">
        <v>0</v>
      </c>
      <c r="AK158" s="6">
        <v>0</v>
      </c>
      <c r="AL158" s="6">
        <v>0</v>
      </c>
      <c r="AM158" s="6">
        <v>0</v>
      </c>
      <c r="AN158" s="6">
        <v>0</v>
      </c>
      <c r="AO158" s="46">
        <v>0</v>
      </c>
      <c r="AP158" s="41">
        <f t="shared" si="48"/>
        <v>2</v>
      </c>
      <c r="AQ158" s="62">
        <f t="shared" si="49"/>
        <v>0</v>
      </c>
      <c r="AR158" s="41">
        <f t="shared" si="50"/>
        <v>2</v>
      </c>
      <c r="AS158" s="62">
        <f t="shared" si="51"/>
        <v>0</v>
      </c>
      <c r="AT158" s="41">
        <f t="shared" si="52"/>
        <v>0</v>
      </c>
      <c r="AU158" s="41">
        <f t="shared" si="53"/>
        <v>0</v>
      </c>
      <c r="AV158" s="41">
        <f t="shared" si="54"/>
        <v>2</v>
      </c>
      <c r="AW158" s="41">
        <f t="shared" si="55"/>
        <v>0</v>
      </c>
      <c r="AX158" s="62">
        <f t="shared" si="56"/>
        <v>0</v>
      </c>
      <c r="AY158" s="62">
        <f t="shared" si="47"/>
        <v>2</v>
      </c>
      <c r="AZ158" s="242"/>
      <c r="BA158" s="243"/>
      <c r="BB158" s="243"/>
      <c r="BC158" s="244"/>
      <c r="BD158" s="252"/>
      <c r="BE158" s="137" t="s">
        <v>249</v>
      </c>
      <c r="BF158" s="138" t="s">
        <v>258</v>
      </c>
      <c r="BG158" s="9"/>
      <c r="BH158" s="9"/>
      <c r="BI158" s="136"/>
    </row>
    <row r="159" spans="1:61" x14ac:dyDescent="0.35">
      <c r="A159" s="15"/>
      <c r="B159" s="38"/>
      <c r="C159" s="15"/>
      <c r="D159" s="29"/>
      <c r="E159" s="11" t="s">
        <v>791</v>
      </c>
      <c r="F159" s="12"/>
      <c r="G159" s="11"/>
      <c r="H159" s="54"/>
      <c r="I159" s="6">
        <v>0</v>
      </c>
      <c r="J159" s="6">
        <v>0</v>
      </c>
      <c r="K159" s="6">
        <v>0</v>
      </c>
      <c r="L159" s="6">
        <v>0</v>
      </c>
      <c r="M159" s="6">
        <v>0</v>
      </c>
      <c r="N159" s="6">
        <v>0</v>
      </c>
      <c r="O159" s="6">
        <v>0</v>
      </c>
      <c r="P159" s="6">
        <v>0</v>
      </c>
      <c r="Q159" s="6">
        <v>0</v>
      </c>
      <c r="R159" s="6">
        <v>0</v>
      </c>
      <c r="S159" s="6">
        <v>0</v>
      </c>
      <c r="T159" s="6">
        <v>0</v>
      </c>
      <c r="U159" s="6">
        <v>0</v>
      </c>
      <c r="V159" s="6">
        <v>1</v>
      </c>
      <c r="W159" s="6">
        <v>0</v>
      </c>
      <c r="X159" s="6">
        <v>0</v>
      </c>
      <c r="Y159" s="6">
        <v>0</v>
      </c>
      <c r="Z159" s="6">
        <v>0</v>
      </c>
      <c r="AA159" s="6">
        <v>0</v>
      </c>
      <c r="AB159" s="6">
        <v>0</v>
      </c>
      <c r="AC159" s="6">
        <v>0</v>
      </c>
      <c r="AD159" s="6">
        <v>0</v>
      </c>
      <c r="AE159" s="6">
        <v>0</v>
      </c>
      <c r="AF159" s="6">
        <v>0</v>
      </c>
      <c r="AG159" s="6">
        <v>0</v>
      </c>
      <c r="AH159" s="6">
        <v>0</v>
      </c>
      <c r="AI159" s="6">
        <v>0</v>
      </c>
      <c r="AJ159" s="6">
        <v>0</v>
      </c>
      <c r="AK159" s="6">
        <v>0</v>
      </c>
      <c r="AL159" s="6">
        <v>0</v>
      </c>
      <c r="AM159" s="6">
        <v>0</v>
      </c>
      <c r="AN159" s="6">
        <v>0</v>
      </c>
      <c r="AO159" s="46">
        <v>0</v>
      </c>
      <c r="AP159" s="41">
        <f t="shared" si="48"/>
        <v>0</v>
      </c>
      <c r="AQ159" s="62">
        <f t="shared" si="49"/>
        <v>1</v>
      </c>
      <c r="AR159" s="41">
        <f t="shared" si="50"/>
        <v>0</v>
      </c>
      <c r="AS159" s="62">
        <f t="shared" si="51"/>
        <v>1</v>
      </c>
      <c r="AT159" s="41">
        <f t="shared" si="52"/>
        <v>0</v>
      </c>
      <c r="AU159" s="41">
        <f t="shared" si="53"/>
        <v>0</v>
      </c>
      <c r="AV159" s="41">
        <f t="shared" si="54"/>
        <v>1</v>
      </c>
      <c r="AW159" s="41">
        <f t="shared" si="55"/>
        <v>0</v>
      </c>
      <c r="AX159" s="62">
        <f t="shared" si="56"/>
        <v>0</v>
      </c>
      <c r="AY159" s="62">
        <f t="shared" si="47"/>
        <v>1</v>
      </c>
      <c r="AZ159" s="242"/>
      <c r="BA159" s="243"/>
      <c r="BB159" s="243"/>
      <c r="BC159" s="244"/>
      <c r="BD159" s="252"/>
      <c r="BE159" s="137"/>
      <c r="BF159" s="138"/>
      <c r="BG159" s="9"/>
      <c r="BH159" s="9"/>
      <c r="BI159" s="136"/>
    </row>
    <row r="160" spans="1:61" x14ac:dyDescent="0.35">
      <c r="A160" s="15"/>
      <c r="B160" s="38"/>
      <c r="C160" s="15"/>
      <c r="D160" s="29"/>
      <c r="E160" s="11" t="s">
        <v>792</v>
      </c>
      <c r="F160" s="12"/>
      <c r="G160" s="11"/>
      <c r="H160" s="54"/>
      <c r="I160" s="6">
        <v>0</v>
      </c>
      <c r="J160" s="6">
        <v>0</v>
      </c>
      <c r="K160" s="6">
        <v>0</v>
      </c>
      <c r="L160" s="6">
        <v>0</v>
      </c>
      <c r="M160" s="6">
        <v>0</v>
      </c>
      <c r="N160" s="6">
        <v>0</v>
      </c>
      <c r="O160" s="6">
        <v>0</v>
      </c>
      <c r="P160" s="6">
        <v>0</v>
      </c>
      <c r="Q160" s="6">
        <v>0</v>
      </c>
      <c r="R160" s="6">
        <v>0</v>
      </c>
      <c r="S160" s="6">
        <v>0</v>
      </c>
      <c r="T160" s="6">
        <v>0</v>
      </c>
      <c r="U160" s="6">
        <v>0</v>
      </c>
      <c r="V160" s="6">
        <v>0</v>
      </c>
      <c r="W160" s="6">
        <v>0</v>
      </c>
      <c r="X160" s="6">
        <v>0</v>
      </c>
      <c r="Y160" s="6">
        <v>1</v>
      </c>
      <c r="Z160" s="6">
        <v>0</v>
      </c>
      <c r="AA160" s="6">
        <v>0</v>
      </c>
      <c r="AB160" s="6">
        <v>0</v>
      </c>
      <c r="AC160" s="6">
        <v>0</v>
      </c>
      <c r="AD160" s="6">
        <v>0</v>
      </c>
      <c r="AE160" s="6">
        <v>0</v>
      </c>
      <c r="AF160" s="6">
        <v>0</v>
      </c>
      <c r="AG160" s="6">
        <v>0</v>
      </c>
      <c r="AH160" s="6">
        <v>0</v>
      </c>
      <c r="AI160" s="6">
        <v>0</v>
      </c>
      <c r="AJ160" s="6">
        <v>0</v>
      </c>
      <c r="AK160" s="6">
        <v>0</v>
      </c>
      <c r="AL160" s="6">
        <v>0</v>
      </c>
      <c r="AM160" s="6">
        <v>0</v>
      </c>
      <c r="AN160" s="6">
        <v>0</v>
      </c>
      <c r="AO160" s="46">
        <v>0</v>
      </c>
      <c r="AP160" s="41">
        <f t="shared" si="48"/>
        <v>1</v>
      </c>
      <c r="AQ160" s="62">
        <f t="shared" si="49"/>
        <v>0</v>
      </c>
      <c r="AR160" s="41">
        <f t="shared" si="50"/>
        <v>1</v>
      </c>
      <c r="AS160" s="62">
        <f t="shared" si="51"/>
        <v>0</v>
      </c>
      <c r="AT160" s="41">
        <f t="shared" si="52"/>
        <v>0</v>
      </c>
      <c r="AU160" s="41">
        <f t="shared" si="53"/>
        <v>0</v>
      </c>
      <c r="AV160" s="41">
        <f t="shared" si="54"/>
        <v>1</v>
      </c>
      <c r="AW160" s="41">
        <f t="shared" si="55"/>
        <v>0</v>
      </c>
      <c r="AX160" s="62">
        <f t="shared" si="56"/>
        <v>0</v>
      </c>
      <c r="AY160" s="62">
        <f t="shared" si="47"/>
        <v>1</v>
      </c>
      <c r="AZ160" s="242"/>
      <c r="BA160" s="243"/>
      <c r="BB160" s="243"/>
      <c r="BC160" s="244"/>
      <c r="BD160" s="252"/>
      <c r="BE160" s="137" t="s">
        <v>259</v>
      </c>
      <c r="BF160" s="138" t="s">
        <v>260</v>
      </c>
      <c r="BG160" s="9"/>
      <c r="BH160" s="9"/>
      <c r="BI160" s="136"/>
    </row>
    <row r="161" spans="1:61" x14ac:dyDescent="0.35">
      <c r="A161" s="15"/>
      <c r="B161" s="23"/>
      <c r="C161" s="15"/>
      <c r="D161" s="2">
        <v>2</v>
      </c>
      <c r="E161" s="19" t="s">
        <v>261</v>
      </c>
      <c r="F161" s="16"/>
      <c r="G161" s="19"/>
      <c r="H161" s="56"/>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47"/>
      <c r="AP161" s="43"/>
      <c r="AQ161" s="61"/>
      <c r="AR161" s="43"/>
      <c r="AS161" s="61"/>
      <c r="AT161" s="43"/>
      <c r="AU161" s="43"/>
      <c r="AV161" s="43"/>
      <c r="AW161" s="43"/>
      <c r="AX161" s="61"/>
      <c r="AY161" s="61"/>
      <c r="AZ161" s="77">
        <v>2</v>
      </c>
      <c r="BA161" s="19" t="s">
        <v>261</v>
      </c>
      <c r="BB161" s="18"/>
      <c r="BC161" s="68"/>
      <c r="BD161" s="252"/>
      <c r="BE161" s="9"/>
      <c r="BF161" s="139"/>
      <c r="BG161" s="9"/>
      <c r="BH161" s="9"/>
      <c r="BI161" s="69"/>
    </row>
    <row r="162" spans="1:61" s="202" customFormat="1" x14ac:dyDescent="0.35">
      <c r="A162" s="15"/>
      <c r="B162" s="38"/>
      <c r="C162" s="15"/>
      <c r="E162" s="11" t="s">
        <v>793</v>
      </c>
      <c r="F162" s="12"/>
      <c r="G162" s="11"/>
      <c r="I162" s="204">
        <v>0</v>
      </c>
      <c r="J162" s="204">
        <v>0</v>
      </c>
      <c r="K162" s="204">
        <v>0</v>
      </c>
      <c r="L162" s="204">
        <v>0</v>
      </c>
      <c r="M162" s="204">
        <v>0</v>
      </c>
      <c r="N162" s="204">
        <v>0</v>
      </c>
      <c r="O162" s="204">
        <v>0</v>
      </c>
      <c r="P162" s="204">
        <v>0</v>
      </c>
      <c r="Q162" s="204">
        <v>0</v>
      </c>
      <c r="R162" s="204">
        <v>0</v>
      </c>
      <c r="S162" s="204">
        <v>0</v>
      </c>
      <c r="T162" s="204">
        <v>0</v>
      </c>
      <c r="U162" s="204">
        <v>1</v>
      </c>
      <c r="V162" s="204">
        <v>1</v>
      </c>
      <c r="W162" s="204">
        <v>1</v>
      </c>
      <c r="X162" s="204">
        <v>1</v>
      </c>
      <c r="Y162" s="204">
        <v>1</v>
      </c>
      <c r="Z162" s="204">
        <v>1</v>
      </c>
      <c r="AA162" s="204">
        <v>0</v>
      </c>
      <c r="AB162" s="204">
        <v>0</v>
      </c>
      <c r="AC162" s="204">
        <v>0</v>
      </c>
      <c r="AD162" s="204">
        <v>0</v>
      </c>
      <c r="AE162" s="204">
        <v>0</v>
      </c>
      <c r="AF162" s="204">
        <v>0</v>
      </c>
      <c r="AG162" s="204">
        <v>0</v>
      </c>
      <c r="AH162" s="204">
        <v>0</v>
      </c>
      <c r="AI162" s="204">
        <v>0</v>
      </c>
      <c r="AJ162" s="204">
        <v>0</v>
      </c>
      <c r="AK162" s="204">
        <v>0</v>
      </c>
      <c r="AL162" s="204">
        <v>0</v>
      </c>
      <c r="AM162" s="204">
        <v>0</v>
      </c>
      <c r="AN162" s="204">
        <v>0</v>
      </c>
      <c r="AO162" s="205">
        <v>0</v>
      </c>
      <c r="AP162" s="206">
        <f t="shared" ref="AP162:AP173" si="57">SUMIF($I$3:$AO$3, "*REF*", I162:AO162)</f>
        <v>3</v>
      </c>
      <c r="AQ162" s="207">
        <f t="shared" ref="AQ162:AQ173" si="58">SUMIF($I$3:$AO$3, "*HOST*", I162:AO162)</f>
        <v>3</v>
      </c>
      <c r="AR162" s="206">
        <f t="shared" ref="AR162:AR173" si="59">SUMIF($I$4:$AO$4, "*F*", I162:AO162)</f>
        <v>3</v>
      </c>
      <c r="AS162" s="207">
        <f t="shared" ref="AS162:AS173" si="60">SUMIF($I$4:$AO$4, "*M*", I162:AO162)</f>
        <v>3</v>
      </c>
      <c r="AT162" s="206">
        <f t="shared" ref="AT162:AT173" si="61">SUMIF($I$6:$AO$6, "Edu", I162:AO162)</f>
        <v>0</v>
      </c>
      <c r="AU162" s="206">
        <f t="shared" ref="AU162:AU173" si="62">SUMIF($I$6:$AO$6, "*agri*", I162:AO162)</f>
        <v>0</v>
      </c>
      <c r="AV162" s="206">
        <f t="shared" ref="AV162:AV173" si="63">SUMIF($I$6:$AO$6, "Health", I162:AO162)</f>
        <v>6</v>
      </c>
      <c r="AW162" s="206">
        <f t="shared" ref="AW162:AW173" si="64">SUMIF($I$6:$AO$6, "*market*", I162:AO162)</f>
        <v>0</v>
      </c>
      <c r="AX162" s="207">
        <f t="shared" ref="AX162:AX173" si="65">SUMIF($I$6:$AO$6, "*PWD*", I162:AO162)</f>
        <v>0</v>
      </c>
      <c r="AY162" s="207">
        <f t="shared" si="47"/>
        <v>6</v>
      </c>
      <c r="AZ162" s="242" t="s">
        <v>262</v>
      </c>
      <c r="BA162" s="245"/>
      <c r="BB162" s="245"/>
      <c r="BC162" s="246"/>
      <c r="BD162" s="252"/>
      <c r="BE162" s="9" t="s">
        <v>249</v>
      </c>
      <c r="BF162" s="139" t="s">
        <v>263</v>
      </c>
      <c r="BG162" s="9"/>
      <c r="BH162" s="9"/>
      <c r="BI162" s="69"/>
    </row>
    <row r="163" spans="1:61" x14ac:dyDescent="0.35">
      <c r="A163" s="3"/>
      <c r="B163" s="253" t="s">
        <v>245</v>
      </c>
      <c r="C163" s="3"/>
      <c r="D163" s="28"/>
      <c r="E163" s="3"/>
      <c r="F163" s="12" t="s">
        <v>264</v>
      </c>
      <c r="G163" s="12"/>
      <c r="I163" s="6">
        <v>0</v>
      </c>
      <c r="J163" s="6">
        <v>0</v>
      </c>
      <c r="K163" s="6">
        <v>0</v>
      </c>
      <c r="L163" s="6">
        <v>0</v>
      </c>
      <c r="M163" s="6">
        <v>0</v>
      </c>
      <c r="N163" s="6">
        <v>0</v>
      </c>
      <c r="O163" s="6">
        <v>0</v>
      </c>
      <c r="P163" s="6">
        <v>0</v>
      </c>
      <c r="Q163" s="6">
        <v>0</v>
      </c>
      <c r="R163" s="6">
        <v>0</v>
      </c>
      <c r="S163" s="6">
        <v>0</v>
      </c>
      <c r="T163" s="6">
        <v>0</v>
      </c>
      <c r="U163" s="6">
        <v>1</v>
      </c>
      <c r="V163" s="6">
        <v>1</v>
      </c>
      <c r="W163" s="6">
        <v>1</v>
      </c>
      <c r="X163" s="6">
        <v>1</v>
      </c>
      <c r="Y163" s="6">
        <v>1</v>
      </c>
      <c r="Z163" s="6">
        <v>1</v>
      </c>
      <c r="AA163" s="6">
        <v>0</v>
      </c>
      <c r="AB163" s="6">
        <v>0</v>
      </c>
      <c r="AC163" s="6">
        <v>0</v>
      </c>
      <c r="AD163" s="6">
        <v>0</v>
      </c>
      <c r="AE163" s="6">
        <v>0</v>
      </c>
      <c r="AF163" s="6">
        <v>0</v>
      </c>
      <c r="AG163" s="6">
        <v>0</v>
      </c>
      <c r="AH163" s="6">
        <v>0</v>
      </c>
      <c r="AI163" s="6">
        <v>0</v>
      </c>
      <c r="AJ163" s="6">
        <v>0</v>
      </c>
      <c r="AK163" s="6">
        <v>0</v>
      </c>
      <c r="AL163" s="6">
        <v>0</v>
      </c>
      <c r="AM163" s="6">
        <v>0</v>
      </c>
      <c r="AN163" s="6">
        <v>0</v>
      </c>
      <c r="AO163" s="46">
        <v>0</v>
      </c>
      <c r="AP163" s="41">
        <f t="shared" si="57"/>
        <v>3</v>
      </c>
      <c r="AQ163" s="62">
        <f t="shared" si="58"/>
        <v>3</v>
      </c>
      <c r="AR163" s="41">
        <f t="shared" si="59"/>
        <v>3</v>
      </c>
      <c r="AS163" s="62">
        <f t="shared" si="60"/>
        <v>3</v>
      </c>
      <c r="AT163" s="41">
        <f t="shared" si="61"/>
        <v>0</v>
      </c>
      <c r="AU163" s="41">
        <f t="shared" si="62"/>
        <v>0</v>
      </c>
      <c r="AV163" s="41">
        <f t="shared" si="63"/>
        <v>6</v>
      </c>
      <c r="AW163" s="41">
        <f t="shared" si="64"/>
        <v>0</v>
      </c>
      <c r="AX163" s="62">
        <f t="shared" si="65"/>
        <v>0</v>
      </c>
      <c r="AY163" s="62">
        <f t="shared" si="47"/>
        <v>6</v>
      </c>
      <c r="AZ163" s="247"/>
      <c r="BA163" s="245"/>
      <c r="BB163" s="245"/>
      <c r="BC163" s="246"/>
      <c r="BD163" s="252"/>
      <c r="BE163" s="137"/>
      <c r="BF163" s="138"/>
      <c r="BG163" s="137"/>
      <c r="BH163" s="137"/>
      <c r="BI163" s="48"/>
    </row>
    <row r="164" spans="1:61" x14ac:dyDescent="0.35">
      <c r="A164" s="3"/>
      <c r="B164" s="253"/>
      <c r="C164" s="3"/>
      <c r="D164" s="28"/>
      <c r="E164" s="3"/>
      <c r="F164" s="12" t="s">
        <v>265</v>
      </c>
      <c r="G164" s="12"/>
      <c r="I164" s="6">
        <v>0</v>
      </c>
      <c r="J164" s="6">
        <v>0</v>
      </c>
      <c r="K164" s="6">
        <v>0</v>
      </c>
      <c r="L164" s="6">
        <v>0</v>
      </c>
      <c r="M164" s="6">
        <v>0</v>
      </c>
      <c r="N164" s="6">
        <v>0</v>
      </c>
      <c r="O164" s="6">
        <v>0</v>
      </c>
      <c r="P164" s="6">
        <v>0</v>
      </c>
      <c r="Q164" s="6">
        <v>0</v>
      </c>
      <c r="R164" s="6">
        <v>0</v>
      </c>
      <c r="S164" s="6">
        <v>0</v>
      </c>
      <c r="T164" s="6">
        <v>0</v>
      </c>
      <c r="U164" s="6">
        <v>1</v>
      </c>
      <c r="V164" s="6">
        <v>0</v>
      </c>
      <c r="W164" s="6">
        <v>1</v>
      </c>
      <c r="X164" s="6">
        <v>0</v>
      </c>
      <c r="Y164" s="6">
        <v>1</v>
      </c>
      <c r="Z164" s="6">
        <v>0</v>
      </c>
      <c r="AA164" s="6">
        <v>0</v>
      </c>
      <c r="AB164" s="6">
        <v>0</v>
      </c>
      <c r="AC164" s="6">
        <v>0</v>
      </c>
      <c r="AD164" s="6">
        <v>0</v>
      </c>
      <c r="AE164" s="6">
        <v>0</v>
      </c>
      <c r="AF164" s="6">
        <v>0</v>
      </c>
      <c r="AG164" s="6">
        <v>0</v>
      </c>
      <c r="AH164" s="6">
        <v>0</v>
      </c>
      <c r="AI164" s="6">
        <v>0</v>
      </c>
      <c r="AJ164" s="6">
        <v>0</v>
      </c>
      <c r="AK164" s="6">
        <v>0</v>
      </c>
      <c r="AL164" s="6">
        <v>0</v>
      </c>
      <c r="AM164" s="6">
        <v>0</v>
      </c>
      <c r="AN164" s="6">
        <v>0</v>
      </c>
      <c r="AO164" s="46">
        <v>0</v>
      </c>
      <c r="AP164" s="41">
        <f t="shared" si="57"/>
        <v>1</v>
      </c>
      <c r="AQ164" s="62">
        <f t="shared" si="58"/>
        <v>2</v>
      </c>
      <c r="AR164" s="41">
        <f t="shared" si="59"/>
        <v>2</v>
      </c>
      <c r="AS164" s="62">
        <f t="shared" si="60"/>
        <v>1</v>
      </c>
      <c r="AT164" s="41">
        <f t="shared" si="61"/>
        <v>0</v>
      </c>
      <c r="AU164" s="41">
        <f t="shared" si="62"/>
        <v>0</v>
      </c>
      <c r="AV164" s="41">
        <f t="shared" si="63"/>
        <v>3</v>
      </c>
      <c r="AW164" s="41">
        <f t="shared" si="64"/>
        <v>0</v>
      </c>
      <c r="AX164" s="62">
        <f t="shared" si="65"/>
        <v>0</v>
      </c>
      <c r="AY164" s="62">
        <f t="shared" si="47"/>
        <v>3</v>
      </c>
      <c r="AZ164" s="247"/>
      <c r="BA164" s="245"/>
      <c r="BB164" s="245"/>
      <c r="BC164" s="246"/>
      <c r="BD164" s="252"/>
      <c r="BE164" s="137" t="s">
        <v>259</v>
      </c>
      <c r="BF164" s="138" t="s">
        <v>266</v>
      </c>
      <c r="BG164" s="137"/>
      <c r="BH164" s="137"/>
      <c r="BI164" s="48"/>
    </row>
    <row r="165" spans="1:61" x14ac:dyDescent="0.35">
      <c r="A165" s="3"/>
      <c r="B165" s="253"/>
      <c r="C165" s="3"/>
      <c r="D165" s="28"/>
      <c r="E165" s="3"/>
      <c r="F165" s="12" t="s">
        <v>267</v>
      </c>
      <c r="G165" s="12"/>
      <c r="I165" s="6">
        <v>0</v>
      </c>
      <c r="J165" s="6">
        <v>0</v>
      </c>
      <c r="K165" s="6">
        <v>0</v>
      </c>
      <c r="L165" s="6">
        <v>0</v>
      </c>
      <c r="M165" s="6">
        <v>0</v>
      </c>
      <c r="N165" s="6">
        <v>0</v>
      </c>
      <c r="O165" s="6">
        <v>0</v>
      </c>
      <c r="P165" s="6">
        <v>0</v>
      </c>
      <c r="Q165" s="6">
        <v>0</v>
      </c>
      <c r="R165" s="6">
        <v>0</v>
      </c>
      <c r="S165" s="6">
        <v>0</v>
      </c>
      <c r="T165" s="6">
        <v>0</v>
      </c>
      <c r="U165" s="6">
        <v>1</v>
      </c>
      <c r="V165" s="6">
        <v>0</v>
      </c>
      <c r="W165" s="6">
        <v>1</v>
      </c>
      <c r="X165" s="6">
        <v>0</v>
      </c>
      <c r="Y165" s="6">
        <v>0</v>
      </c>
      <c r="Z165" s="6">
        <v>0</v>
      </c>
      <c r="AA165" s="6">
        <v>0</v>
      </c>
      <c r="AB165" s="6">
        <v>0</v>
      </c>
      <c r="AC165" s="6">
        <v>0</v>
      </c>
      <c r="AD165" s="6">
        <v>0</v>
      </c>
      <c r="AE165" s="6">
        <v>0</v>
      </c>
      <c r="AF165" s="6">
        <v>0</v>
      </c>
      <c r="AG165" s="6">
        <v>0</v>
      </c>
      <c r="AH165" s="6">
        <v>0</v>
      </c>
      <c r="AI165" s="6">
        <v>0</v>
      </c>
      <c r="AJ165" s="6">
        <v>0</v>
      </c>
      <c r="AK165" s="6">
        <v>0</v>
      </c>
      <c r="AL165" s="6">
        <v>0</v>
      </c>
      <c r="AM165" s="6">
        <v>0</v>
      </c>
      <c r="AN165" s="6">
        <v>0</v>
      </c>
      <c r="AO165" s="46">
        <v>0</v>
      </c>
      <c r="AP165" s="41">
        <f t="shared" si="57"/>
        <v>0</v>
      </c>
      <c r="AQ165" s="62">
        <f t="shared" si="58"/>
        <v>2</v>
      </c>
      <c r="AR165" s="41">
        <f t="shared" si="59"/>
        <v>1</v>
      </c>
      <c r="AS165" s="62">
        <f t="shared" si="60"/>
        <v>1</v>
      </c>
      <c r="AT165" s="41">
        <f t="shared" si="61"/>
        <v>0</v>
      </c>
      <c r="AU165" s="41">
        <f t="shared" si="62"/>
        <v>0</v>
      </c>
      <c r="AV165" s="41">
        <f t="shared" si="63"/>
        <v>2</v>
      </c>
      <c r="AW165" s="41">
        <f t="shared" si="64"/>
        <v>0</v>
      </c>
      <c r="AX165" s="62">
        <f t="shared" si="65"/>
        <v>0</v>
      </c>
      <c r="AY165" s="62">
        <f t="shared" si="47"/>
        <v>2</v>
      </c>
      <c r="AZ165" s="247"/>
      <c r="BA165" s="245"/>
      <c r="BB165" s="245"/>
      <c r="BC165" s="246"/>
      <c r="BD165" s="252"/>
      <c r="BE165" s="137"/>
      <c r="BF165" s="138"/>
      <c r="BG165" s="137"/>
      <c r="BH165" s="137"/>
      <c r="BI165" s="48"/>
    </row>
    <row r="166" spans="1:61" x14ac:dyDescent="0.35">
      <c r="A166" s="3"/>
      <c r="B166" s="253"/>
      <c r="C166" s="3"/>
      <c r="D166" s="28"/>
      <c r="E166" s="3"/>
      <c r="F166" s="12" t="s">
        <v>268</v>
      </c>
      <c r="G166" s="12"/>
      <c r="I166" s="6">
        <v>0</v>
      </c>
      <c r="J166" s="6">
        <v>0</v>
      </c>
      <c r="K166" s="6">
        <v>0</v>
      </c>
      <c r="L166" s="6">
        <v>0</v>
      </c>
      <c r="M166" s="6">
        <v>0</v>
      </c>
      <c r="N166" s="6">
        <v>0</v>
      </c>
      <c r="O166" s="6">
        <v>0</v>
      </c>
      <c r="P166" s="6">
        <v>0</v>
      </c>
      <c r="Q166" s="6">
        <v>0</v>
      </c>
      <c r="R166" s="6">
        <v>0</v>
      </c>
      <c r="S166" s="6">
        <v>0</v>
      </c>
      <c r="T166" s="6">
        <v>0</v>
      </c>
      <c r="U166" s="6">
        <v>0</v>
      </c>
      <c r="V166" s="6">
        <v>1</v>
      </c>
      <c r="W166" s="6">
        <v>0</v>
      </c>
      <c r="X166" s="6">
        <v>0</v>
      </c>
      <c r="Y166" s="6">
        <v>0</v>
      </c>
      <c r="Z166" s="6">
        <v>0</v>
      </c>
      <c r="AA166" s="6">
        <v>0</v>
      </c>
      <c r="AB166" s="6">
        <v>0</v>
      </c>
      <c r="AC166" s="6">
        <v>0</v>
      </c>
      <c r="AD166" s="6">
        <v>0</v>
      </c>
      <c r="AE166" s="6">
        <v>0</v>
      </c>
      <c r="AF166" s="6">
        <v>0</v>
      </c>
      <c r="AG166" s="6">
        <v>0</v>
      </c>
      <c r="AH166" s="6">
        <v>0</v>
      </c>
      <c r="AI166" s="6">
        <v>0</v>
      </c>
      <c r="AJ166" s="6">
        <v>0</v>
      </c>
      <c r="AK166" s="6">
        <v>0</v>
      </c>
      <c r="AL166" s="6">
        <v>0</v>
      </c>
      <c r="AM166" s="6">
        <v>0</v>
      </c>
      <c r="AN166" s="6">
        <v>0</v>
      </c>
      <c r="AO166" s="46">
        <v>0</v>
      </c>
      <c r="AP166" s="41">
        <f t="shared" si="57"/>
        <v>0</v>
      </c>
      <c r="AQ166" s="62">
        <f t="shared" si="58"/>
        <v>1</v>
      </c>
      <c r="AR166" s="41">
        <f t="shared" si="59"/>
        <v>0</v>
      </c>
      <c r="AS166" s="62">
        <f t="shared" si="60"/>
        <v>1</v>
      </c>
      <c r="AT166" s="41">
        <f t="shared" si="61"/>
        <v>0</v>
      </c>
      <c r="AU166" s="41">
        <f t="shared" si="62"/>
        <v>0</v>
      </c>
      <c r="AV166" s="41">
        <f t="shared" si="63"/>
        <v>1</v>
      </c>
      <c r="AW166" s="41">
        <f t="shared" si="64"/>
        <v>0</v>
      </c>
      <c r="AX166" s="62">
        <f t="shared" si="65"/>
        <v>0</v>
      </c>
      <c r="AY166" s="62">
        <f t="shared" si="47"/>
        <v>1</v>
      </c>
      <c r="AZ166" s="247"/>
      <c r="BA166" s="245"/>
      <c r="BB166" s="245"/>
      <c r="BC166" s="246"/>
      <c r="BD166" s="252"/>
      <c r="BE166" s="137" t="s">
        <v>269</v>
      </c>
      <c r="BF166" s="138" t="s">
        <v>270</v>
      </c>
      <c r="BG166" s="137"/>
      <c r="BH166" s="137"/>
      <c r="BI166" s="48"/>
    </row>
    <row r="167" spans="1:61" x14ac:dyDescent="0.35">
      <c r="A167" s="3"/>
      <c r="B167" s="253"/>
      <c r="C167" s="3"/>
      <c r="D167" s="28"/>
      <c r="E167" s="3"/>
      <c r="F167" s="12" t="s">
        <v>271</v>
      </c>
      <c r="G167" s="12"/>
      <c r="I167" s="6">
        <v>0</v>
      </c>
      <c r="J167" s="6">
        <v>0</v>
      </c>
      <c r="K167" s="6">
        <v>0</v>
      </c>
      <c r="L167" s="6">
        <v>0</v>
      </c>
      <c r="M167" s="6">
        <v>0</v>
      </c>
      <c r="N167" s="6">
        <v>0</v>
      </c>
      <c r="O167" s="6">
        <v>0</v>
      </c>
      <c r="P167" s="6">
        <v>0</v>
      </c>
      <c r="Q167" s="6">
        <v>0</v>
      </c>
      <c r="R167" s="6">
        <v>0</v>
      </c>
      <c r="S167" s="6">
        <v>0</v>
      </c>
      <c r="T167" s="6">
        <v>0</v>
      </c>
      <c r="U167" s="6">
        <v>0</v>
      </c>
      <c r="V167" s="6">
        <v>0</v>
      </c>
      <c r="W167" s="6">
        <v>0</v>
      </c>
      <c r="X167" s="6">
        <v>0</v>
      </c>
      <c r="Y167" s="6">
        <v>1</v>
      </c>
      <c r="Z167" s="6">
        <v>0</v>
      </c>
      <c r="AA167" s="6">
        <v>0</v>
      </c>
      <c r="AB167" s="6">
        <v>0</v>
      </c>
      <c r="AC167" s="6">
        <v>0</v>
      </c>
      <c r="AD167" s="6">
        <v>0</v>
      </c>
      <c r="AE167" s="6">
        <v>0</v>
      </c>
      <c r="AF167" s="6">
        <v>0</v>
      </c>
      <c r="AG167" s="6">
        <v>0</v>
      </c>
      <c r="AH167" s="6">
        <v>0</v>
      </c>
      <c r="AI167" s="6">
        <v>0</v>
      </c>
      <c r="AJ167" s="6">
        <v>0</v>
      </c>
      <c r="AK167" s="6">
        <v>0</v>
      </c>
      <c r="AL167" s="6">
        <v>0</v>
      </c>
      <c r="AM167" s="6">
        <v>0</v>
      </c>
      <c r="AN167" s="6">
        <v>0</v>
      </c>
      <c r="AO167" s="46">
        <v>0</v>
      </c>
      <c r="AP167" s="41">
        <f t="shared" si="57"/>
        <v>1</v>
      </c>
      <c r="AQ167" s="62">
        <f t="shared" si="58"/>
        <v>0</v>
      </c>
      <c r="AR167" s="41">
        <f t="shared" si="59"/>
        <v>1</v>
      </c>
      <c r="AS167" s="62">
        <f t="shared" si="60"/>
        <v>0</v>
      </c>
      <c r="AT167" s="41">
        <f t="shared" si="61"/>
        <v>0</v>
      </c>
      <c r="AU167" s="41">
        <f t="shared" si="62"/>
        <v>0</v>
      </c>
      <c r="AV167" s="41">
        <f t="shared" si="63"/>
        <v>1</v>
      </c>
      <c r="AW167" s="41">
        <f t="shared" si="64"/>
        <v>0</v>
      </c>
      <c r="AX167" s="62">
        <f t="shared" si="65"/>
        <v>0</v>
      </c>
      <c r="AY167" s="62">
        <f t="shared" si="47"/>
        <v>1</v>
      </c>
      <c r="AZ167" s="247"/>
      <c r="BA167" s="245"/>
      <c r="BB167" s="245"/>
      <c r="BC167" s="246"/>
      <c r="BD167" s="252"/>
      <c r="BE167" s="137"/>
      <c r="BF167" s="138"/>
      <c r="BG167" s="137"/>
      <c r="BH167" s="137"/>
      <c r="BI167" s="48"/>
    </row>
    <row r="168" spans="1:61" s="202" customFormat="1" x14ac:dyDescent="0.35">
      <c r="A168" s="15"/>
      <c r="B168" s="253"/>
      <c r="C168" s="15"/>
      <c r="D168" s="28"/>
      <c r="E168" s="11" t="s">
        <v>794</v>
      </c>
      <c r="F168" s="12"/>
      <c r="G168" s="11"/>
      <c r="I168" s="204">
        <v>0</v>
      </c>
      <c r="J168" s="204">
        <v>0</v>
      </c>
      <c r="K168" s="204">
        <v>0</v>
      </c>
      <c r="L168" s="204">
        <v>0</v>
      </c>
      <c r="M168" s="204">
        <v>0</v>
      </c>
      <c r="N168" s="204">
        <v>0</v>
      </c>
      <c r="O168" s="204">
        <v>0</v>
      </c>
      <c r="P168" s="204">
        <v>0</v>
      </c>
      <c r="Q168" s="204">
        <v>0</v>
      </c>
      <c r="R168" s="204">
        <v>0</v>
      </c>
      <c r="S168" s="204">
        <v>0</v>
      </c>
      <c r="T168" s="204">
        <v>0</v>
      </c>
      <c r="U168" s="204">
        <v>1</v>
      </c>
      <c r="V168" s="204">
        <v>1</v>
      </c>
      <c r="W168" s="204">
        <v>1</v>
      </c>
      <c r="X168" s="204">
        <v>1</v>
      </c>
      <c r="Y168" s="204">
        <v>1</v>
      </c>
      <c r="Z168" s="204">
        <v>1</v>
      </c>
      <c r="AA168" s="204">
        <v>0</v>
      </c>
      <c r="AB168" s="204">
        <v>0</v>
      </c>
      <c r="AC168" s="204">
        <v>0</v>
      </c>
      <c r="AD168" s="204">
        <v>0</v>
      </c>
      <c r="AE168" s="204">
        <v>0</v>
      </c>
      <c r="AF168" s="204">
        <v>0</v>
      </c>
      <c r="AG168" s="204">
        <v>0</v>
      </c>
      <c r="AH168" s="204">
        <v>0</v>
      </c>
      <c r="AI168" s="204">
        <v>0</v>
      </c>
      <c r="AJ168" s="204">
        <v>0</v>
      </c>
      <c r="AK168" s="204">
        <v>0</v>
      </c>
      <c r="AL168" s="204">
        <v>0</v>
      </c>
      <c r="AM168" s="204">
        <v>0</v>
      </c>
      <c r="AN168" s="204">
        <v>0</v>
      </c>
      <c r="AO168" s="205">
        <v>0</v>
      </c>
      <c r="AP168" s="206">
        <f t="shared" si="57"/>
        <v>3</v>
      </c>
      <c r="AQ168" s="207">
        <f t="shared" si="58"/>
        <v>3</v>
      </c>
      <c r="AR168" s="206">
        <f t="shared" si="59"/>
        <v>3</v>
      </c>
      <c r="AS168" s="207">
        <f t="shared" si="60"/>
        <v>3</v>
      </c>
      <c r="AT168" s="206">
        <f t="shared" si="61"/>
        <v>0</v>
      </c>
      <c r="AU168" s="206">
        <f t="shared" si="62"/>
        <v>0</v>
      </c>
      <c r="AV168" s="206">
        <f t="shared" si="63"/>
        <v>6</v>
      </c>
      <c r="AW168" s="206">
        <f t="shared" si="64"/>
        <v>0</v>
      </c>
      <c r="AX168" s="207">
        <f t="shared" si="65"/>
        <v>0</v>
      </c>
      <c r="AY168" s="207">
        <f t="shared" si="47"/>
        <v>6</v>
      </c>
      <c r="AZ168" s="247"/>
      <c r="BA168" s="245"/>
      <c r="BB168" s="245"/>
      <c r="BC168" s="246"/>
      <c r="BD168" s="252"/>
      <c r="BE168" s="9" t="s">
        <v>249</v>
      </c>
      <c r="BF168" s="139" t="s">
        <v>272</v>
      </c>
      <c r="BG168" s="9"/>
      <c r="BH168" s="9"/>
      <c r="BI168" s="69"/>
    </row>
    <row r="169" spans="1:61" x14ac:dyDescent="0.35">
      <c r="A169" s="3"/>
      <c r="B169" s="253"/>
      <c r="C169" s="3"/>
      <c r="D169" s="28"/>
      <c r="E169" s="3"/>
      <c r="F169" s="12" t="s">
        <v>264</v>
      </c>
      <c r="G169" s="12"/>
      <c r="I169" s="6">
        <v>0</v>
      </c>
      <c r="J169" s="6">
        <v>0</v>
      </c>
      <c r="K169" s="6">
        <v>0</v>
      </c>
      <c r="L169" s="6">
        <v>0</v>
      </c>
      <c r="M169" s="6">
        <v>0</v>
      </c>
      <c r="N169" s="6">
        <v>0</v>
      </c>
      <c r="O169" s="6">
        <v>0</v>
      </c>
      <c r="P169" s="6">
        <v>0</v>
      </c>
      <c r="Q169" s="6">
        <v>0</v>
      </c>
      <c r="R169" s="6">
        <v>0</v>
      </c>
      <c r="S169" s="6">
        <v>0</v>
      </c>
      <c r="T169" s="6">
        <v>0</v>
      </c>
      <c r="U169" s="6">
        <v>1</v>
      </c>
      <c r="V169" s="6">
        <v>1</v>
      </c>
      <c r="W169" s="6">
        <v>1</v>
      </c>
      <c r="X169" s="6">
        <v>1</v>
      </c>
      <c r="Y169" s="6">
        <v>1</v>
      </c>
      <c r="Z169" s="6">
        <v>1</v>
      </c>
      <c r="AA169" s="6">
        <v>0</v>
      </c>
      <c r="AB169" s="6">
        <v>0</v>
      </c>
      <c r="AC169" s="6">
        <v>0</v>
      </c>
      <c r="AD169" s="6">
        <v>0</v>
      </c>
      <c r="AE169" s="6">
        <v>0</v>
      </c>
      <c r="AF169" s="6">
        <v>0</v>
      </c>
      <c r="AG169" s="6">
        <v>0</v>
      </c>
      <c r="AH169" s="6">
        <v>0</v>
      </c>
      <c r="AI169" s="6">
        <v>0</v>
      </c>
      <c r="AJ169" s="6">
        <v>0</v>
      </c>
      <c r="AK169" s="6">
        <v>0</v>
      </c>
      <c r="AL169" s="6">
        <v>0</v>
      </c>
      <c r="AM169" s="6">
        <v>0</v>
      </c>
      <c r="AN169" s="6">
        <v>0</v>
      </c>
      <c r="AO169" s="46">
        <v>0</v>
      </c>
      <c r="AP169" s="41">
        <f t="shared" si="57"/>
        <v>3</v>
      </c>
      <c r="AQ169" s="62">
        <f t="shared" si="58"/>
        <v>3</v>
      </c>
      <c r="AR169" s="41">
        <f t="shared" si="59"/>
        <v>3</v>
      </c>
      <c r="AS169" s="62">
        <f t="shared" si="60"/>
        <v>3</v>
      </c>
      <c r="AT169" s="41">
        <f t="shared" si="61"/>
        <v>0</v>
      </c>
      <c r="AU169" s="41">
        <f t="shared" si="62"/>
        <v>0</v>
      </c>
      <c r="AV169" s="41">
        <f t="shared" si="63"/>
        <v>6</v>
      </c>
      <c r="AW169" s="41">
        <f t="shared" si="64"/>
        <v>0</v>
      </c>
      <c r="AX169" s="62">
        <f t="shared" si="65"/>
        <v>0</v>
      </c>
      <c r="AY169" s="62">
        <f t="shared" si="47"/>
        <v>6</v>
      </c>
      <c r="AZ169" s="247"/>
      <c r="BA169" s="245"/>
      <c r="BB169" s="245"/>
      <c r="BC169" s="246"/>
      <c r="BD169" s="252"/>
      <c r="BE169" s="137"/>
      <c r="BF169" s="138"/>
      <c r="BG169" s="137"/>
      <c r="BH169" s="137"/>
      <c r="BI169" s="48"/>
    </row>
    <row r="170" spans="1:61" x14ac:dyDescent="0.35">
      <c r="A170" s="3"/>
      <c r="B170" s="23"/>
      <c r="C170" s="3"/>
      <c r="D170" s="26"/>
      <c r="E170" s="3"/>
      <c r="F170" s="12" t="s">
        <v>265</v>
      </c>
      <c r="G170" s="12"/>
      <c r="I170" s="6">
        <v>0</v>
      </c>
      <c r="J170" s="6">
        <v>0</v>
      </c>
      <c r="K170" s="6">
        <v>0</v>
      </c>
      <c r="L170" s="6">
        <v>0</v>
      </c>
      <c r="M170" s="6">
        <v>0</v>
      </c>
      <c r="N170" s="6">
        <v>0</v>
      </c>
      <c r="O170" s="6">
        <v>0</v>
      </c>
      <c r="P170" s="6">
        <v>0</v>
      </c>
      <c r="Q170" s="6">
        <v>0</v>
      </c>
      <c r="R170" s="6">
        <v>0</v>
      </c>
      <c r="S170" s="6">
        <v>0</v>
      </c>
      <c r="T170" s="6">
        <v>0</v>
      </c>
      <c r="U170" s="6">
        <v>1</v>
      </c>
      <c r="V170" s="6">
        <v>0</v>
      </c>
      <c r="W170" s="6">
        <v>1</v>
      </c>
      <c r="X170" s="6">
        <v>1</v>
      </c>
      <c r="Y170" s="6">
        <v>1</v>
      </c>
      <c r="Z170" s="6">
        <v>0</v>
      </c>
      <c r="AA170" s="6">
        <v>0</v>
      </c>
      <c r="AB170" s="6">
        <v>0</v>
      </c>
      <c r="AC170" s="6">
        <v>0</v>
      </c>
      <c r="AD170" s="6">
        <v>0</v>
      </c>
      <c r="AE170" s="6">
        <v>0</v>
      </c>
      <c r="AF170" s="6">
        <v>0</v>
      </c>
      <c r="AG170" s="6">
        <v>0</v>
      </c>
      <c r="AH170" s="6">
        <v>0</v>
      </c>
      <c r="AI170" s="6">
        <v>0</v>
      </c>
      <c r="AJ170" s="6">
        <v>0</v>
      </c>
      <c r="AK170" s="6">
        <v>0</v>
      </c>
      <c r="AL170" s="6">
        <v>0</v>
      </c>
      <c r="AM170" s="6">
        <v>0</v>
      </c>
      <c r="AN170" s="6">
        <v>0</v>
      </c>
      <c r="AO170" s="46">
        <v>0</v>
      </c>
      <c r="AP170" s="41">
        <f t="shared" si="57"/>
        <v>2</v>
      </c>
      <c r="AQ170" s="62">
        <f t="shared" si="58"/>
        <v>2</v>
      </c>
      <c r="AR170" s="41">
        <f t="shared" si="59"/>
        <v>3</v>
      </c>
      <c r="AS170" s="62">
        <f t="shared" si="60"/>
        <v>1</v>
      </c>
      <c r="AT170" s="41">
        <f t="shared" si="61"/>
        <v>0</v>
      </c>
      <c r="AU170" s="41">
        <f t="shared" si="62"/>
        <v>0</v>
      </c>
      <c r="AV170" s="41">
        <f t="shared" si="63"/>
        <v>4</v>
      </c>
      <c r="AW170" s="41">
        <f t="shared" si="64"/>
        <v>0</v>
      </c>
      <c r="AX170" s="62">
        <f t="shared" si="65"/>
        <v>0</v>
      </c>
      <c r="AY170" s="62">
        <f t="shared" si="47"/>
        <v>4</v>
      </c>
      <c r="AZ170" s="247"/>
      <c r="BA170" s="245"/>
      <c r="BB170" s="245"/>
      <c r="BC170" s="246"/>
      <c r="BD170" s="252"/>
      <c r="BE170" s="137" t="s">
        <v>249</v>
      </c>
      <c r="BF170" s="138" t="s">
        <v>273</v>
      </c>
      <c r="BG170" s="137"/>
      <c r="BH170" s="137"/>
      <c r="BI170" s="48"/>
    </row>
    <row r="171" spans="1:61" x14ac:dyDescent="0.35">
      <c r="A171" s="3"/>
      <c r="B171" s="23"/>
      <c r="C171" s="3"/>
      <c r="D171" s="26"/>
      <c r="E171" s="3"/>
      <c r="F171" s="12" t="s">
        <v>267</v>
      </c>
      <c r="G171" s="12"/>
      <c r="I171" s="6">
        <v>0</v>
      </c>
      <c r="J171" s="6">
        <v>0</v>
      </c>
      <c r="K171" s="6">
        <v>0</v>
      </c>
      <c r="L171" s="6">
        <v>0</v>
      </c>
      <c r="M171" s="6">
        <v>0</v>
      </c>
      <c r="N171" s="6">
        <v>0</v>
      </c>
      <c r="O171" s="6">
        <v>0</v>
      </c>
      <c r="P171" s="6">
        <v>0</v>
      </c>
      <c r="Q171" s="6">
        <v>0</v>
      </c>
      <c r="R171" s="6">
        <v>0</v>
      </c>
      <c r="S171" s="6">
        <v>0</v>
      </c>
      <c r="T171" s="6">
        <v>0</v>
      </c>
      <c r="U171" s="6">
        <v>0</v>
      </c>
      <c r="V171" s="6">
        <v>0</v>
      </c>
      <c r="W171" s="6">
        <v>1</v>
      </c>
      <c r="X171" s="6">
        <v>1</v>
      </c>
      <c r="Y171" s="6">
        <v>0</v>
      </c>
      <c r="Z171" s="6">
        <v>0</v>
      </c>
      <c r="AA171" s="6">
        <v>0</v>
      </c>
      <c r="AB171" s="6">
        <v>0</v>
      </c>
      <c r="AC171" s="6">
        <v>0</v>
      </c>
      <c r="AD171" s="6">
        <v>0</v>
      </c>
      <c r="AE171" s="6">
        <v>0</v>
      </c>
      <c r="AF171" s="6">
        <v>0</v>
      </c>
      <c r="AG171" s="6">
        <v>0</v>
      </c>
      <c r="AH171" s="6">
        <v>0</v>
      </c>
      <c r="AI171" s="6">
        <v>0</v>
      </c>
      <c r="AJ171" s="6">
        <v>0</v>
      </c>
      <c r="AK171" s="6">
        <v>0</v>
      </c>
      <c r="AL171" s="6">
        <v>0</v>
      </c>
      <c r="AM171" s="6">
        <v>0</v>
      </c>
      <c r="AN171" s="6">
        <v>0</v>
      </c>
      <c r="AO171" s="46">
        <v>0</v>
      </c>
      <c r="AP171" s="41">
        <f t="shared" si="57"/>
        <v>1</v>
      </c>
      <c r="AQ171" s="62">
        <f t="shared" si="58"/>
        <v>1</v>
      </c>
      <c r="AR171" s="41">
        <f t="shared" si="59"/>
        <v>1</v>
      </c>
      <c r="AS171" s="62">
        <f t="shared" si="60"/>
        <v>1</v>
      </c>
      <c r="AT171" s="41">
        <f t="shared" si="61"/>
        <v>0</v>
      </c>
      <c r="AU171" s="41">
        <f t="shared" si="62"/>
        <v>0</v>
      </c>
      <c r="AV171" s="41">
        <f t="shared" si="63"/>
        <v>2</v>
      </c>
      <c r="AW171" s="41">
        <f t="shared" si="64"/>
        <v>0</v>
      </c>
      <c r="AX171" s="62">
        <f t="shared" si="65"/>
        <v>0</v>
      </c>
      <c r="AY171" s="62">
        <f t="shared" si="47"/>
        <v>2</v>
      </c>
      <c r="AZ171" s="247"/>
      <c r="BA171" s="245"/>
      <c r="BB171" s="245"/>
      <c r="BC171" s="246"/>
      <c r="BD171" s="252"/>
      <c r="BE171" s="137"/>
      <c r="BF171" s="138"/>
      <c r="BG171" s="137"/>
      <c r="BH171" s="137"/>
      <c r="BI171" s="48"/>
    </row>
    <row r="172" spans="1:61" x14ac:dyDescent="0.35">
      <c r="A172" s="3"/>
      <c r="B172" s="23"/>
      <c r="C172" s="3"/>
      <c r="D172" s="26"/>
      <c r="E172" s="3"/>
      <c r="F172" s="12" t="s">
        <v>274</v>
      </c>
      <c r="G172" s="12"/>
      <c r="I172" s="6">
        <v>0</v>
      </c>
      <c r="J172" s="6">
        <v>0</v>
      </c>
      <c r="K172" s="6">
        <v>0</v>
      </c>
      <c r="L172" s="6">
        <v>0</v>
      </c>
      <c r="M172" s="6">
        <v>0</v>
      </c>
      <c r="N172" s="6">
        <v>0</v>
      </c>
      <c r="O172" s="6">
        <v>0</v>
      </c>
      <c r="P172" s="6">
        <v>0</v>
      </c>
      <c r="Q172" s="6">
        <v>0</v>
      </c>
      <c r="R172" s="6">
        <v>0</v>
      </c>
      <c r="S172" s="6">
        <v>0</v>
      </c>
      <c r="T172" s="6">
        <v>0</v>
      </c>
      <c r="U172" s="6">
        <v>0</v>
      </c>
      <c r="V172" s="6">
        <v>1</v>
      </c>
      <c r="W172" s="6">
        <v>0</v>
      </c>
      <c r="X172" s="6">
        <v>0</v>
      </c>
      <c r="Y172" s="6">
        <v>0</v>
      </c>
      <c r="Z172" s="6">
        <v>0</v>
      </c>
      <c r="AA172" s="6">
        <v>0</v>
      </c>
      <c r="AB172" s="6">
        <v>0</v>
      </c>
      <c r="AC172" s="6">
        <v>0</v>
      </c>
      <c r="AD172" s="6">
        <v>0</v>
      </c>
      <c r="AE172" s="6">
        <v>0</v>
      </c>
      <c r="AF172" s="6">
        <v>0</v>
      </c>
      <c r="AG172" s="6">
        <v>0</v>
      </c>
      <c r="AH172" s="6">
        <v>0</v>
      </c>
      <c r="AI172" s="6">
        <v>0</v>
      </c>
      <c r="AJ172" s="6">
        <v>0</v>
      </c>
      <c r="AK172" s="6">
        <v>0</v>
      </c>
      <c r="AL172" s="6">
        <v>0</v>
      </c>
      <c r="AM172" s="6">
        <v>0</v>
      </c>
      <c r="AN172" s="6">
        <v>0</v>
      </c>
      <c r="AO172" s="46">
        <v>0</v>
      </c>
      <c r="AP172" s="41">
        <f t="shared" si="57"/>
        <v>0</v>
      </c>
      <c r="AQ172" s="62">
        <f t="shared" si="58"/>
        <v>1</v>
      </c>
      <c r="AR172" s="41">
        <f t="shared" si="59"/>
        <v>0</v>
      </c>
      <c r="AS172" s="62">
        <f t="shared" si="60"/>
        <v>1</v>
      </c>
      <c r="AT172" s="41">
        <f t="shared" si="61"/>
        <v>0</v>
      </c>
      <c r="AU172" s="41">
        <f t="shared" si="62"/>
        <v>0</v>
      </c>
      <c r="AV172" s="41">
        <f t="shared" si="63"/>
        <v>1</v>
      </c>
      <c r="AW172" s="41">
        <f t="shared" si="64"/>
        <v>0</v>
      </c>
      <c r="AX172" s="62">
        <f t="shared" si="65"/>
        <v>0</v>
      </c>
      <c r="AY172" s="62">
        <f t="shared" si="47"/>
        <v>1</v>
      </c>
      <c r="AZ172" s="247"/>
      <c r="BA172" s="245"/>
      <c r="BB172" s="245"/>
      <c r="BC172" s="246"/>
      <c r="BD172" s="252"/>
      <c r="BE172" s="137" t="s">
        <v>249</v>
      </c>
      <c r="BF172" s="138" t="s">
        <v>275</v>
      </c>
      <c r="BG172" s="137"/>
      <c r="BH172" s="137"/>
      <c r="BI172" s="48"/>
    </row>
    <row r="173" spans="1:61" x14ac:dyDescent="0.35">
      <c r="A173" s="3"/>
      <c r="B173" s="23"/>
      <c r="C173" s="3"/>
      <c r="D173" s="26"/>
      <c r="E173" s="3"/>
      <c r="F173" s="12" t="s">
        <v>276</v>
      </c>
      <c r="G173" s="12"/>
      <c r="I173" s="6">
        <v>0</v>
      </c>
      <c r="J173" s="6">
        <v>0</v>
      </c>
      <c r="K173" s="6">
        <v>0</v>
      </c>
      <c r="L173" s="6">
        <v>0</v>
      </c>
      <c r="M173" s="6">
        <v>0</v>
      </c>
      <c r="N173" s="6">
        <v>0</v>
      </c>
      <c r="O173" s="6">
        <v>0</v>
      </c>
      <c r="P173" s="6">
        <v>0</v>
      </c>
      <c r="Q173" s="6">
        <v>0</v>
      </c>
      <c r="R173" s="6">
        <v>0</v>
      </c>
      <c r="S173" s="6">
        <v>0</v>
      </c>
      <c r="T173" s="6">
        <v>0</v>
      </c>
      <c r="U173" s="6">
        <v>0</v>
      </c>
      <c r="V173" s="6">
        <v>0</v>
      </c>
      <c r="W173" s="6">
        <v>1</v>
      </c>
      <c r="X173" s="6">
        <v>0</v>
      </c>
      <c r="Y173" s="6">
        <v>0</v>
      </c>
      <c r="Z173" s="6">
        <v>0</v>
      </c>
      <c r="AA173" s="6">
        <v>0</v>
      </c>
      <c r="AB173" s="6">
        <v>0</v>
      </c>
      <c r="AC173" s="6">
        <v>0</v>
      </c>
      <c r="AD173" s="6">
        <v>0</v>
      </c>
      <c r="AE173" s="6">
        <v>0</v>
      </c>
      <c r="AF173" s="6">
        <v>0</v>
      </c>
      <c r="AG173" s="6">
        <v>0</v>
      </c>
      <c r="AH173" s="6">
        <v>0</v>
      </c>
      <c r="AI173" s="6">
        <v>0</v>
      </c>
      <c r="AJ173" s="6">
        <v>0</v>
      </c>
      <c r="AK173" s="6">
        <v>0</v>
      </c>
      <c r="AL173" s="6">
        <v>0</v>
      </c>
      <c r="AM173" s="6">
        <v>0</v>
      </c>
      <c r="AN173" s="6">
        <v>0</v>
      </c>
      <c r="AO173" s="46">
        <v>0</v>
      </c>
      <c r="AP173" s="41">
        <f t="shared" si="57"/>
        <v>0</v>
      </c>
      <c r="AQ173" s="62">
        <f t="shared" si="58"/>
        <v>1</v>
      </c>
      <c r="AR173" s="41">
        <f t="shared" si="59"/>
        <v>0</v>
      </c>
      <c r="AS173" s="62">
        <f t="shared" si="60"/>
        <v>1</v>
      </c>
      <c r="AT173" s="41">
        <f t="shared" si="61"/>
        <v>0</v>
      </c>
      <c r="AU173" s="41">
        <f t="shared" si="62"/>
        <v>0</v>
      </c>
      <c r="AV173" s="41">
        <f t="shared" si="63"/>
        <v>1</v>
      </c>
      <c r="AW173" s="41">
        <f t="shared" si="64"/>
        <v>0</v>
      </c>
      <c r="AX173" s="62">
        <f t="shared" si="65"/>
        <v>0</v>
      </c>
      <c r="AY173" s="62">
        <f t="shared" si="47"/>
        <v>1</v>
      </c>
      <c r="AZ173" s="247"/>
      <c r="BA173" s="245"/>
      <c r="BB173" s="245"/>
      <c r="BC173" s="246"/>
      <c r="BD173" s="252"/>
      <c r="BE173" s="137"/>
      <c r="BF173" s="138"/>
      <c r="BG173" s="137"/>
      <c r="BH173" s="137"/>
      <c r="BI173" s="48"/>
    </row>
    <row r="174" spans="1:61" x14ac:dyDescent="0.35">
      <c r="A174" s="3"/>
      <c r="B174" s="23"/>
      <c r="C174" s="3"/>
      <c r="D174" s="2">
        <v>3</v>
      </c>
      <c r="E174" s="19" t="s">
        <v>277</v>
      </c>
      <c r="F174" s="16"/>
      <c r="G174" s="16"/>
      <c r="H174" s="5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47"/>
      <c r="AP174" s="43"/>
      <c r="AQ174" s="61"/>
      <c r="AR174" s="43"/>
      <c r="AS174" s="61"/>
      <c r="AT174" s="43"/>
      <c r="AU174" s="43"/>
      <c r="AV174" s="43"/>
      <c r="AW174" s="43"/>
      <c r="AX174" s="61"/>
      <c r="AY174" s="61"/>
      <c r="AZ174" s="77">
        <v>3</v>
      </c>
      <c r="BA174" s="19" t="s">
        <v>277</v>
      </c>
      <c r="BB174" s="75"/>
      <c r="BC174" s="71"/>
      <c r="BD174" s="252"/>
      <c r="BE174" s="137" t="s">
        <v>249</v>
      </c>
      <c r="BF174" s="138" t="s">
        <v>278</v>
      </c>
      <c r="BG174" s="137"/>
      <c r="BH174" s="137"/>
      <c r="BI174" s="48"/>
    </row>
    <row r="175" spans="1:61" s="202" customFormat="1" x14ac:dyDescent="0.35">
      <c r="A175" s="15"/>
      <c r="B175" s="38"/>
      <c r="C175" s="15"/>
      <c r="D175" s="28"/>
      <c r="E175" s="11" t="s">
        <v>793</v>
      </c>
      <c r="F175" s="12"/>
      <c r="G175" s="11"/>
      <c r="H175" s="54"/>
      <c r="I175" s="204">
        <v>0</v>
      </c>
      <c r="J175" s="204">
        <v>0</v>
      </c>
      <c r="K175" s="204">
        <v>0</v>
      </c>
      <c r="L175" s="204">
        <v>0</v>
      </c>
      <c r="M175" s="204">
        <v>0</v>
      </c>
      <c r="N175" s="204">
        <v>0</v>
      </c>
      <c r="O175" s="204">
        <v>0</v>
      </c>
      <c r="P175" s="204">
        <v>0</v>
      </c>
      <c r="Q175" s="204">
        <v>0</v>
      </c>
      <c r="R175" s="204">
        <v>0</v>
      </c>
      <c r="S175" s="204">
        <v>0</v>
      </c>
      <c r="T175" s="204">
        <v>0</v>
      </c>
      <c r="U175" s="204">
        <v>0</v>
      </c>
      <c r="V175" s="204">
        <v>1</v>
      </c>
      <c r="W175" s="204">
        <v>1</v>
      </c>
      <c r="X175" s="204">
        <v>1</v>
      </c>
      <c r="Y175" s="204">
        <v>1</v>
      </c>
      <c r="Z175" s="204">
        <v>1</v>
      </c>
      <c r="AA175" s="204">
        <v>0</v>
      </c>
      <c r="AB175" s="204">
        <v>0</v>
      </c>
      <c r="AC175" s="204">
        <v>0</v>
      </c>
      <c r="AD175" s="204">
        <v>0</v>
      </c>
      <c r="AE175" s="204">
        <v>0</v>
      </c>
      <c r="AF175" s="204">
        <v>0</v>
      </c>
      <c r="AG175" s="204">
        <v>0</v>
      </c>
      <c r="AH175" s="204">
        <v>0</v>
      </c>
      <c r="AI175" s="204">
        <v>0</v>
      </c>
      <c r="AJ175" s="204">
        <v>0</v>
      </c>
      <c r="AK175" s="204">
        <v>0</v>
      </c>
      <c r="AL175" s="204">
        <v>0</v>
      </c>
      <c r="AM175" s="204">
        <v>0</v>
      </c>
      <c r="AN175" s="204">
        <v>0</v>
      </c>
      <c r="AO175" s="205">
        <v>0</v>
      </c>
      <c r="AP175" s="206">
        <f t="shared" ref="AP175:AP198" si="66">SUMIF($I$3:$AO$3, "*REF*", I175:AO175)</f>
        <v>3</v>
      </c>
      <c r="AQ175" s="207">
        <f t="shared" ref="AQ175:AQ198" si="67">SUMIF($I$3:$AO$3, "*HOST*", I175:AO175)</f>
        <v>2</v>
      </c>
      <c r="AR175" s="206">
        <f t="shared" ref="AR175:AR198" si="68">SUMIF($I$4:$AO$4, "*F*", I175:AO175)</f>
        <v>2</v>
      </c>
      <c r="AS175" s="207">
        <f t="shared" ref="AS175:AS198" si="69">SUMIF($I$4:$AO$4, "*M*", I175:AO175)</f>
        <v>3</v>
      </c>
      <c r="AT175" s="206">
        <f t="shared" ref="AT175:AT198" si="70">SUMIF($I$6:$AO$6, "Edu", I175:AO175)</f>
        <v>0</v>
      </c>
      <c r="AU175" s="206">
        <f t="shared" ref="AU175:AU198" si="71">SUMIF($I$6:$AO$6, "*agri*", I175:AO175)</f>
        <v>0</v>
      </c>
      <c r="AV175" s="206">
        <f t="shared" ref="AV175:AV198" si="72">SUMIF($I$6:$AO$6, "Health", I175:AO175)</f>
        <v>5</v>
      </c>
      <c r="AW175" s="206">
        <f t="shared" ref="AW175:AW198" si="73">SUMIF($I$6:$AO$6, "*market*", I175:AO175)</f>
        <v>0</v>
      </c>
      <c r="AX175" s="207">
        <f t="shared" ref="AX175:AX198" si="74">SUMIF($I$6:$AO$6, "*PWD*", I175:AO175)</f>
        <v>0</v>
      </c>
      <c r="AY175" s="207">
        <f t="shared" si="47"/>
        <v>5</v>
      </c>
      <c r="AZ175" s="242" t="s">
        <v>279</v>
      </c>
      <c r="BA175" s="245"/>
      <c r="BB175" s="245"/>
      <c r="BC175" s="246"/>
      <c r="BD175" s="252"/>
      <c r="BE175" s="9"/>
      <c r="BF175" s="139"/>
      <c r="BG175" s="9"/>
      <c r="BH175" s="9"/>
      <c r="BI175" s="69"/>
    </row>
    <row r="176" spans="1:61" x14ac:dyDescent="0.35">
      <c r="A176" s="3"/>
      <c r="B176" s="23"/>
      <c r="C176" s="3"/>
      <c r="D176" s="26"/>
      <c r="E176" s="3"/>
      <c r="F176" s="12" t="s">
        <v>280</v>
      </c>
      <c r="G176" s="12"/>
      <c r="H176" s="55"/>
      <c r="I176" s="6">
        <v>0</v>
      </c>
      <c r="J176" s="6">
        <v>0</v>
      </c>
      <c r="K176" s="6">
        <v>0</v>
      </c>
      <c r="L176" s="6">
        <v>0</v>
      </c>
      <c r="M176" s="6">
        <v>0</v>
      </c>
      <c r="N176" s="6">
        <v>0</v>
      </c>
      <c r="O176" s="6">
        <v>0</v>
      </c>
      <c r="P176" s="6">
        <v>0</v>
      </c>
      <c r="Q176" s="6">
        <v>0</v>
      </c>
      <c r="R176" s="6">
        <v>0</v>
      </c>
      <c r="S176" s="6">
        <v>0</v>
      </c>
      <c r="T176" s="6">
        <v>0</v>
      </c>
      <c r="U176" s="6">
        <v>0</v>
      </c>
      <c r="V176" s="6">
        <v>1</v>
      </c>
      <c r="W176" s="6">
        <v>1</v>
      </c>
      <c r="X176" s="6">
        <v>0</v>
      </c>
      <c r="Y176" s="6">
        <v>0</v>
      </c>
      <c r="Z176" s="6">
        <v>1</v>
      </c>
      <c r="AA176" s="6">
        <v>0</v>
      </c>
      <c r="AB176" s="6">
        <v>0</v>
      </c>
      <c r="AC176" s="6">
        <v>0</v>
      </c>
      <c r="AD176" s="6">
        <v>0</v>
      </c>
      <c r="AE176" s="6">
        <v>0</v>
      </c>
      <c r="AF176" s="6">
        <v>0</v>
      </c>
      <c r="AG176" s="6">
        <v>0</v>
      </c>
      <c r="AH176" s="6">
        <v>0</v>
      </c>
      <c r="AI176" s="6">
        <v>0</v>
      </c>
      <c r="AJ176" s="6">
        <v>0</v>
      </c>
      <c r="AK176" s="6">
        <v>0</v>
      </c>
      <c r="AL176" s="6">
        <v>0</v>
      </c>
      <c r="AM176" s="6">
        <v>0</v>
      </c>
      <c r="AN176" s="6">
        <v>0</v>
      </c>
      <c r="AO176" s="46">
        <v>0</v>
      </c>
      <c r="AP176" s="41">
        <f t="shared" si="66"/>
        <v>1</v>
      </c>
      <c r="AQ176" s="62">
        <f t="shared" si="67"/>
        <v>2</v>
      </c>
      <c r="AR176" s="41">
        <f t="shared" si="68"/>
        <v>0</v>
      </c>
      <c r="AS176" s="62">
        <f t="shared" si="69"/>
        <v>3</v>
      </c>
      <c r="AT176" s="41">
        <f t="shared" si="70"/>
        <v>0</v>
      </c>
      <c r="AU176" s="41">
        <f t="shared" si="71"/>
        <v>0</v>
      </c>
      <c r="AV176" s="41">
        <f t="shared" si="72"/>
        <v>3</v>
      </c>
      <c r="AW176" s="41">
        <f t="shared" si="73"/>
        <v>0</v>
      </c>
      <c r="AX176" s="62">
        <f t="shared" si="74"/>
        <v>0</v>
      </c>
      <c r="AY176" s="62">
        <f t="shared" si="47"/>
        <v>3</v>
      </c>
      <c r="AZ176" s="247"/>
      <c r="BA176" s="245"/>
      <c r="BB176" s="245"/>
      <c r="BC176" s="246"/>
      <c r="BD176" s="252"/>
      <c r="BE176" s="137" t="s">
        <v>259</v>
      </c>
      <c r="BF176" s="138" t="s">
        <v>281</v>
      </c>
      <c r="BG176" s="137"/>
      <c r="BH176" s="137"/>
      <c r="BI176" s="48"/>
    </row>
    <row r="177" spans="1:61" x14ac:dyDescent="0.35">
      <c r="A177" s="3"/>
      <c r="B177" s="23"/>
      <c r="C177" s="3"/>
      <c r="D177" s="26"/>
      <c r="E177" s="3"/>
      <c r="F177" s="12" t="s">
        <v>282</v>
      </c>
      <c r="G177" s="12"/>
      <c r="H177" s="55"/>
      <c r="I177" s="6">
        <v>0</v>
      </c>
      <c r="J177" s="6">
        <v>0</v>
      </c>
      <c r="K177" s="6">
        <v>0</v>
      </c>
      <c r="L177" s="6">
        <v>0</v>
      </c>
      <c r="M177" s="6">
        <v>0</v>
      </c>
      <c r="N177" s="6">
        <v>0</v>
      </c>
      <c r="O177" s="6">
        <v>0</v>
      </c>
      <c r="P177" s="6">
        <v>0</v>
      </c>
      <c r="Q177" s="6">
        <v>0</v>
      </c>
      <c r="R177" s="6">
        <v>0</v>
      </c>
      <c r="S177" s="6">
        <v>0</v>
      </c>
      <c r="T177" s="6">
        <v>0</v>
      </c>
      <c r="U177" s="6">
        <v>0</v>
      </c>
      <c r="V177" s="6">
        <v>1</v>
      </c>
      <c r="W177" s="6">
        <v>0</v>
      </c>
      <c r="X177" s="6">
        <v>1</v>
      </c>
      <c r="Y177" s="6">
        <v>1</v>
      </c>
      <c r="Z177" s="6">
        <v>1</v>
      </c>
      <c r="AA177" s="6">
        <v>0</v>
      </c>
      <c r="AB177" s="6">
        <v>0</v>
      </c>
      <c r="AC177" s="6">
        <v>0</v>
      </c>
      <c r="AD177" s="6">
        <v>0</v>
      </c>
      <c r="AE177" s="6">
        <v>0</v>
      </c>
      <c r="AF177" s="6">
        <v>0</v>
      </c>
      <c r="AG177" s="6">
        <v>0</v>
      </c>
      <c r="AH177" s="6">
        <v>0</v>
      </c>
      <c r="AI177" s="6">
        <v>0</v>
      </c>
      <c r="AJ177" s="6">
        <v>0</v>
      </c>
      <c r="AK177" s="6">
        <v>0</v>
      </c>
      <c r="AL177" s="6">
        <v>0</v>
      </c>
      <c r="AM177" s="6">
        <v>0</v>
      </c>
      <c r="AN177" s="6">
        <v>0</v>
      </c>
      <c r="AO177" s="46">
        <v>0</v>
      </c>
      <c r="AP177" s="41">
        <f t="shared" si="66"/>
        <v>3</v>
      </c>
      <c r="AQ177" s="62">
        <f t="shared" si="67"/>
        <v>1</v>
      </c>
      <c r="AR177" s="41">
        <f t="shared" si="68"/>
        <v>2</v>
      </c>
      <c r="AS177" s="62">
        <f t="shared" si="69"/>
        <v>2</v>
      </c>
      <c r="AT177" s="41">
        <f t="shared" si="70"/>
        <v>0</v>
      </c>
      <c r="AU177" s="41">
        <f t="shared" si="71"/>
        <v>0</v>
      </c>
      <c r="AV177" s="41">
        <f t="shared" si="72"/>
        <v>4</v>
      </c>
      <c r="AW177" s="41">
        <f t="shared" si="73"/>
        <v>0</v>
      </c>
      <c r="AX177" s="62">
        <f t="shared" si="74"/>
        <v>0</v>
      </c>
      <c r="AY177" s="62">
        <f t="shared" si="47"/>
        <v>4</v>
      </c>
      <c r="AZ177" s="247"/>
      <c r="BA177" s="245"/>
      <c r="BB177" s="245"/>
      <c r="BC177" s="246"/>
      <c r="BD177" s="252"/>
      <c r="BE177" s="137"/>
      <c r="BF177" s="138"/>
      <c r="BG177" s="137"/>
      <c r="BH177" s="137"/>
      <c r="BI177" s="48"/>
    </row>
    <row r="178" spans="1:61" x14ac:dyDescent="0.35">
      <c r="A178" s="3"/>
      <c r="B178" s="23"/>
      <c r="C178" s="3"/>
      <c r="D178" s="26"/>
      <c r="E178" s="3"/>
      <c r="F178" s="12" t="s">
        <v>283</v>
      </c>
      <c r="G178" s="12"/>
      <c r="H178" s="55"/>
      <c r="I178" s="6">
        <v>0</v>
      </c>
      <c r="J178" s="6">
        <v>0</v>
      </c>
      <c r="K178" s="6">
        <v>0</v>
      </c>
      <c r="L178" s="6">
        <v>0</v>
      </c>
      <c r="M178" s="6">
        <v>0</v>
      </c>
      <c r="N178" s="6">
        <v>0</v>
      </c>
      <c r="O178" s="6">
        <v>0</v>
      </c>
      <c r="P178" s="6">
        <v>0</v>
      </c>
      <c r="Q178" s="6">
        <v>0</v>
      </c>
      <c r="R178" s="6">
        <v>0</v>
      </c>
      <c r="S178" s="6">
        <v>0</v>
      </c>
      <c r="T178" s="6">
        <v>0</v>
      </c>
      <c r="U178" s="6">
        <v>0</v>
      </c>
      <c r="V178" s="6">
        <v>1</v>
      </c>
      <c r="W178" s="6">
        <v>0</v>
      </c>
      <c r="X178" s="6">
        <v>0</v>
      </c>
      <c r="Y178" s="6">
        <v>0</v>
      </c>
      <c r="Z178" s="6">
        <v>0</v>
      </c>
      <c r="AA178" s="6">
        <v>0</v>
      </c>
      <c r="AB178" s="6">
        <v>0</v>
      </c>
      <c r="AC178" s="6">
        <v>0</v>
      </c>
      <c r="AD178" s="6">
        <v>0</v>
      </c>
      <c r="AE178" s="6">
        <v>0</v>
      </c>
      <c r="AF178" s="6">
        <v>0</v>
      </c>
      <c r="AG178" s="6">
        <v>0</v>
      </c>
      <c r="AH178" s="6">
        <v>0</v>
      </c>
      <c r="AI178" s="6">
        <v>0</v>
      </c>
      <c r="AJ178" s="6">
        <v>0</v>
      </c>
      <c r="AK178" s="6">
        <v>0</v>
      </c>
      <c r="AL178" s="6">
        <v>0</v>
      </c>
      <c r="AM178" s="6">
        <v>0</v>
      </c>
      <c r="AN178" s="6">
        <v>0</v>
      </c>
      <c r="AO178" s="46">
        <v>0</v>
      </c>
      <c r="AP178" s="41">
        <f t="shared" si="66"/>
        <v>0</v>
      </c>
      <c r="AQ178" s="62">
        <f t="shared" si="67"/>
        <v>1</v>
      </c>
      <c r="AR178" s="41">
        <f t="shared" si="68"/>
        <v>0</v>
      </c>
      <c r="AS178" s="62">
        <f t="shared" si="69"/>
        <v>1</v>
      </c>
      <c r="AT178" s="41">
        <f t="shared" si="70"/>
        <v>0</v>
      </c>
      <c r="AU178" s="41">
        <f t="shared" si="71"/>
        <v>0</v>
      </c>
      <c r="AV178" s="41">
        <f t="shared" si="72"/>
        <v>1</v>
      </c>
      <c r="AW178" s="41">
        <f t="shared" si="73"/>
        <v>0</v>
      </c>
      <c r="AX178" s="62">
        <f t="shared" si="74"/>
        <v>0</v>
      </c>
      <c r="AY178" s="62">
        <f t="shared" si="47"/>
        <v>1</v>
      </c>
      <c r="AZ178" s="247"/>
      <c r="BA178" s="245"/>
      <c r="BB178" s="245"/>
      <c r="BC178" s="246"/>
      <c r="BD178" s="252"/>
      <c r="BE178" s="137" t="s">
        <v>259</v>
      </c>
      <c r="BF178" s="138" t="s">
        <v>284</v>
      </c>
      <c r="BG178" s="137"/>
      <c r="BH178" s="137"/>
      <c r="BI178" s="48"/>
    </row>
    <row r="179" spans="1:61" x14ac:dyDescent="0.35">
      <c r="A179" s="3"/>
      <c r="B179" s="23"/>
      <c r="C179" s="3"/>
      <c r="D179" s="26"/>
      <c r="E179" s="3"/>
      <c r="F179" s="12" t="s">
        <v>285</v>
      </c>
      <c r="G179" s="12"/>
      <c r="H179" s="55"/>
      <c r="I179" s="6">
        <v>0</v>
      </c>
      <c r="J179" s="6">
        <v>0</v>
      </c>
      <c r="K179" s="6">
        <v>0</v>
      </c>
      <c r="L179" s="6">
        <v>0</v>
      </c>
      <c r="M179" s="6">
        <v>0</v>
      </c>
      <c r="N179" s="6">
        <v>0</v>
      </c>
      <c r="O179" s="6">
        <v>0</v>
      </c>
      <c r="P179" s="6">
        <v>0</v>
      </c>
      <c r="Q179" s="6">
        <v>0</v>
      </c>
      <c r="R179" s="6">
        <v>0</v>
      </c>
      <c r="S179" s="6">
        <v>0</v>
      </c>
      <c r="T179" s="6">
        <v>0</v>
      </c>
      <c r="U179" s="6">
        <v>0</v>
      </c>
      <c r="V179" s="6">
        <v>1</v>
      </c>
      <c r="W179" s="6">
        <v>0</v>
      </c>
      <c r="X179" s="6">
        <v>0</v>
      </c>
      <c r="Y179" s="6">
        <v>0</v>
      </c>
      <c r="Z179" s="6">
        <v>0</v>
      </c>
      <c r="AA179" s="6">
        <v>0</v>
      </c>
      <c r="AB179" s="6">
        <v>0</v>
      </c>
      <c r="AC179" s="6">
        <v>0</v>
      </c>
      <c r="AD179" s="6">
        <v>0</v>
      </c>
      <c r="AE179" s="6">
        <v>0</v>
      </c>
      <c r="AF179" s="6">
        <v>0</v>
      </c>
      <c r="AG179" s="6">
        <v>0</v>
      </c>
      <c r="AH179" s="6">
        <v>0</v>
      </c>
      <c r="AI179" s="6">
        <v>0</v>
      </c>
      <c r="AJ179" s="6">
        <v>0</v>
      </c>
      <c r="AK179" s="6">
        <v>0</v>
      </c>
      <c r="AL179" s="6">
        <v>0</v>
      </c>
      <c r="AM179" s="6">
        <v>0</v>
      </c>
      <c r="AN179" s="6">
        <v>0</v>
      </c>
      <c r="AO179" s="46">
        <v>0</v>
      </c>
      <c r="AP179" s="41">
        <f t="shared" si="66"/>
        <v>0</v>
      </c>
      <c r="AQ179" s="62">
        <f t="shared" si="67"/>
        <v>1</v>
      </c>
      <c r="AR179" s="41">
        <f t="shared" si="68"/>
        <v>0</v>
      </c>
      <c r="AS179" s="62">
        <f t="shared" si="69"/>
        <v>1</v>
      </c>
      <c r="AT179" s="41">
        <f t="shared" si="70"/>
        <v>0</v>
      </c>
      <c r="AU179" s="41">
        <f t="shared" si="71"/>
        <v>0</v>
      </c>
      <c r="AV179" s="41">
        <f t="shared" si="72"/>
        <v>1</v>
      </c>
      <c r="AW179" s="41">
        <f t="shared" si="73"/>
        <v>0</v>
      </c>
      <c r="AX179" s="62">
        <f t="shared" si="74"/>
        <v>0</v>
      </c>
      <c r="AY179" s="62">
        <f t="shared" si="47"/>
        <v>1</v>
      </c>
      <c r="AZ179" s="247"/>
      <c r="BA179" s="245"/>
      <c r="BB179" s="245"/>
      <c r="BC179" s="246"/>
      <c r="BD179" s="252"/>
      <c r="BE179" s="137"/>
      <c r="BF179" s="138"/>
      <c r="BG179" s="137"/>
      <c r="BH179" s="137"/>
      <c r="BI179" s="48"/>
    </row>
    <row r="180" spans="1:61" x14ac:dyDescent="0.35">
      <c r="A180" s="3"/>
      <c r="B180" s="23"/>
      <c r="C180" s="3"/>
      <c r="D180" s="26"/>
      <c r="E180" s="3"/>
      <c r="F180" s="12" t="s">
        <v>286</v>
      </c>
      <c r="G180" s="12"/>
      <c r="H180" s="55"/>
      <c r="I180" s="6">
        <v>0</v>
      </c>
      <c r="J180" s="6">
        <v>0</v>
      </c>
      <c r="K180" s="6">
        <v>0</v>
      </c>
      <c r="L180" s="6">
        <v>0</v>
      </c>
      <c r="M180" s="6">
        <v>0</v>
      </c>
      <c r="N180" s="6">
        <v>0</v>
      </c>
      <c r="O180" s="6">
        <v>0</v>
      </c>
      <c r="P180" s="6">
        <v>0</v>
      </c>
      <c r="Q180" s="6">
        <v>0</v>
      </c>
      <c r="R180" s="6">
        <v>0</v>
      </c>
      <c r="S180" s="6">
        <v>0</v>
      </c>
      <c r="T180" s="6">
        <v>0</v>
      </c>
      <c r="U180" s="6">
        <v>0</v>
      </c>
      <c r="V180" s="6">
        <v>0</v>
      </c>
      <c r="W180" s="6">
        <v>0</v>
      </c>
      <c r="X180" s="6">
        <v>0</v>
      </c>
      <c r="Y180" s="6">
        <v>1</v>
      </c>
      <c r="Z180" s="6">
        <v>1</v>
      </c>
      <c r="AA180" s="6">
        <v>0</v>
      </c>
      <c r="AB180" s="6">
        <v>0</v>
      </c>
      <c r="AC180" s="6">
        <v>0</v>
      </c>
      <c r="AD180" s="6">
        <v>0</v>
      </c>
      <c r="AE180" s="6">
        <v>0</v>
      </c>
      <c r="AF180" s="6">
        <v>0</v>
      </c>
      <c r="AG180" s="6">
        <v>0</v>
      </c>
      <c r="AH180" s="6">
        <v>0</v>
      </c>
      <c r="AI180" s="6">
        <v>0</v>
      </c>
      <c r="AJ180" s="6">
        <v>0</v>
      </c>
      <c r="AK180" s="6">
        <v>0</v>
      </c>
      <c r="AL180" s="6">
        <v>0</v>
      </c>
      <c r="AM180" s="6">
        <v>0</v>
      </c>
      <c r="AN180" s="6">
        <v>0</v>
      </c>
      <c r="AO180" s="46">
        <v>0</v>
      </c>
      <c r="AP180" s="41">
        <f t="shared" si="66"/>
        <v>2</v>
      </c>
      <c r="AQ180" s="62">
        <f t="shared" si="67"/>
        <v>0</v>
      </c>
      <c r="AR180" s="41">
        <f t="shared" si="68"/>
        <v>1</v>
      </c>
      <c r="AS180" s="62">
        <f t="shared" si="69"/>
        <v>1</v>
      </c>
      <c r="AT180" s="41">
        <f t="shared" si="70"/>
        <v>0</v>
      </c>
      <c r="AU180" s="41">
        <f t="shared" si="71"/>
        <v>0</v>
      </c>
      <c r="AV180" s="41">
        <f t="shared" si="72"/>
        <v>2</v>
      </c>
      <c r="AW180" s="41">
        <f t="shared" si="73"/>
        <v>0</v>
      </c>
      <c r="AX180" s="62">
        <f t="shared" si="74"/>
        <v>0</v>
      </c>
      <c r="AY180" s="62">
        <f t="shared" si="47"/>
        <v>2</v>
      </c>
      <c r="AZ180" s="247"/>
      <c r="BA180" s="245"/>
      <c r="BB180" s="245"/>
      <c r="BC180" s="246"/>
      <c r="BD180" s="252"/>
      <c r="BE180" s="137" t="s">
        <v>269</v>
      </c>
      <c r="BF180" s="138" t="s">
        <v>287</v>
      </c>
      <c r="BG180" s="137"/>
      <c r="BH180" s="137"/>
      <c r="BI180" s="48"/>
    </row>
    <row r="181" spans="1:61" x14ac:dyDescent="0.35">
      <c r="A181" s="3"/>
      <c r="B181" s="23"/>
      <c r="C181" s="3"/>
      <c r="D181" s="26"/>
      <c r="E181" s="3"/>
      <c r="F181" s="12" t="s">
        <v>288</v>
      </c>
      <c r="G181" s="12"/>
      <c r="H181" s="55"/>
      <c r="I181" s="6">
        <v>0</v>
      </c>
      <c r="J181" s="6">
        <v>0</v>
      </c>
      <c r="K181" s="6">
        <v>0</v>
      </c>
      <c r="L181" s="6">
        <v>0</v>
      </c>
      <c r="M181" s="6">
        <v>0</v>
      </c>
      <c r="N181" s="6">
        <v>0</v>
      </c>
      <c r="O181" s="6">
        <v>0</v>
      </c>
      <c r="P181" s="6">
        <v>0</v>
      </c>
      <c r="Q181" s="6">
        <v>0</v>
      </c>
      <c r="R181" s="6">
        <v>0</v>
      </c>
      <c r="S181" s="6">
        <v>0</v>
      </c>
      <c r="T181" s="6">
        <v>0</v>
      </c>
      <c r="U181" s="6">
        <v>0</v>
      </c>
      <c r="V181" s="6">
        <v>1</v>
      </c>
      <c r="W181" s="6">
        <v>1</v>
      </c>
      <c r="X181" s="6">
        <v>0</v>
      </c>
      <c r="Y181" s="6">
        <v>0</v>
      </c>
      <c r="Z181" s="6">
        <v>0</v>
      </c>
      <c r="AA181" s="6">
        <v>0</v>
      </c>
      <c r="AB181" s="6">
        <v>0</v>
      </c>
      <c r="AC181" s="6">
        <v>0</v>
      </c>
      <c r="AD181" s="6">
        <v>0</v>
      </c>
      <c r="AE181" s="6">
        <v>0</v>
      </c>
      <c r="AF181" s="6">
        <v>0</v>
      </c>
      <c r="AG181" s="6">
        <v>0</v>
      </c>
      <c r="AH181" s="6">
        <v>0</v>
      </c>
      <c r="AI181" s="6">
        <v>0</v>
      </c>
      <c r="AJ181" s="6">
        <v>0</v>
      </c>
      <c r="AK181" s="6">
        <v>0</v>
      </c>
      <c r="AL181" s="6">
        <v>0</v>
      </c>
      <c r="AM181" s="6">
        <v>0</v>
      </c>
      <c r="AN181" s="6">
        <v>0</v>
      </c>
      <c r="AO181" s="46">
        <v>0</v>
      </c>
      <c r="AP181" s="41">
        <f t="shared" si="66"/>
        <v>0</v>
      </c>
      <c r="AQ181" s="62">
        <f t="shared" si="67"/>
        <v>2</v>
      </c>
      <c r="AR181" s="41">
        <f t="shared" si="68"/>
        <v>0</v>
      </c>
      <c r="AS181" s="62">
        <f t="shared" si="69"/>
        <v>2</v>
      </c>
      <c r="AT181" s="41">
        <f t="shared" si="70"/>
        <v>0</v>
      </c>
      <c r="AU181" s="41">
        <f t="shared" si="71"/>
        <v>0</v>
      </c>
      <c r="AV181" s="41">
        <f t="shared" si="72"/>
        <v>2</v>
      </c>
      <c r="AW181" s="41">
        <f t="shared" si="73"/>
        <v>0</v>
      </c>
      <c r="AX181" s="62">
        <f t="shared" si="74"/>
        <v>0</v>
      </c>
      <c r="AY181" s="62">
        <f t="shared" si="47"/>
        <v>2</v>
      </c>
      <c r="AZ181" s="247"/>
      <c r="BA181" s="245"/>
      <c r="BB181" s="245"/>
      <c r="BC181" s="246"/>
      <c r="BD181" s="252"/>
      <c r="BE181" s="137"/>
      <c r="BF181" s="138"/>
      <c r="BG181" s="137"/>
      <c r="BH181" s="137"/>
      <c r="BI181" s="48"/>
    </row>
    <row r="182" spans="1:61" x14ac:dyDescent="0.35">
      <c r="A182" s="3"/>
      <c r="B182" s="23"/>
      <c r="C182" s="3"/>
      <c r="D182" s="26"/>
      <c r="E182" s="3"/>
      <c r="F182" s="12" t="s">
        <v>289</v>
      </c>
      <c r="G182" s="12"/>
      <c r="H182" s="55"/>
      <c r="I182" s="6">
        <v>0</v>
      </c>
      <c r="J182" s="6">
        <v>0</v>
      </c>
      <c r="K182" s="6">
        <v>0</v>
      </c>
      <c r="L182" s="6">
        <v>0</v>
      </c>
      <c r="M182" s="6">
        <v>0</v>
      </c>
      <c r="N182" s="6">
        <v>0</v>
      </c>
      <c r="O182" s="6">
        <v>0</v>
      </c>
      <c r="P182" s="6">
        <v>0</v>
      </c>
      <c r="Q182" s="6">
        <v>0</v>
      </c>
      <c r="R182" s="6">
        <v>0</v>
      </c>
      <c r="S182" s="6">
        <v>0</v>
      </c>
      <c r="T182" s="6">
        <v>0</v>
      </c>
      <c r="U182" s="6">
        <v>0</v>
      </c>
      <c r="V182" s="6">
        <v>0</v>
      </c>
      <c r="W182" s="6">
        <v>0</v>
      </c>
      <c r="X182" s="6">
        <v>0</v>
      </c>
      <c r="Y182" s="6">
        <v>1</v>
      </c>
      <c r="Z182" s="6">
        <v>0</v>
      </c>
      <c r="AA182" s="6">
        <v>0</v>
      </c>
      <c r="AB182" s="6">
        <v>0</v>
      </c>
      <c r="AC182" s="6">
        <v>0</v>
      </c>
      <c r="AD182" s="6">
        <v>0</v>
      </c>
      <c r="AE182" s="6">
        <v>0</v>
      </c>
      <c r="AF182" s="6">
        <v>0</v>
      </c>
      <c r="AG182" s="6">
        <v>0</v>
      </c>
      <c r="AH182" s="6">
        <v>0</v>
      </c>
      <c r="AI182" s="6">
        <v>0</v>
      </c>
      <c r="AJ182" s="6">
        <v>0</v>
      </c>
      <c r="AK182" s="6">
        <v>0</v>
      </c>
      <c r="AL182" s="6">
        <v>0</v>
      </c>
      <c r="AM182" s="6">
        <v>0</v>
      </c>
      <c r="AN182" s="6">
        <v>0</v>
      </c>
      <c r="AO182" s="46">
        <v>0</v>
      </c>
      <c r="AP182" s="41">
        <f t="shared" si="66"/>
        <v>1</v>
      </c>
      <c r="AQ182" s="62">
        <f t="shared" si="67"/>
        <v>0</v>
      </c>
      <c r="AR182" s="41">
        <f t="shared" si="68"/>
        <v>1</v>
      </c>
      <c r="AS182" s="62">
        <f t="shared" si="69"/>
        <v>0</v>
      </c>
      <c r="AT182" s="41">
        <f t="shared" si="70"/>
        <v>0</v>
      </c>
      <c r="AU182" s="41">
        <f t="shared" si="71"/>
        <v>0</v>
      </c>
      <c r="AV182" s="41">
        <f t="shared" si="72"/>
        <v>1</v>
      </c>
      <c r="AW182" s="41">
        <f t="shared" si="73"/>
        <v>0</v>
      </c>
      <c r="AX182" s="62">
        <f t="shared" si="74"/>
        <v>0</v>
      </c>
      <c r="AY182" s="62">
        <f t="shared" si="47"/>
        <v>1</v>
      </c>
      <c r="AZ182" s="247"/>
      <c r="BA182" s="245"/>
      <c r="BB182" s="245"/>
      <c r="BC182" s="246"/>
      <c r="BD182" s="252"/>
      <c r="BE182" s="137" t="s">
        <v>290</v>
      </c>
      <c r="BF182" s="138" t="s">
        <v>291</v>
      </c>
      <c r="BG182" s="137"/>
      <c r="BH182" s="137"/>
      <c r="BI182" s="48"/>
    </row>
    <row r="183" spans="1:61" x14ac:dyDescent="0.35">
      <c r="A183" s="3"/>
      <c r="B183" s="23"/>
      <c r="C183" s="3"/>
      <c r="D183" s="26"/>
      <c r="E183" s="3"/>
      <c r="F183" s="12" t="s">
        <v>292</v>
      </c>
      <c r="G183" s="12"/>
      <c r="H183" s="55"/>
      <c r="I183" s="6">
        <v>0</v>
      </c>
      <c r="J183" s="6">
        <v>0</v>
      </c>
      <c r="K183" s="6">
        <v>0</v>
      </c>
      <c r="L183" s="6">
        <v>0</v>
      </c>
      <c r="M183" s="6">
        <v>0</v>
      </c>
      <c r="N183" s="6">
        <v>0</v>
      </c>
      <c r="O183" s="6">
        <v>0</v>
      </c>
      <c r="P183" s="6">
        <v>0</v>
      </c>
      <c r="Q183" s="6">
        <v>0</v>
      </c>
      <c r="R183" s="6">
        <v>0</v>
      </c>
      <c r="S183" s="6">
        <v>0</v>
      </c>
      <c r="T183" s="6">
        <v>0</v>
      </c>
      <c r="U183" s="6">
        <v>0</v>
      </c>
      <c r="V183" s="6">
        <v>0</v>
      </c>
      <c r="W183" s="6">
        <v>1</v>
      </c>
      <c r="X183" s="6">
        <v>0</v>
      </c>
      <c r="Y183" s="6">
        <v>0</v>
      </c>
      <c r="Z183" s="6">
        <v>0</v>
      </c>
      <c r="AA183" s="6">
        <v>0</v>
      </c>
      <c r="AB183" s="6">
        <v>0</v>
      </c>
      <c r="AC183" s="6">
        <v>0</v>
      </c>
      <c r="AD183" s="6">
        <v>0</v>
      </c>
      <c r="AE183" s="6">
        <v>0</v>
      </c>
      <c r="AF183" s="6">
        <v>0</v>
      </c>
      <c r="AG183" s="6">
        <v>0</v>
      </c>
      <c r="AH183" s="6">
        <v>0</v>
      </c>
      <c r="AI183" s="6">
        <v>0</v>
      </c>
      <c r="AJ183" s="6">
        <v>0</v>
      </c>
      <c r="AK183" s="6">
        <v>0</v>
      </c>
      <c r="AL183" s="6">
        <v>0</v>
      </c>
      <c r="AM183" s="6">
        <v>0</v>
      </c>
      <c r="AN183" s="6">
        <v>0</v>
      </c>
      <c r="AO183" s="46">
        <v>0</v>
      </c>
      <c r="AP183" s="41">
        <f t="shared" si="66"/>
        <v>0</v>
      </c>
      <c r="AQ183" s="62">
        <f t="shared" si="67"/>
        <v>1</v>
      </c>
      <c r="AR183" s="41">
        <f t="shared" si="68"/>
        <v>0</v>
      </c>
      <c r="AS183" s="62">
        <f t="shared" si="69"/>
        <v>1</v>
      </c>
      <c r="AT183" s="41">
        <f t="shared" si="70"/>
        <v>0</v>
      </c>
      <c r="AU183" s="41">
        <f t="shared" si="71"/>
        <v>0</v>
      </c>
      <c r="AV183" s="41">
        <f t="shared" si="72"/>
        <v>1</v>
      </c>
      <c r="AW183" s="41">
        <f t="shared" si="73"/>
        <v>0</v>
      </c>
      <c r="AX183" s="62">
        <f t="shared" si="74"/>
        <v>0</v>
      </c>
      <c r="AY183" s="62">
        <f t="shared" si="47"/>
        <v>1</v>
      </c>
      <c r="AZ183" s="247"/>
      <c r="BA183" s="245"/>
      <c r="BB183" s="245"/>
      <c r="BC183" s="246"/>
      <c r="BD183" s="252"/>
      <c r="BE183" s="137"/>
      <c r="BF183" s="138"/>
      <c r="BG183" s="137"/>
      <c r="BH183" s="137"/>
      <c r="BI183" s="48"/>
    </row>
    <row r="184" spans="1:61" x14ac:dyDescent="0.35">
      <c r="A184" s="3"/>
      <c r="B184" s="23"/>
      <c r="C184" s="3"/>
      <c r="D184" s="26"/>
      <c r="E184" s="3"/>
      <c r="F184" s="12" t="s">
        <v>293</v>
      </c>
      <c r="G184" s="12"/>
      <c r="H184" s="55"/>
      <c r="I184" s="6">
        <v>0</v>
      </c>
      <c r="J184" s="6">
        <v>0</v>
      </c>
      <c r="K184" s="6">
        <v>0</v>
      </c>
      <c r="L184" s="6">
        <v>0</v>
      </c>
      <c r="M184" s="6">
        <v>0</v>
      </c>
      <c r="N184" s="6">
        <v>0</v>
      </c>
      <c r="O184" s="6">
        <v>0</v>
      </c>
      <c r="P184" s="6">
        <v>0</v>
      </c>
      <c r="Q184" s="6">
        <v>0</v>
      </c>
      <c r="R184" s="6">
        <v>0</v>
      </c>
      <c r="S184" s="6">
        <v>0</v>
      </c>
      <c r="T184" s="6">
        <v>0</v>
      </c>
      <c r="U184" s="6">
        <v>0</v>
      </c>
      <c r="V184" s="6">
        <v>1</v>
      </c>
      <c r="W184" s="6">
        <v>0</v>
      </c>
      <c r="X184" s="6">
        <v>0</v>
      </c>
      <c r="Y184" s="6">
        <v>0</v>
      </c>
      <c r="Z184" s="6">
        <v>0</v>
      </c>
      <c r="AA184" s="6">
        <v>0</v>
      </c>
      <c r="AB184" s="6">
        <v>0</v>
      </c>
      <c r="AC184" s="6">
        <v>0</v>
      </c>
      <c r="AD184" s="6">
        <v>0</v>
      </c>
      <c r="AE184" s="6">
        <v>0</v>
      </c>
      <c r="AF184" s="6">
        <v>0</v>
      </c>
      <c r="AG184" s="6">
        <v>0</v>
      </c>
      <c r="AH184" s="6">
        <v>0</v>
      </c>
      <c r="AI184" s="6">
        <v>0</v>
      </c>
      <c r="AJ184" s="6">
        <v>0</v>
      </c>
      <c r="AK184" s="6">
        <v>0</v>
      </c>
      <c r="AL184" s="6">
        <v>0</v>
      </c>
      <c r="AM184" s="6">
        <v>0</v>
      </c>
      <c r="AN184" s="6">
        <v>0</v>
      </c>
      <c r="AO184" s="46">
        <v>0</v>
      </c>
      <c r="AP184" s="41">
        <f t="shared" si="66"/>
        <v>0</v>
      </c>
      <c r="AQ184" s="62">
        <f t="shared" si="67"/>
        <v>1</v>
      </c>
      <c r="AR184" s="41">
        <f t="shared" si="68"/>
        <v>0</v>
      </c>
      <c r="AS184" s="62">
        <f t="shared" si="69"/>
        <v>1</v>
      </c>
      <c r="AT184" s="41">
        <f t="shared" si="70"/>
        <v>0</v>
      </c>
      <c r="AU184" s="41">
        <f t="shared" si="71"/>
        <v>0</v>
      </c>
      <c r="AV184" s="41">
        <f t="shared" si="72"/>
        <v>1</v>
      </c>
      <c r="AW184" s="41">
        <f t="shared" si="73"/>
        <v>0</v>
      </c>
      <c r="AX184" s="62">
        <f t="shared" si="74"/>
        <v>0</v>
      </c>
      <c r="AY184" s="62">
        <f t="shared" si="47"/>
        <v>1</v>
      </c>
      <c r="AZ184" s="247"/>
      <c r="BA184" s="245"/>
      <c r="BB184" s="245"/>
      <c r="BC184" s="246"/>
      <c r="BD184" s="252"/>
      <c r="BE184" s="137" t="s">
        <v>290</v>
      </c>
      <c r="BF184" s="138" t="s">
        <v>294</v>
      </c>
      <c r="BG184" s="137"/>
      <c r="BH184" s="137"/>
      <c r="BI184" s="48"/>
    </row>
    <row r="185" spans="1:61" x14ac:dyDescent="0.35">
      <c r="A185" s="3"/>
      <c r="B185" s="23"/>
      <c r="C185" s="3"/>
      <c r="D185" s="26"/>
      <c r="E185" s="3"/>
      <c r="F185" s="12" t="s">
        <v>295</v>
      </c>
      <c r="G185" s="12"/>
      <c r="H185" s="55"/>
      <c r="I185" s="6">
        <v>0</v>
      </c>
      <c r="J185" s="6">
        <v>0</v>
      </c>
      <c r="K185" s="6">
        <v>0</v>
      </c>
      <c r="L185" s="6">
        <v>0</v>
      </c>
      <c r="M185" s="6">
        <v>0</v>
      </c>
      <c r="N185" s="6">
        <v>0</v>
      </c>
      <c r="O185" s="6">
        <v>0</v>
      </c>
      <c r="P185" s="6">
        <v>0</v>
      </c>
      <c r="Q185" s="6">
        <v>0</v>
      </c>
      <c r="R185" s="6">
        <v>0</v>
      </c>
      <c r="S185" s="6">
        <v>0</v>
      </c>
      <c r="T185" s="6">
        <v>0</v>
      </c>
      <c r="U185" s="6">
        <v>0</v>
      </c>
      <c r="V185" s="6">
        <v>1</v>
      </c>
      <c r="W185" s="6">
        <v>0</v>
      </c>
      <c r="X185" s="6">
        <v>0</v>
      </c>
      <c r="Y185" s="6">
        <v>0</v>
      </c>
      <c r="Z185" s="6">
        <v>0</v>
      </c>
      <c r="AA185" s="6">
        <v>0</v>
      </c>
      <c r="AB185" s="6">
        <v>0</v>
      </c>
      <c r="AC185" s="6">
        <v>0</v>
      </c>
      <c r="AD185" s="6">
        <v>0</v>
      </c>
      <c r="AE185" s="6">
        <v>0</v>
      </c>
      <c r="AF185" s="6">
        <v>0</v>
      </c>
      <c r="AG185" s="6">
        <v>0</v>
      </c>
      <c r="AH185" s="6">
        <v>0</v>
      </c>
      <c r="AI185" s="6">
        <v>0</v>
      </c>
      <c r="AJ185" s="6">
        <v>0</v>
      </c>
      <c r="AK185" s="6">
        <v>0</v>
      </c>
      <c r="AL185" s="6">
        <v>0</v>
      </c>
      <c r="AM185" s="6">
        <v>0</v>
      </c>
      <c r="AN185" s="6">
        <v>0</v>
      </c>
      <c r="AO185" s="46">
        <v>0</v>
      </c>
      <c r="AP185" s="41">
        <f t="shared" si="66"/>
        <v>0</v>
      </c>
      <c r="AQ185" s="62">
        <f t="shared" si="67"/>
        <v>1</v>
      </c>
      <c r="AR185" s="41">
        <f t="shared" si="68"/>
        <v>0</v>
      </c>
      <c r="AS185" s="62">
        <f t="shared" si="69"/>
        <v>1</v>
      </c>
      <c r="AT185" s="41">
        <f t="shared" si="70"/>
        <v>0</v>
      </c>
      <c r="AU185" s="41">
        <f t="shared" si="71"/>
        <v>0</v>
      </c>
      <c r="AV185" s="41">
        <f t="shared" si="72"/>
        <v>1</v>
      </c>
      <c r="AW185" s="41">
        <f t="shared" si="73"/>
        <v>0</v>
      </c>
      <c r="AX185" s="62">
        <f t="shared" si="74"/>
        <v>0</v>
      </c>
      <c r="AY185" s="62">
        <f t="shared" si="47"/>
        <v>1</v>
      </c>
      <c r="AZ185" s="247"/>
      <c r="BA185" s="245"/>
      <c r="BB185" s="245"/>
      <c r="BC185" s="246"/>
      <c r="BD185" s="252"/>
      <c r="BE185" s="137"/>
      <c r="BF185" s="138"/>
      <c r="BG185" s="137"/>
      <c r="BH185" s="137"/>
      <c r="BI185" s="48"/>
    </row>
    <row r="186" spans="1:61" s="202" customFormat="1" x14ac:dyDescent="0.35">
      <c r="A186" s="15"/>
      <c r="B186" s="38"/>
      <c r="C186" s="15"/>
      <c r="D186" s="28"/>
      <c r="E186" s="11" t="s">
        <v>794</v>
      </c>
      <c r="F186" s="12"/>
      <c r="G186" s="11"/>
      <c r="H186" s="54"/>
      <c r="I186" s="204">
        <v>0</v>
      </c>
      <c r="J186" s="204">
        <v>0</v>
      </c>
      <c r="K186" s="204">
        <v>0</v>
      </c>
      <c r="L186" s="204">
        <v>0</v>
      </c>
      <c r="M186" s="204">
        <v>0</v>
      </c>
      <c r="N186" s="204">
        <v>0</v>
      </c>
      <c r="O186" s="204">
        <v>0</v>
      </c>
      <c r="P186" s="204">
        <v>0</v>
      </c>
      <c r="Q186" s="204">
        <v>0</v>
      </c>
      <c r="R186" s="204">
        <v>0</v>
      </c>
      <c r="S186" s="204">
        <v>0</v>
      </c>
      <c r="T186" s="204">
        <v>0</v>
      </c>
      <c r="U186" s="204">
        <v>0</v>
      </c>
      <c r="V186" s="204">
        <v>1</v>
      </c>
      <c r="W186" s="204">
        <v>0</v>
      </c>
      <c r="X186" s="204">
        <v>1</v>
      </c>
      <c r="Y186" s="204">
        <v>1</v>
      </c>
      <c r="Z186" s="204">
        <v>1</v>
      </c>
      <c r="AA186" s="204">
        <v>0</v>
      </c>
      <c r="AB186" s="204">
        <v>0</v>
      </c>
      <c r="AC186" s="204">
        <v>0</v>
      </c>
      <c r="AD186" s="204">
        <v>0</v>
      </c>
      <c r="AE186" s="204">
        <v>0</v>
      </c>
      <c r="AF186" s="204">
        <v>0</v>
      </c>
      <c r="AG186" s="204">
        <v>0</v>
      </c>
      <c r="AH186" s="204">
        <v>0</v>
      </c>
      <c r="AI186" s="204">
        <v>0</v>
      </c>
      <c r="AJ186" s="204">
        <v>0</v>
      </c>
      <c r="AK186" s="204">
        <v>0</v>
      </c>
      <c r="AL186" s="204">
        <v>0</v>
      </c>
      <c r="AM186" s="204">
        <v>0</v>
      </c>
      <c r="AN186" s="204">
        <v>0</v>
      </c>
      <c r="AO186" s="205">
        <v>0</v>
      </c>
      <c r="AP186" s="206">
        <f t="shared" si="66"/>
        <v>3</v>
      </c>
      <c r="AQ186" s="207">
        <f t="shared" si="67"/>
        <v>1</v>
      </c>
      <c r="AR186" s="206">
        <f t="shared" si="68"/>
        <v>2</v>
      </c>
      <c r="AS186" s="207">
        <f t="shared" si="69"/>
        <v>2</v>
      </c>
      <c r="AT186" s="206">
        <f t="shared" si="70"/>
        <v>0</v>
      </c>
      <c r="AU186" s="206">
        <f t="shared" si="71"/>
        <v>0</v>
      </c>
      <c r="AV186" s="206">
        <f t="shared" si="72"/>
        <v>4</v>
      </c>
      <c r="AW186" s="206">
        <f t="shared" si="73"/>
        <v>0</v>
      </c>
      <c r="AX186" s="207">
        <f t="shared" si="74"/>
        <v>0</v>
      </c>
      <c r="AY186" s="207">
        <f t="shared" si="47"/>
        <v>4</v>
      </c>
      <c r="AZ186" s="247"/>
      <c r="BA186" s="245"/>
      <c r="BB186" s="245"/>
      <c r="BC186" s="246"/>
      <c r="BD186" s="252"/>
      <c r="BE186" s="9" t="s">
        <v>296</v>
      </c>
      <c r="BF186" s="139" t="s">
        <v>297</v>
      </c>
      <c r="BG186" s="9"/>
      <c r="BH186" s="9"/>
      <c r="BI186" s="69"/>
    </row>
    <row r="187" spans="1:61" x14ac:dyDescent="0.35">
      <c r="A187" s="3"/>
      <c r="B187" s="23"/>
      <c r="C187" s="3"/>
      <c r="D187" s="26"/>
      <c r="E187" s="3"/>
      <c r="F187" s="12" t="s">
        <v>298</v>
      </c>
      <c r="G187" s="12"/>
      <c r="H187" s="55"/>
      <c r="I187" s="6">
        <v>0</v>
      </c>
      <c r="J187" s="6">
        <v>0</v>
      </c>
      <c r="K187" s="6">
        <v>0</v>
      </c>
      <c r="L187" s="6">
        <v>0</v>
      </c>
      <c r="M187" s="6">
        <v>0</v>
      </c>
      <c r="N187" s="6">
        <v>0</v>
      </c>
      <c r="O187" s="6">
        <v>0</v>
      </c>
      <c r="P187" s="6">
        <v>0</v>
      </c>
      <c r="Q187" s="6">
        <v>0</v>
      </c>
      <c r="R187" s="6">
        <v>0</v>
      </c>
      <c r="S187" s="6">
        <v>0</v>
      </c>
      <c r="T187" s="6">
        <v>0</v>
      </c>
      <c r="U187" s="6">
        <v>0</v>
      </c>
      <c r="V187" s="6">
        <v>1</v>
      </c>
      <c r="W187" s="6">
        <v>0</v>
      </c>
      <c r="X187" s="6">
        <v>0</v>
      </c>
      <c r="Y187" s="6">
        <v>0</v>
      </c>
      <c r="Z187" s="6">
        <v>1</v>
      </c>
      <c r="AA187" s="6">
        <v>0</v>
      </c>
      <c r="AB187" s="6">
        <v>0</v>
      </c>
      <c r="AC187" s="6">
        <v>0</v>
      </c>
      <c r="AD187" s="6">
        <v>0</v>
      </c>
      <c r="AE187" s="6">
        <v>0</v>
      </c>
      <c r="AF187" s="6">
        <v>0</v>
      </c>
      <c r="AG187" s="6">
        <v>0</v>
      </c>
      <c r="AH187" s="6">
        <v>0</v>
      </c>
      <c r="AI187" s="6">
        <v>0</v>
      </c>
      <c r="AJ187" s="6">
        <v>0</v>
      </c>
      <c r="AK187" s="6">
        <v>0</v>
      </c>
      <c r="AL187" s="6">
        <v>0</v>
      </c>
      <c r="AM187" s="6">
        <v>0</v>
      </c>
      <c r="AN187" s="6">
        <v>0</v>
      </c>
      <c r="AO187" s="46">
        <v>0</v>
      </c>
      <c r="AP187" s="41">
        <f t="shared" si="66"/>
        <v>1</v>
      </c>
      <c r="AQ187" s="62">
        <f t="shared" si="67"/>
        <v>1</v>
      </c>
      <c r="AR187" s="41">
        <f t="shared" si="68"/>
        <v>0</v>
      </c>
      <c r="AS187" s="62">
        <f t="shared" si="69"/>
        <v>2</v>
      </c>
      <c r="AT187" s="41">
        <f t="shared" si="70"/>
        <v>0</v>
      </c>
      <c r="AU187" s="41">
        <f t="shared" si="71"/>
        <v>0</v>
      </c>
      <c r="AV187" s="41">
        <f t="shared" si="72"/>
        <v>2</v>
      </c>
      <c r="AW187" s="41">
        <f t="shared" si="73"/>
        <v>0</v>
      </c>
      <c r="AX187" s="62">
        <f t="shared" si="74"/>
        <v>0</v>
      </c>
      <c r="AY187" s="62">
        <f t="shared" si="47"/>
        <v>2</v>
      </c>
      <c r="AZ187" s="247"/>
      <c r="BA187" s="245"/>
      <c r="BB187" s="245"/>
      <c r="BC187" s="246"/>
      <c r="BD187" s="252"/>
      <c r="BF187" s="140"/>
      <c r="BG187" s="137"/>
      <c r="BH187" s="137"/>
      <c r="BI187" s="48"/>
    </row>
    <row r="188" spans="1:61" x14ac:dyDescent="0.35">
      <c r="A188" s="3"/>
      <c r="B188" s="23"/>
      <c r="C188" s="3"/>
      <c r="D188" s="26"/>
      <c r="E188" s="3"/>
      <c r="F188" s="12" t="s">
        <v>299</v>
      </c>
      <c r="G188" s="12"/>
      <c r="H188" s="55"/>
      <c r="I188" s="6">
        <v>0</v>
      </c>
      <c r="J188" s="6">
        <v>0</v>
      </c>
      <c r="K188" s="6">
        <v>0</v>
      </c>
      <c r="L188" s="6">
        <v>0</v>
      </c>
      <c r="M188" s="6">
        <v>0</v>
      </c>
      <c r="N188" s="6">
        <v>0</v>
      </c>
      <c r="O188" s="6">
        <v>0</v>
      </c>
      <c r="P188" s="6">
        <v>0</v>
      </c>
      <c r="Q188" s="6">
        <v>0</v>
      </c>
      <c r="R188" s="6">
        <v>0</v>
      </c>
      <c r="S188" s="6">
        <v>0</v>
      </c>
      <c r="T188" s="6">
        <v>0</v>
      </c>
      <c r="U188" s="6">
        <v>0</v>
      </c>
      <c r="V188" s="6">
        <v>0</v>
      </c>
      <c r="W188" s="6">
        <v>0</v>
      </c>
      <c r="X188" s="6">
        <v>0</v>
      </c>
      <c r="Y188" s="6">
        <v>1</v>
      </c>
      <c r="Z188" s="6">
        <v>1</v>
      </c>
      <c r="AA188" s="6">
        <v>0</v>
      </c>
      <c r="AB188" s="6">
        <v>0</v>
      </c>
      <c r="AC188" s="6">
        <v>0</v>
      </c>
      <c r="AD188" s="6">
        <v>0</v>
      </c>
      <c r="AE188" s="6">
        <v>0</v>
      </c>
      <c r="AF188" s="6">
        <v>0</v>
      </c>
      <c r="AG188" s="6">
        <v>0</v>
      </c>
      <c r="AH188" s="6">
        <v>0</v>
      </c>
      <c r="AI188" s="6">
        <v>0</v>
      </c>
      <c r="AJ188" s="6">
        <v>0</v>
      </c>
      <c r="AK188" s="6">
        <v>0</v>
      </c>
      <c r="AL188" s="6">
        <v>0</v>
      </c>
      <c r="AM188" s="6">
        <v>0</v>
      </c>
      <c r="AN188" s="6">
        <v>0</v>
      </c>
      <c r="AO188" s="46">
        <v>0</v>
      </c>
      <c r="AP188" s="41">
        <f t="shared" si="66"/>
        <v>2</v>
      </c>
      <c r="AQ188" s="62">
        <f t="shared" si="67"/>
        <v>0</v>
      </c>
      <c r="AR188" s="41">
        <f t="shared" si="68"/>
        <v>1</v>
      </c>
      <c r="AS188" s="62">
        <f t="shared" si="69"/>
        <v>1</v>
      </c>
      <c r="AT188" s="41">
        <f t="shared" si="70"/>
        <v>0</v>
      </c>
      <c r="AU188" s="41">
        <f t="shared" si="71"/>
        <v>0</v>
      </c>
      <c r="AV188" s="41">
        <f t="shared" si="72"/>
        <v>2</v>
      </c>
      <c r="AW188" s="41">
        <f t="shared" si="73"/>
        <v>0</v>
      </c>
      <c r="AX188" s="62">
        <f t="shared" si="74"/>
        <v>0</v>
      </c>
      <c r="AY188" s="62">
        <f t="shared" si="47"/>
        <v>2</v>
      </c>
      <c r="AZ188" s="247"/>
      <c r="BA188" s="245"/>
      <c r="BB188" s="245"/>
      <c r="BC188" s="246"/>
      <c r="BD188" s="252"/>
      <c r="BE188" s="137" t="s">
        <v>249</v>
      </c>
      <c r="BF188" s="138" t="s">
        <v>300</v>
      </c>
      <c r="BG188" s="137"/>
      <c r="BH188" s="137"/>
      <c r="BI188" s="48"/>
    </row>
    <row r="189" spans="1:61" x14ac:dyDescent="0.35">
      <c r="A189" s="3"/>
      <c r="B189" s="253" t="s">
        <v>245</v>
      </c>
      <c r="C189" s="3"/>
      <c r="D189" s="26"/>
      <c r="E189" s="3"/>
      <c r="F189" s="12" t="s">
        <v>301</v>
      </c>
      <c r="G189" s="12"/>
      <c r="H189" s="55"/>
      <c r="I189" s="6">
        <v>0</v>
      </c>
      <c r="J189" s="6">
        <v>0</v>
      </c>
      <c r="K189" s="6">
        <v>0</v>
      </c>
      <c r="L189" s="6">
        <v>0</v>
      </c>
      <c r="M189" s="6">
        <v>0</v>
      </c>
      <c r="N189" s="6">
        <v>0</v>
      </c>
      <c r="O189" s="6">
        <v>0</v>
      </c>
      <c r="P189" s="6">
        <v>0</v>
      </c>
      <c r="Q189" s="6">
        <v>0</v>
      </c>
      <c r="R189" s="6">
        <v>0</v>
      </c>
      <c r="S189" s="6">
        <v>0</v>
      </c>
      <c r="T189" s="6">
        <v>0</v>
      </c>
      <c r="U189" s="6">
        <v>0</v>
      </c>
      <c r="V189" s="6">
        <v>1</v>
      </c>
      <c r="W189" s="6">
        <v>0</v>
      </c>
      <c r="X189" s="6">
        <v>1</v>
      </c>
      <c r="Y189" s="6">
        <v>0</v>
      </c>
      <c r="Z189" s="6">
        <v>0</v>
      </c>
      <c r="AA189" s="6">
        <v>0</v>
      </c>
      <c r="AB189" s="6">
        <v>0</v>
      </c>
      <c r="AC189" s="6">
        <v>0</v>
      </c>
      <c r="AD189" s="6">
        <v>0</v>
      </c>
      <c r="AE189" s="6">
        <v>0</v>
      </c>
      <c r="AF189" s="6">
        <v>0</v>
      </c>
      <c r="AG189" s="6">
        <v>0</v>
      </c>
      <c r="AH189" s="6">
        <v>0</v>
      </c>
      <c r="AI189" s="6">
        <v>0</v>
      </c>
      <c r="AJ189" s="6">
        <v>0</v>
      </c>
      <c r="AK189" s="6">
        <v>0</v>
      </c>
      <c r="AL189" s="6">
        <v>0</v>
      </c>
      <c r="AM189" s="6">
        <v>0</v>
      </c>
      <c r="AN189" s="6">
        <v>0</v>
      </c>
      <c r="AO189" s="46">
        <v>0</v>
      </c>
      <c r="AP189" s="41">
        <f t="shared" si="66"/>
        <v>1</v>
      </c>
      <c r="AQ189" s="62">
        <f t="shared" si="67"/>
        <v>1</v>
      </c>
      <c r="AR189" s="41">
        <f t="shared" si="68"/>
        <v>1</v>
      </c>
      <c r="AS189" s="62">
        <f t="shared" si="69"/>
        <v>1</v>
      </c>
      <c r="AT189" s="41">
        <f t="shared" si="70"/>
        <v>0</v>
      </c>
      <c r="AU189" s="41">
        <f t="shared" si="71"/>
        <v>0</v>
      </c>
      <c r="AV189" s="41">
        <f t="shared" si="72"/>
        <v>2</v>
      </c>
      <c r="AW189" s="41">
        <f t="shared" si="73"/>
        <v>0</v>
      </c>
      <c r="AX189" s="62">
        <f t="shared" si="74"/>
        <v>0</v>
      </c>
      <c r="AY189" s="62">
        <f t="shared" si="47"/>
        <v>2</v>
      </c>
      <c r="AZ189" s="247"/>
      <c r="BA189" s="245"/>
      <c r="BB189" s="245"/>
      <c r="BC189" s="246"/>
      <c r="BD189" s="252"/>
      <c r="BE189" s="137"/>
      <c r="BF189" s="138"/>
      <c r="BG189" s="137"/>
      <c r="BH189" s="137"/>
      <c r="BI189" s="48"/>
    </row>
    <row r="190" spans="1:61" x14ac:dyDescent="0.35">
      <c r="A190" s="3"/>
      <c r="B190" s="253"/>
      <c r="C190" s="3"/>
      <c r="D190" s="26"/>
      <c r="E190" s="3"/>
      <c r="F190" s="12" t="s">
        <v>274</v>
      </c>
      <c r="G190" s="12"/>
      <c r="H190" s="55"/>
      <c r="I190" s="6">
        <v>0</v>
      </c>
      <c r="J190" s="6">
        <v>0</v>
      </c>
      <c r="K190" s="6">
        <v>0</v>
      </c>
      <c r="L190" s="6">
        <v>0</v>
      </c>
      <c r="M190" s="6">
        <v>0</v>
      </c>
      <c r="N190" s="6">
        <v>0</v>
      </c>
      <c r="O190" s="6">
        <v>0</v>
      </c>
      <c r="P190" s="6">
        <v>0</v>
      </c>
      <c r="Q190" s="6">
        <v>0</v>
      </c>
      <c r="R190" s="6">
        <v>0</v>
      </c>
      <c r="S190" s="6">
        <v>0</v>
      </c>
      <c r="T190" s="6">
        <v>0</v>
      </c>
      <c r="U190" s="6">
        <v>0</v>
      </c>
      <c r="V190" s="6">
        <v>1</v>
      </c>
      <c r="W190" s="6">
        <v>0</v>
      </c>
      <c r="X190" s="6">
        <v>0</v>
      </c>
      <c r="Y190" s="6">
        <v>0</v>
      </c>
      <c r="Z190" s="6">
        <v>0</v>
      </c>
      <c r="AA190" s="6">
        <v>0</v>
      </c>
      <c r="AB190" s="6">
        <v>0</v>
      </c>
      <c r="AC190" s="6">
        <v>0</v>
      </c>
      <c r="AD190" s="6">
        <v>0</v>
      </c>
      <c r="AE190" s="6">
        <v>0</v>
      </c>
      <c r="AF190" s="6">
        <v>0</v>
      </c>
      <c r="AG190" s="6">
        <v>0</v>
      </c>
      <c r="AH190" s="6">
        <v>0</v>
      </c>
      <c r="AI190" s="6">
        <v>0</v>
      </c>
      <c r="AJ190" s="6">
        <v>0</v>
      </c>
      <c r="AK190" s="6">
        <v>0</v>
      </c>
      <c r="AL190" s="6">
        <v>0</v>
      </c>
      <c r="AM190" s="6">
        <v>0</v>
      </c>
      <c r="AN190" s="6">
        <v>0</v>
      </c>
      <c r="AO190" s="46">
        <v>0</v>
      </c>
      <c r="AP190" s="41">
        <f t="shared" si="66"/>
        <v>0</v>
      </c>
      <c r="AQ190" s="62">
        <f t="shared" si="67"/>
        <v>1</v>
      </c>
      <c r="AR190" s="41">
        <f t="shared" si="68"/>
        <v>0</v>
      </c>
      <c r="AS190" s="62">
        <f t="shared" si="69"/>
        <v>1</v>
      </c>
      <c r="AT190" s="41">
        <f t="shared" si="70"/>
        <v>0</v>
      </c>
      <c r="AU190" s="41">
        <f t="shared" si="71"/>
        <v>0</v>
      </c>
      <c r="AV190" s="41">
        <f t="shared" si="72"/>
        <v>1</v>
      </c>
      <c r="AW190" s="41">
        <f t="shared" si="73"/>
        <v>0</v>
      </c>
      <c r="AX190" s="62">
        <f t="shared" si="74"/>
        <v>0</v>
      </c>
      <c r="AY190" s="62">
        <f t="shared" si="47"/>
        <v>1</v>
      </c>
      <c r="AZ190" s="247"/>
      <c r="BA190" s="245"/>
      <c r="BB190" s="245"/>
      <c r="BC190" s="246"/>
      <c r="BD190" s="252"/>
      <c r="BE190" s="137" t="s">
        <v>259</v>
      </c>
      <c r="BF190" s="138" t="s">
        <v>302</v>
      </c>
      <c r="BG190" s="137"/>
      <c r="BH190" s="137"/>
      <c r="BI190" s="48"/>
    </row>
    <row r="191" spans="1:61" x14ac:dyDescent="0.35">
      <c r="A191" s="3"/>
      <c r="B191" s="253"/>
      <c r="C191" s="3"/>
      <c r="D191" s="26"/>
      <c r="E191" s="3"/>
      <c r="F191" s="12" t="s">
        <v>286</v>
      </c>
      <c r="G191" s="12"/>
      <c r="H191" s="55"/>
      <c r="I191" s="6">
        <v>0</v>
      </c>
      <c r="J191" s="6">
        <v>0</v>
      </c>
      <c r="K191" s="6">
        <v>0</v>
      </c>
      <c r="L191" s="6">
        <v>0</v>
      </c>
      <c r="M191" s="6">
        <v>0</v>
      </c>
      <c r="N191" s="6">
        <v>0</v>
      </c>
      <c r="O191" s="6">
        <v>0</v>
      </c>
      <c r="P191" s="6">
        <v>0</v>
      </c>
      <c r="Q191" s="6">
        <v>0</v>
      </c>
      <c r="R191" s="6">
        <v>0</v>
      </c>
      <c r="S191" s="6">
        <v>0</v>
      </c>
      <c r="T191" s="6">
        <v>0</v>
      </c>
      <c r="U191" s="6">
        <v>0</v>
      </c>
      <c r="V191" s="6">
        <v>1</v>
      </c>
      <c r="W191" s="6">
        <v>0</v>
      </c>
      <c r="X191" s="6">
        <v>0</v>
      </c>
      <c r="Y191" s="6">
        <v>0</v>
      </c>
      <c r="Z191" s="6">
        <v>0</v>
      </c>
      <c r="AA191" s="6">
        <v>0</v>
      </c>
      <c r="AB191" s="6">
        <v>0</v>
      </c>
      <c r="AC191" s="6">
        <v>0</v>
      </c>
      <c r="AD191" s="6">
        <v>0</v>
      </c>
      <c r="AE191" s="6">
        <v>0</v>
      </c>
      <c r="AF191" s="6">
        <v>0</v>
      </c>
      <c r="AG191" s="6">
        <v>0</v>
      </c>
      <c r="AH191" s="6">
        <v>0</v>
      </c>
      <c r="AI191" s="6">
        <v>0</v>
      </c>
      <c r="AJ191" s="6">
        <v>0</v>
      </c>
      <c r="AK191" s="6">
        <v>0</v>
      </c>
      <c r="AL191" s="6">
        <v>0</v>
      </c>
      <c r="AM191" s="6">
        <v>0</v>
      </c>
      <c r="AN191" s="6">
        <v>0</v>
      </c>
      <c r="AO191" s="46">
        <v>0</v>
      </c>
      <c r="AP191" s="41">
        <f t="shared" si="66"/>
        <v>0</v>
      </c>
      <c r="AQ191" s="62">
        <f t="shared" si="67"/>
        <v>1</v>
      </c>
      <c r="AR191" s="41">
        <f t="shared" si="68"/>
        <v>0</v>
      </c>
      <c r="AS191" s="62">
        <f t="shared" si="69"/>
        <v>1</v>
      </c>
      <c r="AT191" s="41">
        <f t="shared" si="70"/>
        <v>0</v>
      </c>
      <c r="AU191" s="41">
        <f t="shared" si="71"/>
        <v>0</v>
      </c>
      <c r="AV191" s="41">
        <f t="shared" si="72"/>
        <v>1</v>
      </c>
      <c r="AW191" s="41">
        <f t="shared" si="73"/>
        <v>0</v>
      </c>
      <c r="AX191" s="62">
        <f t="shared" si="74"/>
        <v>0</v>
      </c>
      <c r="AY191" s="62">
        <f t="shared" si="47"/>
        <v>1</v>
      </c>
      <c r="AZ191" s="247"/>
      <c r="BA191" s="245"/>
      <c r="BB191" s="245"/>
      <c r="BC191" s="246"/>
      <c r="BD191" s="252"/>
      <c r="BF191" s="140"/>
      <c r="BG191" s="137"/>
      <c r="BH191" s="137"/>
      <c r="BI191" s="48"/>
    </row>
    <row r="192" spans="1:61" x14ac:dyDescent="0.35">
      <c r="A192" s="3"/>
      <c r="B192" s="253"/>
      <c r="C192" s="3"/>
      <c r="D192" s="26"/>
      <c r="E192" s="3"/>
      <c r="F192" s="12" t="s">
        <v>303</v>
      </c>
      <c r="G192" s="12"/>
      <c r="H192" s="55"/>
      <c r="I192" s="6">
        <v>0</v>
      </c>
      <c r="J192" s="6">
        <v>0</v>
      </c>
      <c r="K192" s="6">
        <v>0</v>
      </c>
      <c r="L192" s="6">
        <v>0</v>
      </c>
      <c r="M192" s="6">
        <v>0</v>
      </c>
      <c r="N192" s="6">
        <v>0</v>
      </c>
      <c r="O192" s="6">
        <v>0</v>
      </c>
      <c r="P192" s="6">
        <v>0</v>
      </c>
      <c r="Q192" s="6">
        <v>0</v>
      </c>
      <c r="R192" s="6">
        <v>0</v>
      </c>
      <c r="S192" s="6">
        <v>0</v>
      </c>
      <c r="T192" s="6">
        <v>0</v>
      </c>
      <c r="U192" s="6">
        <v>0</v>
      </c>
      <c r="V192" s="6">
        <v>0</v>
      </c>
      <c r="W192" s="6">
        <v>0</v>
      </c>
      <c r="X192" s="6">
        <v>1</v>
      </c>
      <c r="Y192" s="6">
        <v>0</v>
      </c>
      <c r="Z192" s="6">
        <v>0</v>
      </c>
      <c r="AA192" s="6">
        <v>0</v>
      </c>
      <c r="AB192" s="6">
        <v>0</v>
      </c>
      <c r="AC192" s="6">
        <v>0</v>
      </c>
      <c r="AD192" s="6">
        <v>0</v>
      </c>
      <c r="AE192" s="6">
        <v>0</v>
      </c>
      <c r="AF192" s="6">
        <v>0</v>
      </c>
      <c r="AG192" s="6">
        <v>0</v>
      </c>
      <c r="AH192" s="6">
        <v>0</v>
      </c>
      <c r="AI192" s="6">
        <v>0</v>
      </c>
      <c r="AJ192" s="6">
        <v>0</v>
      </c>
      <c r="AK192" s="6">
        <v>0</v>
      </c>
      <c r="AL192" s="6">
        <v>0</v>
      </c>
      <c r="AM192" s="6">
        <v>0</v>
      </c>
      <c r="AN192" s="6">
        <v>0</v>
      </c>
      <c r="AO192" s="46">
        <v>0</v>
      </c>
      <c r="AP192" s="41">
        <f t="shared" si="66"/>
        <v>1</v>
      </c>
      <c r="AQ192" s="62">
        <f t="shared" si="67"/>
        <v>0</v>
      </c>
      <c r="AR192" s="41">
        <f t="shared" si="68"/>
        <v>1</v>
      </c>
      <c r="AS192" s="62">
        <f t="shared" si="69"/>
        <v>0</v>
      </c>
      <c r="AT192" s="41">
        <f t="shared" si="70"/>
        <v>0</v>
      </c>
      <c r="AU192" s="41">
        <f t="shared" si="71"/>
        <v>0</v>
      </c>
      <c r="AV192" s="41">
        <f t="shared" si="72"/>
        <v>1</v>
      </c>
      <c r="AW192" s="41">
        <f t="shared" si="73"/>
        <v>0</v>
      </c>
      <c r="AX192" s="62">
        <f t="shared" si="74"/>
        <v>0</v>
      </c>
      <c r="AY192" s="62">
        <f t="shared" si="47"/>
        <v>1</v>
      </c>
      <c r="AZ192" s="247"/>
      <c r="BA192" s="245"/>
      <c r="BB192" s="245"/>
      <c r="BC192" s="246"/>
      <c r="BD192" s="252"/>
      <c r="BF192" s="140"/>
      <c r="BG192" s="137"/>
      <c r="BH192" s="137"/>
      <c r="BI192" s="48"/>
    </row>
    <row r="193" spans="1:61" s="202" customFormat="1" x14ac:dyDescent="0.35">
      <c r="A193" s="15"/>
      <c r="B193" s="253"/>
      <c r="C193" s="15"/>
      <c r="D193" s="28"/>
      <c r="E193" s="11" t="s">
        <v>795</v>
      </c>
      <c r="F193" s="12"/>
      <c r="G193" s="11"/>
      <c r="H193" s="54"/>
      <c r="I193" s="204">
        <v>0</v>
      </c>
      <c r="J193" s="204">
        <v>0</v>
      </c>
      <c r="K193" s="204">
        <v>0</v>
      </c>
      <c r="L193" s="204">
        <v>0</v>
      </c>
      <c r="M193" s="204">
        <v>0</v>
      </c>
      <c r="N193" s="204">
        <v>0</v>
      </c>
      <c r="O193" s="204">
        <v>0</v>
      </c>
      <c r="P193" s="204">
        <v>0</v>
      </c>
      <c r="Q193" s="204">
        <v>0</v>
      </c>
      <c r="R193" s="204">
        <v>0</v>
      </c>
      <c r="S193" s="204">
        <v>0</v>
      </c>
      <c r="T193" s="204">
        <v>0</v>
      </c>
      <c r="U193" s="204">
        <v>1</v>
      </c>
      <c r="V193" s="204">
        <v>1</v>
      </c>
      <c r="W193" s="204">
        <v>1</v>
      </c>
      <c r="X193" s="204">
        <v>1</v>
      </c>
      <c r="Y193" s="204">
        <v>1</v>
      </c>
      <c r="Z193" s="204">
        <v>0</v>
      </c>
      <c r="AA193" s="204">
        <v>0</v>
      </c>
      <c r="AB193" s="204">
        <v>0</v>
      </c>
      <c r="AC193" s="204">
        <v>0</v>
      </c>
      <c r="AD193" s="204">
        <v>0</v>
      </c>
      <c r="AE193" s="204">
        <v>0</v>
      </c>
      <c r="AF193" s="204">
        <v>0</v>
      </c>
      <c r="AG193" s="204">
        <v>0</v>
      </c>
      <c r="AH193" s="204">
        <v>0</v>
      </c>
      <c r="AI193" s="204">
        <v>0</v>
      </c>
      <c r="AJ193" s="204">
        <v>0</v>
      </c>
      <c r="AK193" s="204">
        <v>0</v>
      </c>
      <c r="AL193" s="204">
        <v>0</v>
      </c>
      <c r="AM193" s="204">
        <v>0</v>
      </c>
      <c r="AN193" s="204">
        <v>0</v>
      </c>
      <c r="AO193" s="205">
        <v>0</v>
      </c>
      <c r="AP193" s="206">
        <f t="shared" si="66"/>
        <v>2</v>
      </c>
      <c r="AQ193" s="207">
        <f t="shared" si="67"/>
        <v>3</v>
      </c>
      <c r="AR193" s="206">
        <f t="shared" si="68"/>
        <v>3</v>
      </c>
      <c r="AS193" s="207">
        <f t="shared" si="69"/>
        <v>2</v>
      </c>
      <c r="AT193" s="206">
        <f t="shared" si="70"/>
        <v>0</v>
      </c>
      <c r="AU193" s="206">
        <f t="shared" si="71"/>
        <v>0</v>
      </c>
      <c r="AV193" s="206">
        <f t="shared" si="72"/>
        <v>5</v>
      </c>
      <c r="AW193" s="206">
        <f t="shared" si="73"/>
        <v>0</v>
      </c>
      <c r="AX193" s="207">
        <f t="shared" si="74"/>
        <v>0</v>
      </c>
      <c r="AY193" s="207">
        <f t="shared" si="47"/>
        <v>5</v>
      </c>
      <c r="AZ193" s="247"/>
      <c r="BA193" s="245"/>
      <c r="BB193" s="245"/>
      <c r="BC193" s="246"/>
      <c r="BD193" s="252"/>
      <c r="BF193" s="208"/>
      <c r="BG193" s="9"/>
      <c r="BH193" s="9"/>
      <c r="BI193" s="69"/>
    </row>
    <row r="194" spans="1:61" ht="14.15" customHeight="1" x14ac:dyDescent="0.35">
      <c r="A194" s="3"/>
      <c r="B194" s="253"/>
      <c r="C194" s="3"/>
      <c r="D194" s="26"/>
      <c r="E194" s="3"/>
      <c r="F194" s="12" t="s">
        <v>35</v>
      </c>
      <c r="G194" s="12"/>
      <c r="H194" s="55"/>
      <c r="I194" s="6">
        <v>0</v>
      </c>
      <c r="J194" s="6">
        <v>0</v>
      </c>
      <c r="K194" s="6">
        <v>0</v>
      </c>
      <c r="L194" s="6">
        <v>0</v>
      </c>
      <c r="M194" s="6">
        <v>0</v>
      </c>
      <c r="N194" s="6">
        <v>0</v>
      </c>
      <c r="O194" s="6">
        <v>0</v>
      </c>
      <c r="P194" s="6">
        <v>0</v>
      </c>
      <c r="Q194" s="6">
        <v>0</v>
      </c>
      <c r="R194" s="6">
        <v>0</v>
      </c>
      <c r="S194" s="6">
        <v>0</v>
      </c>
      <c r="T194" s="6">
        <v>0</v>
      </c>
      <c r="U194" s="6">
        <v>0</v>
      </c>
      <c r="V194" s="6">
        <v>1</v>
      </c>
      <c r="W194" s="6">
        <v>0</v>
      </c>
      <c r="X194" s="6">
        <v>1</v>
      </c>
      <c r="Y194" s="6">
        <v>0</v>
      </c>
      <c r="Z194" s="6">
        <v>0</v>
      </c>
      <c r="AA194" s="6">
        <v>0</v>
      </c>
      <c r="AB194" s="6">
        <v>0</v>
      </c>
      <c r="AC194" s="6">
        <v>0</v>
      </c>
      <c r="AD194" s="6">
        <v>0</v>
      </c>
      <c r="AE194" s="6">
        <v>0</v>
      </c>
      <c r="AF194" s="6">
        <v>0</v>
      </c>
      <c r="AG194" s="6">
        <v>0</v>
      </c>
      <c r="AH194" s="6">
        <v>0</v>
      </c>
      <c r="AI194" s="6">
        <v>0</v>
      </c>
      <c r="AJ194" s="6">
        <v>0</v>
      </c>
      <c r="AK194" s="6">
        <v>0</v>
      </c>
      <c r="AL194" s="6">
        <v>0</v>
      </c>
      <c r="AM194" s="6">
        <v>0</v>
      </c>
      <c r="AN194" s="6">
        <v>0</v>
      </c>
      <c r="AO194" s="46">
        <v>0</v>
      </c>
      <c r="AP194" s="41">
        <f t="shared" si="66"/>
        <v>1</v>
      </c>
      <c r="AQ194" s="62">
        <f t="shared" si="67"/>
        <v>1</v>
      </c>
      <c r="AR194" s="41">
        <f t="shared" si="68"/>
        <v>1</v>
      </c>
      <c r="AS194" s="62">
        <f t="shared" si="69"/>
        <v>1</v>
      </c>
      <c r="AT194" s="41">
        <f t="shared" si="70"/>
        <v>0</v>
      </c>
      <c r="AU194" s="41">
        <f t="shared" si="71"/>
        <v>0</v>
      </c>
      <c r="AV194" s="41">
        <f t="shared" si="72"/>
        <v>2</v>
      </c>
      <c r="AW194" s="41">
        <f t="shared" si="73"/>
        <v>0</v>
      </c>
      <c r="AX194" s="62">
        <f t="shared" si="74"/>
        <v>0</v>
      </c>
      <c r="AY194" s="62">
        <f t="shared" ref="AY194:AY257" si="75">SUM(I194:AO194)</f>
        <v>2</v>
      </c>
      <c r="AZ194" s="247"/>
      <c r="BA194" s="245"/>
      <c r="BB194" s="245"/>
      <c r="BC194" s="246"/>
      <c r="BD194" s="252"/>
      <c r="BE194" s="137"/>
      <c r="BF194" s="138"/>
      <c r="BG194" s="137"/>
      <c r="BH194" s="137"/>
      <c r="BI194" s="48"/>
    </row>
    <row r="195" spans="1:61" ht="14.15" customHeight="1" x14ac:dyDescent="0.35">
      <c r="A195" s="3"/>
      <c r="B195" s="253"/>
      <c r="C195" s="3"/>
      <c r="D195" s="26"/>
      <c r="E195" s="3"/>
      <c r="F195" s="12" t="s">
        <v>34</v>
      </c>
      <c r="G195" s="12"/>
      <c r="H195" s="55"/>
      <c r="I195" s="6">
        <v>0</v>
      </c>
      <c r="J195" s="6">
        <v>0</v>
      </c>
      <c r="K195" s="6">
        <v>0</v>
      </c>
      <c r="L195" s="6">
        <v>0</v>
      </c>
      <c r="M195" s="6">
        <v>0</v>
      </c>
      <c r="N195" s="6">
        <v>0</v>
      </c>
      <c r="O195" s="6">
        <v>0</v>
      </c>
      <c r="P195" s="6">
        <v>0</v>
      </c>
      <c r="Q195" s="6">
        <v>0</v>
      </c>
      <c r="R195" s="6">
        <v>0</v>
      </c>
      <c r="S195" s="6">
        <v>0</v>
      </c>
      <c r="T195" s="6">
        <v>0</v>
      </c>
      <c r="U195" s="6">
        <v>1</v>
      </c>
      <c r="V195" s="6">
        <v>0</v>
      </c>
      <c r="W195" s="6">
        <v>1</v>
      </c>
      <c r="X195" s="6">
        <v>0</v>
      </c>
      <c r="Y195" s="6">
        <v>1</v>
      </c>
      <c r="Z195" s="6">
        <v>0</v>
      </c>
      <c r="AA195" s="6">
        <v>0</v>
      </c>
      <c r="AB195" s="6">
        <v>0</v>
      </c>
      <c r="AC195" s="6">
        <v>0</v>
      </c>
      <c r="AD195" s="6">
        <v>0</v>
      </c>
      <c r="AE195" s="6">
        <v>0</v>
      </c>
      <c r="AF195" s="6">
        <v>0</v>
      </c>
      <c r="AG195" s="6">
        <v>0</v>
      </c>
      <c r="AH195" s="6">
        <v>0</v>
      </c>
      <c r="AI195" s="6">
        <v>0</v>
      </c>
      <c r="AJ195" s="6">
        <v>0</v>
      </c>
      <c r="AK195" s="6">
        <v>0</v>
      </c>
      <c r="AL195" s="6">
        <v>0</v>
      </c>
      <c r="AM195" s="6">
        <v>0</v>
      </c>
      <c r="AN195" s="6">
        <v>0</v>
      </c>
      <c r="AO195" s="46">
        <v>0</v>
      </c>
      <c r="AP195" s="41">
        <f t="shared" si="66"/>
        <v>1</v>
      </c>
      <c r="AQ195" s="62">
        <f t="shared" si="67"/>
        <v>2</v>
      </c>
      <c r="AR195" s="41">
        <f t="shared" si="68"/>
        <v>2</v>
      </c>
      <c r="AS195" s="62">
        <f t="shared" si="69"/>
        <v>1</v>
      </c>
      <c r="AT195" s="41">
        <f t="shared" si="70"/>
        <v>0</v>
      </c>
      <c r="AU195" s="41">
        <f t="shared" si="71"/>
        <v>0</v>
      </c>
      <c r="AV195" s="41">
        <f t="shared" si="72"/>
        <v>3</v>
      </c>
      <c r="AW195" s="41">
        <f t="shared" si="73"/>
        <v>0</v>
      </c>
      <c r="AX195" s="62">
        <f t="shared" si="74"/>
        <v>0</v>
      </c>
      <c r="AY195" s="62">
        <f t="shared" si="75"/>
        <v>3</v>
      </c>
      <c r="AZ195" s="247"/>
      <c r="BA195" s="245"/>
      <c r="BB195" s="245"/>
      <c r="BC195" s="246"/>
      <c r="BD195" s="252"/>
      <c r="BE195" s="137"/>
      <c r="BF195" s="138"/>
      <c r="BG195" s="137"/>
      <c r="BH195" s="137"/>
      <c r="BI195" s="48"/>
    </row>
    <row r="196" spans="1:61" x14ac:dyDescent="0.35">
      <c r="A196" s="3"/>
      <c r="B196" s="23"/>
      <c r="C196" s="3"/>
      <c r="D196" s="26"/>
      <c r="E196" s="3"/>
      <c r="F196" s="12" t="s">
        <v>304</v>
      </c>
      <c r="G196" s="12"/>
      <c r="H196" s="55"/>
      <c r="I196" s="6">
        <v>0</v>
      </c>
      <c r="J196" s="6">
        <v>0</v>
      </c>
      <c r="K196" s="6">
        <v>0</v>
      </c>
      <c r="L196" s="6">
        <v>0</v>
      </c>
      <c r="M196" s="6">
        <v>0</v>
      </c>
      <c r="N196" s="6">
        <v>0</v>
      </c>
      <c r="O196" s="6">
        <v>0</v>
      </c>
      <c r="P196" s="6">
        <v>0</v>
      </c>
      <c r="Q196" s="6">
        <v>0</v>
      </c>
      <c r="R196" s="6">
        <v>0</v>
      </c>
      <c r="S196" s="6">
        <v>0</v>
      </c>
      <c r="T196" s="6">
        <v>0</v>
      </c>
      <c r="U196" s="6">
        <v>0</v>
      </c>
      <c r="V196" s="6">
        <v>0</v>
      </c>
      <c r="W196" s="6">
        <v>1</v>
      </c>
      <c r="X196" s="6">
        <v>0</v>
      </c>
      <c r="Y196" s="6">
        <v>0</v>
      </c>
      <c r="Z196" s="6">
        <v>0</v>
      </c>
      <c r="AA196" s="6">
        <v>0</v>
      </c>
      <c r="AB196" s="6">
        <v>0</v>
      </c>
      <c r="AC196" s="6">
        <v>0</v>
      </c>
      <c r="AD196" s="6">
        <v>0</v>
      </c>
      <c r="AE196" s="6">
        <v>0</v>
      </c>
      <c r="AF196" s="6">
        <v>0</v>
      </c>
      <c r="AG196" s="6">
        <v>0</v>
      </c>
      <c r="AH196" s="6">
        <v>0</v>
      </c>
      <c r="AI196" s="6">
        <v>0</v>
      </c>
      <c r="AJ196" s="6">
        <v>0</v>
      </c>
      <c r="AK196" s="6">
        <v>0</v>
      </c>
      <c r="AL196" s="6">
        <v>0</v>
      </c>
      <c r="AM196" s="6">
        <v>0</v>
      </c>
      <c r="AN196" s="6">
        <v>0</v>
      </c>
      <c r="AO196" s="46">
        <v>0</v>
      </c>
      <c r="AP196" s="41">
        <f t="shared" si="66"/>
        <v>0</v>
      </c>
      <c r="AQ196" s="62">
        <f t="shared" si="67"/>
        <v>1</v>
      </c>
      <c r="AR196" s="41">
        <f t="shared" si="68"/>
        <v>0</v>
      </c>
      <c r="AS196" s="62">
        <f t="shared" si="69"/>
        <v>1</v>
      </c>
      <c r="AT196" s="41">
        <f t="shared" si="70"/>
        <v>0</v>
      </c>
      <c r="AU196" s="41">
        <f t="shared" si="71"/>
        <v>0</v>
      </c>
      <c r="AV196" s="41">
        <f t="shared" si="72"/>
        <v>1</v>
      </c>
      <c r="AW196" s="41">
        <f t="shared" si="73"/>
        <v>0</v>
      </c>
      <c r="AX196" s="62">
        <f t="shared" si="74"/>
        <v>0</v>
      </c>
      <c r="AY196" s="62">
        <f t="shared" si="75"/>
        <v>1</v>
      </c>
      <c r="AZ196" s="247"/>
      <c r="BA196" s="245"/>
      <c r="BB196" s="245"/>
      <c r="BC196" s="246"/>
      <c r="BD196" s="252"/>
      <c r="BE196" s="137"/>
      <c r="BF196" s="138"/>
      <c r="BG196" s="137"/>
      <c r="BH196" s="137"/>
      <c r="BI196" s="48"/>
    </row>
    <row r="197" spans="1:61" s="202" customFormat="1" x14ac:dyDescent="0.35">
      <c r="A197" s="15"/>
      <c r="B197" s="38"/>
      <c r="C197" s="15"/>
      <c r="D197" s="28"/>
      <c r="E197" s="11" t="s">
        <v>796</v>
      </c>
      <c r="F197" s="12"/>
      <c r="G197" s="11"/>
      <c r="H197" s="54"/>
      <c r="I197" s="204">
        <v>0</v>
      </c>
      <c r="J197" s="204">
        <v>0</v>
      </c>
      <c r="K197" s="204">
        <v>0</v>
      </c>
      <c r="L197" s="204">
        <v>0</v>
      </c>
      <c r="M197" s="204">
        <v>0</v>
      </c>
      <c r="N197" s="204">
        <v>0</v>
      </c>
      <c r="O197" s="204">
        <v>0</v>
      </c>
      <c r="P197" s="204">
        <v>0</v>
      </c>
      <c r="Q197" s="204">
        <v>0</v>
      </c>
      <c r="R197" s="204">
        <v>0</v>
      </c>
      <c r="S197" s="204">
        <v>0</v>
      </c>
      <c r="T197" s="204">
        <v>0</v>
      </c>
      <c r="U197" s="204">
        <v>0</v>
      </c>
      <c r="V197" s="204">
        <v>1</v>
      </c>
      <c r="W197" s="204">
        <v>1</v>
      </c>
      <c r="X197" s="204">
        <v>1</v>
      </c>
      <c r="Y197" s="204">
        <v>1</v>
      </c>
      <c r="Z197" s="204">
        <v>0</v>
      </c>
      <c r="AA197" s="204">
        <v>0</v>
      </c>
      <c r="AB197" s="204">
        <v>0</v>
      </c>
      <c r="AC197" s="204">
        <v>0</v>
      </c>
      <c r="AD197" s="204">
        <v>0</v>
      </c>
      <c r="AE197" s="204">
        <v>0</v>
      </c>
      <c r="AF197" s="204">
        <v>0</v>
      </c>
      <c r="AG197" s="204">
        <v>0</v>
      </c>
      <c r="AH197" s="204">
        <v>0</v>
      </c>
      <c r="AI197" s="204">
        <v>0</v>
      </c>
      <c r="AJ197" s="204">
        <v>0</v>
      </c>
      <c r="AK197" s="204">
        <v>0</v>
      </c>
      <c r="AL197" s="204">
        <v>0</v>
      </c>
      <c r="AM197" s="204">
        <v>0</v>
      </c>
      <c r="AN197" s="204">
        <v>0</v>
      </c>
      <c r="AO197" s="205">
        <v>0</v>
      </c>
      <c r="AP197" s="206">
        <f t="shared" si="66"/>
        <v>2</v>
      </c>
      <c r="AQ197" s="207">
        <f t="shared" si="67"/>
        <v>2</v>
      </c>
      <c r="AR197" s="206">
        <f t="shared" si="68"/>
        <v>2</v>
      </c>
      <c r="AS197" s="207">
        <f t="shared" si="69"/>
        <v>2</v>
      </c>
      <c r="AT197" s="206">
        <f t="shared" si="70"/>
        <v>0</v>
      </c>
      <c r="AU197" s="206">
        <f t="shared" si="71"/>
        <v>0</v>
      </c>
      <c r="AV197" s="206">
        <f t="shared" si="72"/>
        <v>4</v>
      </c>
      <c r="AW197" s="206">
        <f t="shared" si="73"/>
        <v>0</v>
      </c>
      <c r="AX197" s="207">
        <f t="shared" si="74"/>
        <v>0</v>
      </c>
      <c r="AY197" s="207">
        <f t="shared" si="75"/>
        <v>4</v>
      </c>
      <c r="AZ197" s="247"/>
      <c r="BA197" s="245"/>
      <c r="BB197" s="245"/>
      <c r="BC197" s="246"/>
      <c r="BD197" s="252"/>
      <c r="BE197" s="9"/>
      <c r="BF197" s="139"/>
      <c r="BG197" s="9"/>
      <c r="BH197" s="9"/>
      <c r="BI197" s="69"/>
    </row>
    <row r="198" spans="1:61" s="202" customFormat="1" x14ac:dyDescent="0.35">
      <c r="A198" s="15"/>
      <c r="B198" s="38"/>
      <c r="C198" s="15"/>
      <c r="D198" s="28"/>
      <c r="E198" s="11" t="s">
        <v>797</v>
      </c>
      <c r="F198" s="12"/>
      <c r="G198" s="11"/>
      <c r="H198" s="54"/>
      <c r="I198" s="204">
        <v>0</v>
      </c>
      <c r="J198" s="204">
        <v>0</v>
      </c>
      <c r="K198" s="204">
        <v>0</v>
      </c>
      <c r="L198" s="204">
        <v>0</v>
      </c>
      <c r="M198" s="204">
        <v>0</v>
      </c>
      <c r="N198" s="204">
        <v>0</v>
      </c>
      <c r="O198" s="204">
        <v>0</v>
      </c>
      <c r="P198" s="204">
        <v>0</v>
      </c>
      <c r="Q198" s="204">
        <v>0</v>
      </c>
      <c r="R198" s="204">
        <v>0</v>
      </c>
      <c r="S198" s="204">
        <v>0</v>
      </c>
      <c r="T198" s="204">
        <v>0</v>
      </c>
      <c r="U198" s="204">
        <v>0</v>
      </c>
      <c r="V198" s="204">
        <v>0</v>
      </c>
      <c r="W198" s="204">
        <v>0</v>
      </c>
      <c r="X198" s="204">
        <v>0</v>
      </c>
      <c r="Y198" s="204">
        <v>1</v>
      </c>
      <c r="Z198" s="204">
        <v>0</v>
      </c>
      <c r="AA198" s="204">
        <v>0</v>
      </c>
      <c r="AB198" s="204">
        <v>0</v>
      </c>
      <c r="AC198" s="204">
        <v>0</v>
      </c>
      <c r="AD198" s="204">
        <v>0</v>
      </c>
      <c r="AE198" s="204">
        <v>0</v>
      </c>
      <c r="AF198" s="204">
        <v>0</v>
      </c>
      <c r="AG198" s="204">
        <v>0</v>
      </c>
      <c r="AH198" s="204">
        <v>0</v>
      </c>
      <c r="AI198" s="204">
        <v>0</v>
      </c>
      <c r="AJ198" s="204">
        <v>0</v>
      </c>
      <c r="AK198" s="204">
        <v>0</v>
      </c>
      <c r="AL198" s="204">
        <v>0</v>
      </c>
      <c r="AM198" s="204">
        <v>0</v>
      </c>
      <c r="AN198" s="204">
        <v>0</v>
      </c>
      <c r="AO198" s="205">
        <v>0</v>
      </c>
      <c r="AP198" s="206">
        <f t="shared" si="66"/>
        <v>1</v>
      </c>
      <c r="AQ198" s="207">
        <f t="shared" si="67"/>
        <v>0</v>
      </c>
      <c r="AR198" s="206">
        <f t="shared" si="68"/>
        <v>1</v>
      </c>
      <c r="AS198" s="207">
        <f t="shared" si="69"/>
        <v>0</v>
      </c>
      <c r="AT198" s="206">
        <f t="shared" si="70"/>
        <v>0</v>
      </c>
      <c r="AU198" s="206">
        <f t="shared" si="71"/>
        <v>0</v>
      </c>
      <c r="AV198" s="206">
        <f t="shared" si="72"/>
        <v>1</v>
      </c>
      <c r="AW198" s="206">
        <f t="shared" si="73"/>
        <v>0</v>
      </c>
      <c r="AX198" s="207">
        <f t="shared" si="74"/>
        <v>0</v>
      </c>
      <c r="AY198" s="207">
        <f t="shared" si="75"/>
        <v>1</v>
      </c>
      <c r="AZ198" s="247"/>
      <c r="BA198" s="245"/>
      <c r="BB198" s="245"/>
      <c r="BC198" s="246"/>
      <c r="BD198" s="252"/>
      <c r="BE198" s="9"/>
      <c r="BF198" s="139"/>
      <c r="BG198" s="9"/>
      <c r="BH198" s="9"/>
      <c r="BI198" s="69"/>
    </row>
    <row r="199" spans="1:61" x14ac:dyDescent="0.35">
      <c r="A199" s="3"/>
      <c r="B199" s="23"/>
      <c r="C199" s="3"/>
      <c r="D199" s="2">
        <v>4</v>
      </c>
      <c r="E199" s="19" t="s">
        <v>305</v>
      </c>
      <c r="F199" s="16"/>
      <c r="G199" s="16"/>
      <c r="H199" s="5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47"/>
      <c r="AP199" s="43"/>
      <c r="AQ199" s="61"/>
      <c r="AR199" s="43"/>
      <c r="AS199" s="61"/>
      <c r="AT199" s="43"/>
      <c r="AU199" s="43"/>
      <c r="AV199" s="43"/>
      <c r="AW199" s="43"/>
      <c r="AX199" s="61"/>
      <c r="AY199" s="61"/>
      <c r="AZ199" s="77">
        <v>4</v>
      </c>
      <c r="BA199" s="19" t="s">
        <v>305</v>
      </c>
      <c r="BB199" s="75"/>
      <c r="BC199" s="71"/>
      <c r="BD199" s="252"/>
      <c r="BE199" s="137"/>
      <c r="BF199" s="138"/>
      <c r="BG199" s="137"/>
      <c r="BH199" s="137"/>
      <c r="BI199" s="48"/>
    </row>
    <row r="200" spans="1:61" x14ac:dyDescent="0.35">
      <c r="A200" s="3"/>
      <c r="B200" s="23"/>
      <c r="C200" s="3"/>
      <c r="D200" s="26"/>
      <c r="E200" s="12" t="s">
        <v>306</v>
      </c>
      <c r="F200" s="12"/>
      <c r="G200" s="12"/>
      <c r="H200" s="55"/>
      <c r="I200" s="6">
        <v>0</v>
      </c>
      <c r="J200" s="6">
        <v>0</v>
      </c>
      <c r="K200" s="6">
        <v>0</v>
      </c>
      <c r="L200" s="6">
        <v>0</v>
      </c>
      <c r="M200" s="6">
        <v>0</v>
      </c>
      <c r="N200" s="6">
        <v>0</v>
      </c>
      <c r="O200" s="6">
        <v>0</v>
      </c>
      <c r="P200" s="6">
        <v>0</v>
      </c>
      <c r="Q200" s="6">
        <v>0</v>
      </c>
      <c r="R200" s="6">
        <v>0</v>
      </c>
      <c r="S200" s="6">
        <v>0</v>
      </c>
      <c r="T200" s="6">
        <v>0</v>
      </c>
      <c r="U200" s="6">
        <v>1</v>
      </c>
      <c r="V200" s="6">
        <v>1</v>
      </c>
      <c r="W200" s="6">
        <v>0</v>
      </c>
      <c r="X200" s="6">
        <v>1</v>
      </c>
      <c r="Y200" s="6">
        <v>1</v>
      </c>
      <c r="Z200" s="6">
        <v>0</v>
      </c>
      <c r="AA200" s="6">
        <v>0</v>
      </c>
      <c r="AB200" s="6">
        <v>0</v>
      </c>
      <c r="AC200" s="6">
        <v>0</v>
      </c>
      <c r="AD200" s="6">
        <v>0</v>
      </c>
      <c r="AE200" s="6">
        <v>0</v>
      </c>
      <c r="AF200" s="6">
        <v>0</v>
      </c>
      <c r="AG200" s="6">
        <v>0</v>
      </c>
      <c r="AH200" s="6">
        <v>0</v>
      </c>
      <c r="AI200" s="6">
        <v>0</v>
      </c>
      <c r="AJ200" s="6">
        <v>0</v>
      </c>
      <c r="AK200" s="6">
        <v>0</v>
      </c>
      <c r="AL200" s="6">
        <v>0</v>
      </c>
      <c r="AM200" s="6">
        <v>0</v>
      </c>
      <c r="AN200" s="6">
        <v>0</v>
      </c>
      <c r="AO200" s="46">
        <v>0</v>
      </c>
      <c r="AP200" s="41">
        <f t="shared" ref="AP200:AP223" si="76">SUMIF($I$3:$AO$3, "*REF*", I200:AO200)</f>
        <v>2</v>
      </c>
      <c r="AQ200" s="62">
        <f t="shared" ref="AQ200:AQ223" si="77">SUMIF($I$3:$AO$3, "*HOST*", I200:AO200)</f>
        <v>2</v>
      </c>
      <c r="AR200" s="41">
        <f t="shared" ref="AR200:AR223" si="78">SUMIF($I$4:$AO$4, "*F*", I200:AO200)</f>
        <v>3</v>
      </c>
      <c r="AS200" s="62">
        <f t="shared" ref="AS200:AS223" si="79">SUMIF($I$4:$AO$4, "*M*", I200:AO200)</f>
        <v>1</v>
      </c>
      <c r="AT200" s="41">
        <f t="shared" ref="AT200:AT223" si="80">SUMIF($I$6:$AO$6, "Edu", I200:AO200)</f>
        <v>0</v>
      </c>
      <c r="AU200" s="41">
        <f t="shared" ref="AU200:AU223" si="81">SUMIF($I$6:$AO$6, "*agri*", I200:AO200)</f>
        <v>0</v>
      </c>
      <c r="AV200" s="41">
        <f t="shared" ref="AV200:AV223" si="82">SUMIF($I$6:$AO$6, "Health", I200:AO200)</f>
        <v>4</v>
      </c>
      <c r="AW200" s="41">
        <f t="shared" ref="AW200:AW223" si="83">SUMIF($I$6:$AO$6, "*market*", I200:AO200)</f>
        <v>0</v>
      </c>
      <c r="AX200" s="62">
        <f t="shared" ref="AX200:AX223" si="84">SUMIF($I$6:$AO$6, "*PWD*", I200:AO200)</f>
        <v>0</v>
      </c>
      <c r="AY200" s="62">
        <f t="shared" si="75"/>
        <v>4</v>
      </c>
      <c r="AZ200" s="242" t="s">
        <v>307</v>
      </c>
      <c r="BA200" s="245"/>
      <c r="BB200" s="245"/>
      <c r="BC200" s="246"/>
      <c r="BD200" s="252"/>
      <c r="BE200" s="137"/>
      <c r="BF200" s="138"/>
      <c r="BG200" s="137"/>
      <c r="BH200" s="137"/>
      <c r="BI200" s="48"/>
    </row>
    <row r="201" spans="1:61" x14ac:dyDescent="0.35">
      <c r="A201" s="3"/>
      <c r="B201" s="23"/>
      <c r="C201" s="3"/>
      <c r="D201" s="26"/>
      <c r="E201" s="12" t="s">
        <v>308</v>
      </c>
      <c r="F201" s="12"/>
      <c r="G201" s="12"/>
      <c r="H201" s="55"/>
      <c r="I201" s="6">
        <v>0</v>
      </c>
      <c r="J201" s="6">
        <v>0</v>
      </c>
      <c r="K201" s="6">
        <v>0</v>
      </c>
      <c r="L201" s="6">
        <v>0</v>
      </c>
      <c r="M201" s="6">
        <v>0</v>
      </c>
      <c r="N201" s="6">
        <v>0</v>
      </c>
      <c r="O201" s="6">
        <v>0</v>
      </c>
      <c r="P201" s="6">
        <v>0</v>
      </c>
      <c r="Q201" s="6">
        <v>0</v>
      </c>
      <c r="R201" s="6">
        <v>0</v>
      </c>
      <c r="S201" s="6">
        <v>0</v>
      </c>
      <c r="T201" s="6">
        <v>0</v>
      </c>
      <c r="U201" s="6">
        <v>1</v>
      </c>
      <c r="V201" s="6">
        <v>1</v>
      </c>
      <c r="W201" s="6">
        <v>1</v>
      </c>
      <c r="X201" s="6">
        <v>0</v>
      </c>
      <c r="Y201" s="6">
        <v>0</v>
      </c>
      <c r="Z201" s="6">
        <v>1</v>
      </c>
      <c r="AA201" s="6">
        <v>0</v>
      </c>
      <c r="AB201" s="6">
        <v>0</v>
      </c>
      <c r="AC201" s="6">
        <v>0</v>
      </c>
      <c r="AD201" s="6">
        <v>0</v>
      </c>
      <c r="AE201" s="6">
        <v>0</v>
      </c>
      <c r="AF201" s="6">
        <v>0</v>
      </c>
      <c r="AG201" s="6">
        <v>0</v>
      </c>
      <c r="AH201" s="6">
        <v>0</v>
      </c>
      <c r="AI201" s="6">
        <v>0</v>
      </c>
      <c r="AJ201" s="6">
        <v>0</v>
      </c>
      <c r="AK201" s="6">
        <v>0</v>
      </c>
      <c r="AL201" s="6">
        <v>0</v>
      </c>
      <c r="AM201" s="6">
        <v>0</v>
      </c>
      <c r="AN201" s="6">
        <v>0</v>
      </c>
      <c r="AO201" s="46">
        <v>0</v>
      </c>
      <c r="AP201" s="41">
        <f t="shared" si="76"/>
        <v>1</v>
      </c>
      <c r="AQ201" s="62">
        <f t="shared" si="77"/>
        <v>3</v>
      </c>
      <c r="AR201" s="41">
        <f t="shared" si="78"/>
        <v>1</v>
      </c>
      <c r="AS201" s="62">
        <f t="shared" si="79"/>
        <v>3</v>
      </c>
      <c r="AT201" s="41">
        <f t="shared" si="80"/>
        <v>0</v>
      </c>
      <c r="AU201" s="41">
        <f t="shared" si="81"/>
        <v>0</v>
      </c>
      <c r="AV201" s="41">
        <f t="shared" si="82"/>
        <v>4</v>
      </c>
      <c r="AW201" s="41">
        <f t="shared" si="83"/>
        <v>0</v>
      </c>
      <c r="AX201" s="62">
        <f t="shared" si="84"/>
        <v>0</v>
      </c>
      <c r="AY201" s="62">
        <f t="shared" si="75"/>
        <v>4</v>
      </c>
      <c r="AZ201" s="247"/>
      <c r="BA201" s="245"/>
      <c r="BB201" s="245"/>
      <c r="BC201" s="246"/>
      <c r="BD201" s="252"/>
      <c r="BE201" s="137"/>
      <c r="BF201" s="138"/>
      <c r="BG201" s="137"/>
      <c r="BH201" s="137"/>
      <c r="BI201" s="48"/>
    </row>
    <row r="202" spans="1:61" x14ac:dyDescent="0.35">
      <c r="A202" s="3"/>
      <c r="B202" s="23"/>
      <c r="C202" s="3"/>
      <c r="D202" s="26"/>
      <c r="E202" s="12" t="s">
        <v>309</v>
      </c>
      <c r="F202" s="12"/>
      <c r="G202" s="12"/>
      <c r="H202" s="55"/>
      <c r="I202" s="6">
        <v>0</v>
      </c>
      <c r="J202" s="6">
        <v>0</v>
      </c>
      <c r="K202" s="6">
        <v>0</v>
      </c>
      <c r="L202" s="6">
        <v>0</v>
      </c>
      <c r="M202" s="6">
        <v>0</v>
      </c>
      <c r="N202" s="6">
        <v>0</v>
      </c>
      <c r="O202" s="6">
        <v>0</v>
      </c>
      <c r="P202" s="6">
        <v>0</v>
      </c>
      <c r="Q202" s="6">
        <v>0</v>
      </c>
      <c r="R202" s="6">
        <v>0</v>
      </c>
      <c r="S202" s="6">
        <v>0</v>
      </c>
      <c r="T202" s="6">
        <v>0</v>
      </c>
      <c r="U202" s="6">
        <v>0</v>
      </c>
      <c r="V202" s="6">
        <v>1</v>
      </c>
      <c r="W202" s="6">
        <v>1</v>
      </c>
      <c r="X202" s="6">
        <v>0</v>
      </c>
      <c r="Y202" s="6">
        <v>0</v>
      </c>
      <c r="Z202" s="6">
        <v>1</v>
      </c>
      <c r="AA202" s="6">
        <v>0</v>
      </c>
      <c r="AB202" s="6">
        <v>0</v>
      </c>
      <c r="AC202" s="6">
        <v>0</v>
      </c>
      <c r="AD202" s="6">
        <v>0</v>
      </c>
      <c r="AE202" s="6">
        <v>0</v>
      </c>
      <c r="AF202" s="6">
        <v>0</v>
      </c>
      <c r="AG202" s="6">
        <v>0</v>
      </c>
      <c r="AH202" s="6">
        <v>0</v>
      </c>
      <c r="AI202" s="6">
        <v>0</v>
      </c>
      <c r="AJ202" s="6">
        <v>0</v>
      </c>
      <c r="AK202" s="6">
        <v>0</v>
      </c>
      <c r="AL202" s="6">
        <v>0</v>
      </c>
      <c r="AM202" s="6">
        <v>0</v>
      </c>
      <c r="AN202" s="6">
        <v>0</v>
      </c>
      <c r="AO202" s="46">
        <v>0</v>
      </c>
      <c r="AP202" s="41">
        <f t="shared" si="76"/>
        <v>1</v>
      </c>
      <c r="AQ202" s="62">
        <f t="shared" si="77"/>
        <v>2</v>
      </c>
      <c r="AR202" s="41">
        <f t="shared" si="78"/>
        <v>0</v>
      </c>
      <c r="AS202" s="62">
        <f t="shared" si="79"/>
        <v>3</v>
      </c>
      <c r="AT202" s="41">
        <f t="shared" si="80"/>
        <v>0</v>
      </c>
      <c r="AU202" s="41">
        <f t="shared" si="81"/>
        <v>0</v>
      </c>
      <c r="AV202" s="41">
        <f t="shared" si="82"/>
        <v>3</v>
      </c>
      <c r="AW202" s="41">
        <f t="shared" si="83"/>
        <v>0</v>
      </c>
      <c r="AX202" s="62">
        <f t="shared" si="84"/>
        <v>0</v>
      </c>
      <c r="AY202" s="62">
        <f t="shared" si="75"/>
        <v>3</v>
      </c>
      <c r="AZ202" s="247"/>
      <c r="BA202" s="245"/>
      <c r="BB202" s="245"/>
      <c r="BC202" s="246"/>
      <c r="BD202" s="252"/>
      <c r="BE202" s="137"/>
      <c r="BF202" s="138"/>
      <c r="BG202" s="137"/>
      <c r="BH202" s="137"/>
      <c r="BI202" s="48"/>
    </row>
    <row r="203" spans="1:61" x14ac:dyDescent="0.35">
      <c r="A203" s="3"/>
      <c r="B203" s="23"/>
      <c r="C203" s="3"/>
      <c r="D203" s="26"/>
      <c r="E203" s="12" t="s">
        <v>310</v>
      </c>
      <c r="F203" s="12"/>
      <c r="G203" s="12"/>
      <c r="H203" s="55"/>
      <c r="I203" s="6">
        <v>0</v>
      </c>
      <c r="J203" s="6">
        <v>0</v>
      </c>
      <c r="K203" s="6">
        <v>0</v>
      </c>
      <c r="L203" s="6">
        <v>0</v>
      </c>
      <c r="M203" s="6">
        <v>0</v>
      </c>
      <c r="N203" s="6">
        <v>0</v>
      </c>
      <c r="O203" s="6">
        <v>0</v>
      </c>
      <c r="P203" s="6">
        <v>0</v>
      </c>
      <c r="Q203" s="6">
        <v>0</v>
      </c>
      <c r="R203" s="6">
        <v>0</v>
      </c>
      <c r="S203" s="6">
        <v>0</v>
      </c>
      <c r="T203" s="6">
        <v>0</v>
      </c>
      <c r="U203" s="6">
        <v>1</v>
      </c>
      <c r="V203" s="6">
        <v>0</v>
      </c>
      <c r="W203" s="6">
        <v>1</v>
      </c>
      <c r="X203" s="6">
        <v>0</v>
      </c>
      <c r="Y203" s="6">
        <v>0</v>
      </c>
      <c r="Z203" s="6">
        <v>0</v>
      </c>
      <c r="AA203" s="6">
        <v>0</v>
      </c>
      <c r="AB203" s="6">
        <v>0</v>
      </c>
      <c r="AC203" s="6">
        <v>0</v>
      </c>
      <c r="AD203" s="6">
        <v>0</v>
      </c>
      <c r="AE203" s="6">
        <v>0</v>
      </c>
      <c r="AF203" s="6">
        <v>0</v>
      </c>
      <c r="AG203" s="6">
        <v>0</v>
      </c>
      <c r="AH203" s="6">
        <v>0</v>
      </c>
      <c r="AI203" s="6">
        <v>0</v>
      </c>
      <c r="AJ203" s="6">
        <v>0</v>
      </c>
      <c r="AK203" s="6">
        <v>0</v>
      </c>
      <c r="AL203" s="6">
        <v>0</v>
      </c>
      <c r="AM203" s="6">
        <v>0</v>
      </c>
      <c r="AN203" s="6">
        <v>0</v>
      </c>
      <c r="AO203" s="46">
        <v>0</v>
      </c>
      <c r="AP203" s="41">
        <f t="shared" si="76"/>
        <v>0</v>
      </c>
      <c r="AQ203" s="62">
        <f t="shared" si="77"/>
        <v>2</v>
      </c>
      <c r="AR203" s="41">
        <f t="shared" si="78"/>
        <v>1</v>
      </c>
      <c r="AS203" s="62">
        <f t="shared" si="79"/>
        <v>1</v>
      </c>
      <c r="AT203" s="41">
        <f t="shared" si="80"/>
        <v>0</v>
      </c>
      <c r="AU203" s="41">
        <f t="shared" si="81"/>
        <v>0</v>
      </c>
      <c r="AV203" s="41">
        <f t="shared" si="82"/>
        <v>2</v>
      </c>
      <c r="AW203" s="41">
        <f t="shared" si="83"/>
        <v>0</v>
      </c>
      <c r="AX203" s="62">
        <f t="shared" si="84"/>
        <v>0</v>
      </c>
      <c r="AY203" s="62">
        <f t="shared" si="75"/>
        <v>2</v>
      </c>
      <c r="AZ203" s="247"/>
      <c r="BA203" s="245"/>
      <c r="BB203" s="245"/>
      <c r="BC203" s="246"/>
      <c r="BD203" s="252"/>
      <c r="BE203" s="137"/>
      <c r="BF203" s="138"/>
      <c r="BG203" s="137"/>
      <c r="BH203" s="137"/>
      <c r="BI203" s="48"/>
    </row>
    <row r="204" spans="1:61" x14ac:dyDescent="0.35">
      <c r="A204" s="3"/>
      <c r="B204" s="23"/>
      <c r="C204" s="3"/>
      <c r="D204" s="26"/>
      <c r="E204" s="12" t="s">
        <v>311</v>
      </c>
      <c r="F204" s="12"/>
      <c r="G204" s="12"/>
      <c r="H204" s="55"/>
      <c r="I204" s="6">
        <v>0</v>
      </c>
      <c r="J204" s="6">
        <v>0</v>
      </c>
      <c r="K204" s="6">
        <v>0</v>
      </c>
      <c r="L204" s="6">
        <v>0</v>
      </c>
      <c r="M204" s="6">
        <v>0</v>
      </c>
      <c r="N204" s="6">
        <v>0</v>
      </c>
      <c r="O204" s="6">
        <v>0</v>
      </c>
      <c r="P204" s="6">
        <v>0</v>
      </c>
      <c r="Q204" s="6">
        <v>0</v>
      </c>
      <c r="R204" s="6">
        <v>0</v>
      </c>
      <c r="S204" s="6">
        <v>0</v>
      </c>
      <c r="T204" s="6">
        <v>0</v>
      </c>
      <c r="U204" s="6">
        <v>1</v>
      </c>
      <c r="V204" s="6">
        <v>0</v>
      </c>
      <c r="W204" s="6">
        <v>1</v>
      </c>
      <c r="X204" s="6">
        <v>0</v>
      </c>
      <c r="Y204" s="6">
        <v>0</v>
      </c>
      <c r="Z204" s="6">
        <v>0</v>
      </c>
      <c r="AA204" s="6">
        <v>0</v>
      </c>
      <c r="AB204" s="6">
        <v>0</v>
      </c>
      <c r="AC204" s="6">
        <v>0</v>
      </c>
      <c r="AD204" s="6">
        <v>0</v>
      </c>
      <c r="AE204" s="6">
        <v>0</v>
      </c>
      <c r="AF204" s="6">
        <v>0</v>
      </c>
      <c r="AG204" s="6">
        <v>0</v>
      </c>
      <c r="AH204" s="6">
        <v>0</v>
      </c>
      <c r="AI204" s="6">
        <v>0</v>
      </c>
      <c r="AJ204" s="6">
        <v>0</v>
      </c>
      <c r="AK204" s="6">
        <v>0</v>
      </c>
      <c r="AL204" s="6">
        <v>0</v>
      </c>
      <c r="AM204" s="6">
        <v>0</v>
      </c>
      <c r="AN204" s="6">
        <v>0</v>
      </c>
      <c r="AO204" s="46">
        <v>0</v>
      </c>
      <c r="AP204" s="41">
        <f t="shared" si="76"/>
        <v>0</v>
      </c>
      <c r="AQ204" s="62">
        <f t="shared" si="77"/>
        <v>2</v>
      </c>
      <c r="AR204" s="41">
        <f t="shared" si="78"/>
        <v>1</v>
      </c>
      <c r="AS204" s="62">
        <f t="shared" si="79"/>
        <v>1</v>
      </c>
      <c r="AT204" s="41">
        <f t="shared" si="80"/>
        <v>0</v>
      </c>
      <c r="AU204" s="41">
        <f t="shared" si="81"/>
        <v>0</v>
      </c>
      <c r="AV204" s="41">
        <f t="shared" si="82"/>
        <v>2</v>
      </c>
      <c r="AW204" s="41">
        <f t="shared" si="83"/>
        <v>0</v>
      </c>
      <c r="AX204" s="62">
        <f t="shared" si="84"/>
        <v>0</v>
      </c>
      <c r="AY204" s="62">
        <f t="shared" si="75"/>
        <v>2</v>
      </c>
      <c r="AZ204" s="247"/>
      <c r="BA204" s="245"/>
      <c r="BB204" s="245"/>
      <c r="BC204" s="246"/>
      <c r="BD204" s="252"/>
      <c r="BE204" s="137"/>
      <c r="BF204" s="138"/>
      <c r="BG204" s="137"/>
      <c r="BH204" s="137"/>
      <c r="BI204" s="48"/>
    </row>
    <row r="205" spans="1:61" x14ac:dyDescent="0.35">
      <c r="A205" s="3"/>
      <c r="B205" s="23"/>
      <c r="C205" s="3"/>
      <c r="D205" s="26"/>
      <c r="E205" s="12" t="s">
        <v>312</v>
      </c>
      <c r="F205" s="12"/>
      <c r="G205" s="12"/>
      <c r="H205" s="55"/>
      <c r="I205" s="6">
        <v>0</v>
      </c>
      <c r="J205" s="6">
        <v>0</v>
      </c>
      <c r="K205" s="6">
        <v>0</v>
      </c>
      <c r="L205" s="6">
        <v>0</v>
      </c>
      <c r="M205" s="6">
        <v>0</v>
      </c>
      <c r="N205" s="6">
        <v>0</v>
      </c>
      <c r="O205" s="6">
        <v>0</v>
      </c>
      <c r="P205" s="6">
        <v>0</v>
      </c>
      <c r="Q205" s="6">
        <v>0</v>
      </c>
      <c r="R205" s="6">
        <v>0</v>
      </c>
      <c r="S205" s="6">
        <v>0</v>
      </c>
      <c r="T205" s="6">
        <v>0</v>
      </c>
      <c r="U205" s="6">
        <v>1</v>
      </c>
      <c r="V205" s="6">
        <v>0</v>
      </c>
      <c r="W205" s="6">
        <v>0</v>
      </c>
      <c r="X205" s="6">
        <v>1</v>
      </c>
      <c r="Y205" s="6">
        <v>0</v>
      </c>
      <c r="Z205" s="6">
        <v>0</v>
      </c>
      <c r="AA205" s="6">
        <v>0</v>
      </c>
      <c r="AB205" s="6">
        <v>0</v>
      </c>
      <c r="AC205" s="6">
        <v>0</v>
      </c>
      <c r="AD205" s="6">
        <v>0</v>
      </c>
      <c r="AE205" s="6">
        <v>0</v>
      </c>
      <c r="AF205" s="6">
        <v>0</v>
      </c>
      <c r="AG205" s="6">
        <v>0</v>
      </c>
      <c r="AH205" s="6">
        <v>0</v>
      </c>
      <c r="AI205" s="6">
        <v>0</v>
      </c>
      <c r="AJ205" s="6">
        <v>0</v>
      </c>
      <c r="AK205" s="6">
        <v>0</v>
      </c>
      <c r="AL205" s="6">
        <v>0</v>
      </c>
      <c r="AM205" s="6">
        <v>0</v>
      </c>
      <c r="AN205" s="6">
        <v>0</v>
      </c>
      <c r="AO205" s="46">
        <v>0</v>
      </c>
      <c r="AP205" s="41">
        <f t="shared" si="76"/>
        <v>1</v>
      </c>
      <c r="AQ205" s="62">
        <f t="shared" si="77"/>
        <v>1</v>
      </c>
      <c r="AR205" s="41">
        <f t="shared" si="78"/>
        <v>2</v>
      </c>
      <c r="AS205" s="62">
        <f t="shared" si="79"/>
        <v>0</v>
      </c>
      <c r="AT205" s="41">
        <f t="shared" si="80"/>
        <v>0</v>
      </c>
      <c r="AU205" s="41">
        <f t="shared" si="81"/>
        <v>0</v>
      </c>
      <c r="AV205" s="41">
        <f t="shared" si="82"/>
        <v>2</v>
      </c>
      <c r="AW205" s="41">
        <f t="shared" si="83"/>
        <v>0</v>
      </c>
      <c r="AX205" s="62">
        <f t="shared" si="84"/>
        <v>0</v>
      </c>
      <c r="AY205" s="62">
        <f t="shared" si="75"/>
        <v>2</v>
      </c>
      <c r="AZ205" s="247"/>
      <c r="BA205" s="245"/>
      <c r="BB205" s="245"/>
      <c r="BC205" s="246"/>
      <c r="BD205" s="252"/>
      <c r="BE205" s="137"/>
      <c r="BF205" s="138"/>
      <c r="BG205" s="137"/>
      <c r="BH205" s="137"/>
      <c r="BI205" s="48"/>
    </row>
    <row r="206" spans="1:61" x14ac:dyDescent="0.35">
      <c r="A206" s="3"/>
      <c r="B206" s="23"/>
      <c r="C206" s="3"/>
      <c r="D206" s="26"/>
      <c r="E206" s="12" t="s">
        <v>313</v>
      </c>
      <c r="F206" s="12"/>
      <c r="G206" s="12"/>
      <c r="H206" s="55"/>
      <c r="I206" s="6">
        <v>0</v>
      </c>
      <c r="J206" s="6">
        <v>0</v>
      </c>
      <c r="K206" s="6">
        <v>0</v>
      </c>
      <c r="L206" s="6">
        <v>0</v>
      </c>
      <c r="M206" s="6">
        <v>0</v>
      </c>
      <c r="N206" s="6">
        <v>0</v>
      </c>
      <c r="O206" s="6">
        <v>0</v>
      </c>
      <c r="P206" s="6">
        <v>0</v>
      </c>
      <c r="Q206" s="6">
        <v>0</v>
      </c>
      <c r="R206" s="6">
        <v>0</v>
      </c>
      <c r="S206" s="6">
        <v>0</v>
      </c>
      <c r="T206" s="6">
        <v>0</v>
      </c>
      <c r="U206" s="6">
        <v>1</v>
      </c>
      <c r="V206" s="6">
        <v>0</v>
      </c>
      <c r="W206" s="6">
        <v>1</v>
      </c>
      <c r="X206" s="6">
        <v>0</v>
      </c>
      <c r="Y206" s="6">
        <v>0</v>
      </c>
      <c r="Z206" s="6">
        <v>0</v>
      </c>
      <c r="AA206" s="6">
        <v>0</v>
      </c>
      <c r="AB206" s="6">
        <v>0</v>
      </c>
      <c r="AC206" s="6">
        <v>0</v>
      </c>
      <c r="AD206" s="6">
        <v>0</v>
      </c>
      <c r="AE206" s="6">
        <v>0</v>
      </c>
      <c r="AF206" s="6">
        <v>0</v>
      </c>
      <c r="AG206" s="6">
        <v>0</v>
      </c>
      <c r="AH206" s="6">
        <v>0</v>
      </c>
      <c r="AI206" s="6">
        <v>0</v>
      </c>
      <c r="AJ206" s="6">
        <v>0</v>
      </c>
      <c r="AK206" s="6">
        <v>0</v>
      </c>
      <c r="AL206" s="6">
        <v>0</v>
      </c>
      <c r="AM206" s="6">
        <v>0</v>
      </c>
      <c r="AN206" s="6">
        <v>0</v>
      </c>
      <c r="AO206" s="46">
        <v>0</v>
      </c>
      <c r="AP206" s="41">
        <f t="shared" si="76"/>
        <v>0</v>
      </c>
      <c r="AQ206" s="62">
        <f t="shared" si="77"/>
        <v>2</v>
      </c>
      <c r="AR206" s="41">
        <f t="shared" si="78"/>
        <v>1</v>
      </c>
      <c r="AS206" s="62">
        <f t="shared" si="79"/>
        <v>1</v>
      </c>
      <c r="AT206" s="41">
        <f t="shared" si="80"/>
        <v>0</v>
      </c>
      <c r="AU206" s="41">
        <f t="shared" si="81"/>
        <v>0</v>
      </c>
      <c r="AV206" s="41">
        <f t="shared" si="82"/>
        <v>2</v>
      </c>
      <c r="AW206" s="41">
        <f t="shared" si="83"/>
        <v>0</v>
      </c>
      <c r="AX206" s="62">
        <f t="shared" si="84"/>
        <v>0</v>
      </c>
      <c r="AY206" s="62">
        <f t="shared" si="75"/>
        <v>2</v>
      </c>
      <c r="AZ206" s="247"/>
      <c r="BA206" s="245"/>
      <c r="BB206" s="245"/>
      <c r="BC206" s="246"/>
      <c r="BD206" s="252"/>
      <c r="BE206" s="137"/>
      <c r="BF206" s="138"/>
      <c r="BG206" s="137"/>
      <c r="BH206" s="137"/>
      <c r="BI206" s="48"/>
    </row>
    <row r="207" spans="1:61" x14ac:dyDescent="0.35">
      <c r="A207" s="3"/>
      <c r="B207" s="23"/>
      <c r="C207" s="3"/>
      <c r="D207" s="26"/>
      <c r="E207" s="12" t="s">
        <v>314</v>
      </c>
      <c r="F207" s="12"/>
      <c r="G207" s="12"/>
      <c r="H207" s="55"/>
      <c r="I207" s="6">
        <v>0</v>
      </c>
      <c r="J207" s="6">
        <v>0</v>
      </c>
      <c r="K207" s="6">
        <v>0</v>
      </c>
      <c r="L207" s="6">
        <v>0</v>
      </c>
      <c r="M207" s="6">
        <v>0</v>
      </c>
      <c r="N207" s="6">
        <v>0</v>
      </c>
      <c r="O207" s="6">
        <v>0</v>
      </c>
      <c r="P207" s="6">
        <v>0</v>
      </c>
      <c r="Q207" s="6">
        <v>0</v>
      </c>
      <c r="R207" s="6">
        <v>0</v>
      </c>
      <c r="S207" s="6">
        <v>0</v>
      </c>
      <c r="T207" s="6">
        <v>0</v>
      </c>
      <c r="U207" s="6">
        <v>0</v>
      </c>
      <c r="V207" s="6">
        <v>0</v>
      </c>
      <c r="W207" s="6">
        <v>0</v>
      </c>
      <c r="X207" s="6">
        <v>0</v>
      </c>
      <c r="Y207" s="6">
        <v>0</v>
      </c>
      <c r="Z207" s="6">
        <v>1</v>
      </c>
      <c r="AA207" s="6">
        <v>0</v>
      </c>
      <c r="AB207" s="6">
        <v>0</v>
      </c>
      <c r="AC207" s="6">
        <v>0</v>
      </c>
      <c r="AD207" s="6">
        <v>0</v>
      </c>
      <c r="AE207" s="6">
        <v>0</v>
      </c>
      <c r="AF207" s="6">
        <v>0</v>
      </c>
      <c r="AG207" s="6">
        <v>0</v>
      </c>
      <c r="AH207" s="6">
        <v>0</v>
      </c>
      <c r="AI207" s="6">
        <v>0</v>
      </c>
      <c r="AJ207" s="6">
        <v>0</v>
      </c>
      <c r="AK207" s="6">
        <v>0</v>
      </c>
      <c r="AL207" s="6">
        <v>0</v>
      </c>
      <c r="AM207" s="6">
        <v>0</v>
      </c>
      <c r="AN207" s="6">
        <v>0</v>
      </c>
      <c r="AO207" s="46">
        <v>0</v>
      </c>
      <c r="AP207" s="41">
        <f t="shared" si="76"/>
        <v>1</v>
      </c>
      <c r="AQ207" s="62">
        <f t="shared" si="77"/>
        <v>0</v>
      </c>
      <c r="AR207" s="41">
        <f t="shared" si="78"/>
        <v>0</v>
      </c>
      <c r="AS207" s="62">
        <f t="shared" si="79"/>
        <v>1</v>
      </c>
      <c r="AT207" s="41">
        <f t="shared" si="80"/>
        <v>0</v>
      </c>
      <c r="AU207" s="41">
        <f t="shared" si="81"/>
        <v>0</v>
      </c>
      <c r="AV207" s="41">
        <f t="shared" si="82"/>
        <v>1</v>
      </c>
      <c r="AW207" s="41">
        <f t="shared" si="83"/>
        <v>0</v>
      </c>
      <c r="AX207" s="62">
        <f t="shared" si="84"/>
        <v>0</v>
      </c>
      <c r="AY207" s="62">
        <f t="shared" si="75"/>
        <v>1</v>
      </c>
      <c r="AZ207" s="247"/>
      <c r="BA207" s="245"/>
      <c r="BB207" s="245"/>
      <c r="BC207" s="246"/>
      <c r="BD207" s="252"/>
      <c r="BE207" s="137"/>
      <c r="BF207" s="138"/>
      <c r="BG207" s="137"/>
      <c r="BH207" s="137"/>
      <c r="BI207" s="48"/>
    </row>
    <row r="208" spans="1:61" x14ac:dyDescent="0.35">
      <c r="A208" s="3"/>
      <c r="B208" s="23"/>
      <c r="C208" s="3"/>
      <c r="D208" s="26"/>
      <c r="E208" s="12" t="s">
        <v>315</v>
      </c>
      <c r="F208" s="12"/>
      <c r="G208" s="12"/>
      <c r="H208" s="55"/>
      <c r="I208" s="6">
        <v>0</v>
      </c>
      <c r="J208" s="6">
        <v>0</v>
      </c>
      <c r="K208" s="6">
        <v>0</v>
      </c>
      <c r="L208" s="6">
        <v>0</v>
      </c>
      <c r="M208" s="6">
        <v>0</v>
      </c>
      <c r="N208" s="6">
        <v>0</v>
      </c>
      <c r="O208" s="6">
        <v>0</v>
      </c>
      <c r="P208" s="6">
        <v>0</v>
      </c>
      <c r="Q208" s="6">
        <v>0</v>
      </c>
      <c r="R208" s="6">
        <v>0</v>
      </c>
      <c r="S208" s="6">
        <v>0</v>
      </c>
      <c r="T208" s="6">
        <v>0</v>
      </c>
      <c r="U208" s="6">
        <v>0</v>
      </c>
      <c r="V208" s="6">
        <v>0</v>
      </c>
      <c r="W208" s="6">
        <v>0</v>
      </c>
      <c r="X208" s="6">
        <v>0</v>
      </c>
      <c r="Y208" s="6">
        <v>1</v>
      </c>
      <c r="Z208" s="6">
        <v>0</v>
      </c>
      <c r="AA208" s="6">
        <v>0</v>
      </c>
      <c r="AB208" s="6">
        <v>0</v>
      </c>
      <c r="AC208" s="6">
        <v>0</v>
      </c>
      <c r="AD208" s="6">
        <v>0</v>
      </c>
      <c r="AE208" s="6">
        <v>0</v>
      </c>
      <c r="AF208" s="6">
        <v>0</v>
      </c>
      <c r="AG208" s="6">
        <v>0</v>
      </c>
      <c r="AH208" s="6">
        <v>0</v>
      </c>
      <c r="AI208" s="6">
        <v>0</v>
      </c>
      <c r="AJ208" s="6">
        <v>0</v>
      </c>
      <c r="AK208" s="6">
        <v>0</v>
      </c>
      <c r="AL208" s="6">
        <v>0</v>
      </c>
      <c r="AM208" s="6">
        <v>0</v>
      </c>
      <c r="AN208" s="6">
        <v>0</v>
      </c>
      <c r="AO208" s="46">
        <v>0</v>
      </c>
      <c r="AP208" s="41">
        <f t="shared" si="76"/>
        <v>1</v>
      </c>
      <c r="AQ208" s="62">
        <f t="shared" si="77"/>
        <v>0</v>
      </c>
      <c r="AR208" s="41">
        <f t="shared" si="78"/>
        <v>1</v>
      </c>
      <c r="AS208" s="62">
        <f t="shared" si="79"/>
        <v>0</v>
      </c>
      <c r="AT208" s="41">
        <f t="shared" si="80"/>
        <v>0</v>
      </c>
      <c r="AU208" s="41">
        <f t="shared" si="81"/>
        <v>0</v>
      </c>
      <c r="AV208" s="41">
        <f t="shared" si="82"/>
        <v>1</v>
      </c>
      <c r="AW208" s="41">
        <f t="shared" si="83"/>
        <v>0</v>
      </c>
      <c r="AX208" s="62">
        <f t="shared" si="84"/>
        <v>0</v>
      </c>
      <c r="AY208" s="62">
        <f t="shared" si="75"/>
        <v>1</v>
      </c>
      <c r="AZ208" s="247"/>
      <c r="BA208" s="245"/>
      <c r="BB208" s="245"/>
      <c r="BC208" s="246"/>
      <c r="BD208" s="252"/>
      <c r="BE208" s="137"/>
      <c r="BF208" s="138"/>
      <c r="BG208" s="137"/>
      <c r="BH208" s="137"/>
      <c r="BI208" s="48"/>
    </row>
    <row r="209" spans="1:61" x14ac:dyDescent="0.35">
      <c r="A209" s="3"/>
      <c r="B209" s="23"/>
      <c r="C209" s="3"/>
      <c r="D209" s="26"/>
      <c r="E209" s="12" t="s">
        <v>316</v>
      </c>
      <c r="F209" s="12"/>
      <c r="G209" s="12"/>
      <c r="H209" s="55"/>
      <c r="I209" s="6">
        <v>0</v>
      </c>
      <c r="J209" s="6">
        <v>0</v>
      </c>
      <c r="K209" s="6">
        <v>0</v>
      </c>
      <c r="L209" s="6">
        <v>0</v>
      </c>
      <c r="M209" s="6">
        <v>0</v>
      </c>
      <c r="N209" s="6">
        <v>0</v>
      </c>
      <c r="O209" s="6">
        <v>0</v>
      </c>
      <c r="P209" s="6">
        <v>0</v>
      </c>
      <c r="Q209" s="6">
        <v>0</v>
      </c>
      <c r="R209" s="6">
        <v>0</v>
      </c>
      <c r="S209" s="6">
        <v>0</v>
      </c>
      <c r="T209" s="6">
        <v>0</v>
      </c>
      <c r="U209" s="6">
        <v>0</v>
      </c>
      <c r="V209" s="6">
        <v>0</v>
      </c>
      <c r="W209" s="6">
        <v>0</v>
      </c>
      <c r="X209" s="6">
        <v>0</v>
      </c>
      <c r="Y209" s="6">
        <v>1</v>
      </c>
      <c r="Z209" s="6">
        <v>0</v>
      </c>
      <c r="AA209" s="6">
        <v>0</v>
      </c>
      <c r="AB209" s="6">
        <v>0</v>
      </c>
      <c r="AC209" s="6">
        <v>0</v>
      </c>
      <c r="AD209" s="6">
        <v>0</v>
      </c>
      <c r="AE209" s="6">
        <v>0</v>
      </c>
      <c r="AF209" s="6">
        <v>0</v>
      </c>
      <c r="AG209" s="6">
        <v>0</v>
      </c>
      <c r="AH209" s="6">
        <v>0</v>
      </c>
      <c r="AI209" s="6">
        <v>0</v>
      </c>
      <c r="AJ209" s="6">
        <v>0</v>
      </c>
      <c r="AK209" s="6">
        <v>0</v>
      </c>
      <c r="AL209" s="6">
        <v>0</v>
      </c>
      <c r="AM209" s="6">
        <v>0</v>
      </c>
      <c r="AN209" s="6">
        <v>0</v>
      </c>
      <c r="AO209" s="46">
        <v>0</v>
      </c>
      <c r="AP209" s="41">
        <f t="shared" si="76"/>
        <v>1</v>
      </c>
      <c r="AQ209" s="62">
        <f t="shared" si="77"/>
        <v>0</v>
      </c>
      <c r="AR209" s="41">
        <f t="shared" si="78"/>
        <v>1</v>
      </c>
      <c r="AS209" s="62">
        <f t="shared" si="79"/>
        <v>0</v>
      </c>
      <c r="AT209" s="41">
        <f t="shared" si="80"/>
        <v>0</v>
      </c>
      <c r="AU209" s="41">
        <f t="shared" si="81"/>
        <v>0</v>
      </c>
      <c r="AV209" s="41">
        <f t="shared" si="82"/>
        <v>1</v>
      </c>
      <c r="AW209" s="41">
        <f t="shared" si="83"/>
        <v>0</v>
      </c>
      <c r="AX209" s="62">
        <f t="shared" si="84"/>
        <v>0</v>
      </c>
      <c r="AY209" s="62">
        <f t="shared" si="75"/>
        <v>1</v>
      </c>
      <c r="AZ209" s="247"/>
      <c r="BA209" s="245"/>
      <c r="BB209" s="245"/>
      <c r="BC209" s="246"/>
      <c r="BD209" s="252"/>
      <c r="BE209" s="137"/>
      <c r="BF209" s="138"/>
      <c r="BG209" s="137"/>
      <c r="BH209" s="137"/>
      <c r="BI209" s="48"/>
    </row>
    <row r="210" spans="1:61" x14ac:dyDescent="0.35">
      <c r="A210" s="3"/>
      <c r="B210" s="23"/>
      <c r="C210" s="3"/>
      <c r="D210" s="26"/>
      <c r="E210" s="12" t="s">
        <v>317</v>
      </c>
      <c r="F210" s="12"/>
      <c r="G210" s="12"/>
      <c r="H210" s="55"/>
      <c r="I210" s="6">
        <v>0</v>
      </c>
      <c r="J210" s="6">
        <v>0</v>
      </c>
      <c r="K210" s="6">
        <v>0</v>
      </c>
      <c r="L210" s="6">
        <v>0</v>
      </c>
      <c r="M210" s="6">
        <v>0</v>
      </c>
      <c r="N210" s="6">
        <v>0</v>
      </c>
      <c r="O210" s="6">
        <v>0</v>
      </c>
      <c r="P210" s="6">
        <v>0</v>
      </c>
      <c r="Q210" s="6">
        <v>0</v>
      </c>
      <c r="R210" s="6">
        <v>0</v>
      </c>
      <c r="S210" s="6">
        <v>0</v>
      </c>
      <c r="T210" s="6">
        <v>0</v>
      </c>
      <c r="U210" s="6">
        <v>1</v>
      </c>
      <c r="V210" s="6">
        <v>0</v>
      </c>
      <c r="W210" s="6">
        <v>0</v>
      </c>
      <c r="X210" s="6">
        <v>0</v>
      </c>
      <c r="Y210" s="6">
        <v>0</v>
      </c>
      <c r="Z210" s="6">
        <v>0</v>
      </c>
      <c r="AA210" s="6">
        <v>0</v>
      </c>
      <c r="AB210" s="6">
        <v>0</v>
      </c>
      <c r="AC210" s="6">
        <v>0</v>
      </c>
      <c r="AD210" s="6">
        <v>0</v>
      </c>
      <c r="AE210" s="6">
        <v>0</v>
      </c>
      <c r="AF210" s="6">
        <v>0</v>
      </c>
      <c r="AG210" s="6">
        <v>0</v>
      </c>
      <c r="AH210" s="6">
        <v>0</v>
      </c>
      <c r="AI210" s="6">
        <v>0</v>
      </c>
      <c r="AJ210" s="6">
        <v>0</v>
      </c>
      <c r="AK210" s="6">
        <v>0</v>
      </c>
      <c r="AL210" s="6">
        <v>0</v>
      </c>
      <c r="AM210" s="6">
        <v>0</v>
      </c>
      <c r="AN210" s="6">
        <v>0</v>
      </c>
      <c r="AO210" s="46">
        <v>0</v>
      </c>
      <c r="AP210" s="41">
        <f t="shared" si="76"/>
        <v>0</v>
      </c>
      <c r="AQ210" s="62">
        <f t="shared" si="77"/>
        <v>1</v>
      </c>
      <c r="AR210" s="41">
        <f t="shared" si="78"/>
        <v>1</v>
      </c>
      <c r="AS210" s="62">
        <f t="shared" si="79"/>
        <v>0</v>
      </c>
      <c r="AT210" s="41">
        <f t="shared" si="80"/>
        <v>0</v>
      </c>
      <c r="AU210" s="41">
        <f t="shared" si="81"/>
        <v>0</v>
      </c>
      <c r="AV210" s="41">
        <f t="shared" si="82"/>
        <v>1</v>
      </c>
      <c r="AW210" s="41">
        <f t="shared" si="83"/>
        <v>0</v>
      </c>
      <c r="AX210" s="62">
        <f t="shared" si="84"/>
        <v>0</v>
      </c>
      <c r="AY210" s="62">
        <f t="shared" si="75"/>
        <v>1</v>
      </c>
      <c r="AZ210" s="247"/>
      <c r="BA210" s="245"/>
      <c r="BB210" s="245"/>
      <c r="BC210" s="246"/>
      <c r="BD210" s="252"/>
      <c r="BE210" s="137"/>
      <c r="BF210" s="138"/>
      <c r="BG210" s="137"/>
      <c r="BH210" s="137"/>
      <c r="BI210" s="48"/>
    </row>
    <row r="211" spans="1:61" x14ac:dyDescent="0.35">
      <c r="A211" s="3"/>
      <c r="B211" s="23"/>
      <c r="C211" s="3"/>
      <c r="D211" s="26"/>
      <c r="E211" s="12" t="s">
        <v>318</v>
      </c>
      <c r="F211" s="12"/>
      <c r="G211" s="12"/>
      <c r="H211" s="55"/>
      <c r="I211" s="6">
        <v>0</v>
      </c>
      <c r="J211" s="6">
        <v>0</v>
      </c>
      <c r="K211" s="6">
        <v>0</v>
      </c>
      <c r="L211" s="6">
        <v>0</v>
      </c>
      <c r="M211" s="6">
        <v>0</v>
      </c>
      <c r="N211" s="6">
        <v>0</v>
      </c>
      <c r="O211" s="6">
        <v>0</v>
      </c>
      <c r="P211" s="6">
        <v>0</v>
      </c>
      <c r="Q211" s="6">
        <v>0</v>
      </c>
      <c r="R211" s="6">
        <v>0</v>
      </c>
      <c r="S211" s="6">
        <v>0</v>
      </c>
      <c r="T211" s="6">
        <v>0</v>
      </c>
      <c r="U211" s="6">
        <v>1</v>
      </c>
      <c r="V211" s="6">
        <v>0</v>
      </c>
      <c r="W211" s="6">
        <v>0</v>
      </c>
      <c r="X211" s="6">
        <v>0</v>
      </c>
      <c r="Y211" s="6">
        <v>0</v>
      </c>
      <c r="Z211" s="6">
        <v>0</v>
      </c>
      <c r="AA211" s="6">
        <v>0</v>
      </c>
      <c r="AB211" s="6">
        <v>0</v>
      </c>
      <c r="AC211" s="6">
        <v>0</v>
      </c>
      <c r="AD211" s="6">
        <v>0</v>
      </c>
      <c r="AE211" s="6">
        <v>0</v>
      </c>
      <c r="AF211" s="6">
        <v>0</v>
      </c>
      <c r="AG211" s="6">
        <v>0</v>
      </c>
      <c r="AH211" s="6">
        <v>0</v>
      </c>
      <c r="AI211" s="6">
        <v>0</v>
      </c>
      <c r="AJ211" s="6">
        <v>0</v>
      </c>
      <c r="AK211" s="6">
        <v>0</v>
      </c>
      <c r="AL211" s="6">
        <v>0</v>
      </c>
      <c r="AM211" s="6">
        <v>0</v>
      </c>
      <c r="AN211" s="6">
        <v>0</v>
      </c>
      <c r="AO211" s="46">
        <v>0</v>
      </c>
      <c r="AP211" s="41">
        <f t="shared" si="76"/>
        <v>0</v>
      </c>
      <c r="AQ211" s="62">
        <f t="shared" si="77"/>
        <v>1</v>
      </c>
      <c r="AR211" s="41">
        <f t="shared" si="78"/>
        <v>1</v>
      </c>
      <c r="AS211" s="62">
        <f t="shared" si="79"/>
        <v>0</v>
      </c>
      <c r="AT211" s="41">
        <f t="shared" si="80"/>
        <v>0</v>
      </c>
      <c r="AU211" s="41">
        <f t="shared" si="81"/>
        <v>0</v>
      </c>
      <c r="AV211" s="41">
        <f t="shared" si="82"/>
        <v>1</v>
      </c>
      <c r="AW211" s="41">
        <f t="shared" si="83"/>
        <v>0</v>
      </c>
      <c r="AX211" s="62">
        <f t="shared" si="84"/>
        <v>0</v>
      </c>
      <c r="AY211" s="62">
        <f t="shared" si="75"/>
        <v>1</v>
      </c>
      <c r="AZ211" s="247"/>
      <c r="BA211" s="245"/>
      <c r="BB211" s="245"/>
      <c r="BC211" s="246"/>
      <c r="BD211" s="252"/>
      <c r="BE211" s="137"/>
      <c r="BF211" s="138"/>
      <c r="BG211" s="137"/>
      <c r="BH211" s="137"/>
      <c r="BI211" s="48"/>
    </row>
    <row r="212" spans="1:61" x14ac:dyDescent="0.35">
      <c r="A212" s="3"/>
      <c r="B212" s="23"/>
      <c r="C212" s="3"/>
      <c r="D212" s="26"/>
      <c r="E212" s="12" t="s">
        <v>319</v>
      </c>
      <c r="F212" s="12"/>
      <c r="G212" s="12"/>
      <c r="H212" s="55"/>
      <c r="I212" s="6">
        <v>0</v>
      </c>
      <c r="J212" s="6">
        <v>0</v>
      </c>
      <c r="K212" s="6">
        <v>0</v>
      </c>
      <c r="L212" s="6">
        <v>0</v>
      </c>
      <c r="M212" s="6">
        <v>0</v>
      </c>
      <c r="N212" s="6">
        <v>0</v>
      </c>
      <c r="O212" s="6">
        <v>0</v>
      </c>
      <c r="P212" s="6">
        <v>0</v>
      </c>
      <c r="Q212" s="6">
        <v>0</v>
      </c>
      <c r="R212" s="6">
        <v>0</v>
      </c>
      <c r="S212" s="6">
        <v>0</v>
      </c>
      <c r="T212" s="6">
        <v>0</v>
      </c>
      <c r="U212" s="6">
        <v>1</v>
      </c>
      <c r="V212" s="6">
        <v>0</v>
      </c>
      <c r="W212" s="6">
        <v>0</v>
      </c>
      <c r="X212" s="6">
        <v>0</v>
      </c>
      <c r="Y212" s="6">
        <v>0</v>
      </c>
      <c r="Z212" s="6">
        <v>0</v>
      </c>
      <c r="AA212" s="6">
        <v>0</v>
      </c>
      <c r="AB212" s="6">
        <v>0</v>
      </c>
      <c r="AC212" s="6">
        <v>0</v>
      </c>
      <c r="AD212" s="6">
        <v>0</v>
      </c>
      <c r="AE212" s="6">
        <v>0</v>
      </c>
      <c r="AF212" s="6">
        <v>0</v>
      </c>
      <c r="AG212" s="6">
        <v>0</v>
      </c>
      <c r="AH212" s="6">
        <v>0</v>
      </c>
      <c r="AI212" s="6">
        <v>0</v>
      </c>
      <c r="AJ212" s="6">
        <v>0</v>
      </c>
      <c r="AK212" s="6">
        <v>0</v>
      </c>
      <c r="AL212" s="6">
        <v>0</v>
      </c>
      <c r="AM212" s="6">
        <v>0</v>
      </c>
      <c r="AN212" s="6">
        <v>0</v>
      </c>
      <c r="AO212" s="46">
        <v>0</v>
      </c>
      <c r="AP212" s="41">
        <f t="shared" si="76"/>
        <v>0</v>
      </c>
      <c r="AQ212" s="62">
        <f t="shared" si="77"/>
        <v>1</v>
      </c>
      <c r="AR212" s="41">
        <f t="shared" si="78"/>
        <v>1</v>
      </c>
      <c r="AS212" s="62">
        <f t="shared" si="79"/>
        <v>0</v>
      </c>
      <c r="AT212" s="41">
        <f t="shared" si="80"/>
        <v>0</v>
      </c>
      <c r="AU212" s="41">
        <f t="shared" si="81"/>
        <v>0</v>
      </c>
      <c r="AV212" s="41">
        <f t="shared" si="82"/>
        <v>1</v>
      </c>
      <c r="AW212" s="41">
        <f t="shared" si="83"/>
        <v>0</v>
      </c>
      <c r="AX212" s="62">
        <f t="shared" si="84"/>
        <v>0</v>
      </c>
      <c r="AY212" s="62">
        <f t="shared" si="75"/>
        <v>1</v>
      </c>
      <c r="AZ212" s="247"/>
      <c r="BA212" s="245"/>
      <c r="BB212" s="245"/>
      <c r="BC212" s="246"/>
      <c r="BD212" s="252"/>
      <c r="BE212" s="137"/>
      <c r="BF212" s="138"/>
      <c r="BG212" s="137"/>
      <c r="BH212" s="137"/>
      <c r="BI212" s="48"/>
    </row>
    <row r="213" spans="1:61" x14ac:dyDescent="0.35">
      <c r="A213" s="3"/>
      <c r="B213" s="23"/>
      <c r="C213" s="3"/>
      <c r="D213" s="26"/>
      <c r="E213" s="12" t="s">
        <v>320</v>
      </c>
      <c r="F213" s="12"/>
      <c r="G213" s="12"/>
      <c r="H213" s="55"/>
      <c r="I213" s="6">
        <v>0</v>
      </c>
      <c r="J213" s="6">
        <v>0</v>
      </c>
      <c r="K213" s="6">
        <v>0</v>
      </c>
      <c r="L213" s="6">
        <v>0</v>
      </c>
      <c r="M213" s="6">
        <v>0</v>
      </c>
      <c r="N213" s="6">
        <v>0</v>
      </c>
      <c r="O213" s="6">
        <v>0</v>
      </c>
      <c r="P213" s="6">
        <v>0</v>
      </c>
      <c r="Q213" s="6">
        <v>0</v>
      </c>
      <c r="R213" s="6">
        <v>0</v>
      </c>
      <c r="S213" s="6">
        <v>0</v>
      </c>
      <c r="T213" s="6">
        <v>0</v>
      </c>
      <c r="U213" s="6">
        <v>1</v>
      </c>
      <c r="V213" s="6">
        <v>0</v>
      </c>
      <c r="W213" s="6">
        <v>0</v>
      </c>
      <c r="X213" s="6">
        <v>0</v>
      </c>
      <c r="Y213" s="6">
        <v>0</v>
      </c>
      <c r="Z213" s="6">
        <v>0</v>
      </c>
      <c r="AA213" s="6">
        <v>0</v>
      </c>
      <c r="AB213" s="6">
        <v>0</v>
      </c>
      <c r="AC213" s="6">
        <v>0</v>
      </c>
      <c r="AD213" s="6">
        <v>0</v>
      </c>
      <c r="AE213" s="6">
        <v>0</v>
      </c>
      <c r="AF213" s="6">
        <v>0</v>
      </c>
      <c r="AG213" s="6">
        <v>0</v>
      </c>
      <c r="AH213" s="6">
        <v>0</v>
      </c>
      <c r="AI213" s="6">
        <v>0</v>
      </c>
      <c r="AJ213" s="6">
        <v>0</v>
      </c>
      <c r="AK213" s="6">
        <v>0</v>
      </c>
      <c r="AL213" s="6">
        <v>0</v>
      </c>
      <c r="AM213" s="6">
        <v>0</v>
      </c>
      <c r="AN213" s="6">
        <v>0</v>
      </c>
      <c r="AO213" s="46">
        <v>0</v>
      </c>
      <c r="AP213" s="41">
        <f t="shared" si="76"/>
        <v>0</v>
      </c>
      <c r="AQ213" s="62">
        <f t="shared" si="77"/>
        <v>1</v>
      </c>
      <c r="AR213" s="41">
        <f t="shared" si="78"/>
        <v>1</v>
      </c>
      <c r="AS213" s="62">
        <f t="shared" si="79"/>
        <v>0</v>
      </c>
      <c r="AT213" s="41">
        <f t="shared" si="80"/>
        <v>0</v>
      </c>
      <c r="AU213" s="41">
        <f t="shared" si="81"/>
        <v>0</v>
      </c>
      <c r="AV213" s="41">
        <f t="shared" si="82"/>
        <v>1</v>
      </c>
      <c r="AW213" s="41">
        <f t="shared" si="83"/>
        <v>0</v>
      </c>
      <c r="AX213" s="62">
        <f t="shared" si="84"/>
        <v>0</v>
      </c>
      <c r="AY213" s="62">
        <f t="shared" si="75"/>
        <v>1</v>
      </c>
      <c r="AZ213" s="247"/>
      <c r="BA213" s="245"/>
      <c r="BB213" s="245"/>
      <c r="BC213" s="246"/>
      <c r="BD213" s="252"/>
      <c r="BE213" s="137"/>
      <c r="BF213" s="138"/>
      <c r="BG213" s="137"/>
      <c r="BH213" s="137"/>
      <c r="BI213" s="48"/>
    </row>
    <row r="214" spans="1:61" x14ac:dyDescent="0.35">
      <c r="A214" s="3"/>
      <c r="B214" s="253" t="s">
        <v>245</v>
      </c>
      <c r="C214" s="3"/>
      <c r="D214" s="26"/>
      <c r="E214" s="12" t="s">
        <v>321</v>
      </c>
      <c r="F214" s="12"/>
      <c r="G214" s="12"/>
      <c r="H214" s="55"/>
      <c r="I214" s="6">
        <v>0</v>
      </c>
      <c r="J214" s="6">
        <v>0</v>
      </c>
      <c r="K214" s="6">
        <v>0</v>
      </c>
      <c r="L214" s="6">
        <v>0</v>
      </c>
      <c r="M214" s="6">
        <v>0</v>
      </c>
      <c r="N214" s="6">
        <v>0</v>
      </c>
      <c r="O214" s="6">
        <v>0</v>
      </c>
      <c r="P214" s="6">
        <v>0</v>
      </c>
      <c r="Q214" s="6">
        <v>0</v>
      </c>
      <c r="R214" s="6">
        <v>0</v>
      </c>
      <c r="S214" s="6">
        <v>0</v>
      </c>
      <c r="T214" s="6">
        <v>0</v>
      </c>
      <c r="U214" s="6">
        <v>0</v>
      </c>
      <c r="V214" s="6">
        <v>0</v>
      </c>
      <c r="W214" s="6">
        <v>0</v>
      </c>
      <c r="X214" s="6">
        <v>1</v>
      </c>
      <c r="Y214" s="6">
        <v>0</v>
      </c>
      <c r="Z214" s="6">
        <v>0</v>
      </c>
      <c r="AA214" s="6">
        <v>0</v>
      </c>
      <c r="AB214" s="6">
        <v>0</v>
      </c>
      <c r="AC214" s="6">
        <v>0</v>
      </c>
      <c r="AD214" s="6">
        <v>0</v>
      </c>
      <c r="AE214" s="6">
        <v>0</v>
      </c>
      <c r="AF214" s="6">
        <v>0</v>
      </c>
      <c r="AG214" s="6">
        <v>0</v>
      </c>
      <c r="AH214" s="6">
        <v>0</v>
      </c>
      <c r="AI214" s="6">
        <v>0</v>
      </c>
      <c r="AJ214" s="6">
        <v>0</v>
      </c>
      <c r="AK214" s="6">
        <v>0</v>
      </c>
      <c r="AL214" s="6">
        <v>0</v>
      </c>
      <c r="AM214" s="6">
        <v>0</v>
      </c>
      <c r="AN214" s="6">
        <v>0</v>
      </c>
      <c r="AO214" s="46">
        <v>0</v>
      </c>
      <c r="AP214" s="41">
        <f t="shared" si="76"/>
        <v>1</v>
      </c>
      <c r="AQ214" s="62">
        <f t="shared" si="77"/>
        <v>0</v>
      </c>
      <c r="AR214" s="41">
        <f t="shared" si="78"/>
        <v>1</v>
      </c>
      <c r="AS214" s="62">
        <f t="shared" si="79"/>
        <v>0</v>
      </c>
      <c r="AT214" s="41">
        <f t="shared" si="80"/>
        <v>0</v>
      </c>
      <c r="AU214" s="41">
        <f t="shared" si="81"/>
        <v>0</v>
      </c>
      <c r="AV214" s="41">
        <f t="shared" si="82"/>
        <v>1</v>
      </c>
      <c r="AW214" s="41">
        <f t="shared" si="83"/>
        <v>0</v>
      </c>
      <c r="AX214" s="62">
        <f t="shared" si="84"/>
        <v>0</v>
      </c>
      <c r="AY214" s="62">
        <f t="shared" si="75"/>
        <v>1</v>
      </c>
      <c r="AZ214" s="247"/>
      <c r="BA214" s="245"/>
      <c r="BB214" s="245"/>
      <c r="BC214" s="246"/>
      <c r="BD214" s="252"/>
      <c r="BE214" s="137"/>
      <c r="BF214" s="138"/>
      <c r="BG214" s="137"/>
      <c r="BH214" s="137"/>
      <c r="BI214" s="48"/>
    </row>
    <row r="215" spans="1:61" x14ac:dyDescent="0.35">
      <c r="A215" s="3"/>
      <c r="B215" s="253"/>
      <c r="C215" s="3"/>
      <c r="D215" s="26"/>
      <c r="E215" s="12" t="s">
        <v>322</v>
      </c>
      <c r="F215" s="12"/>
      <c r="G215" s="12"/>
      <c r="H215" s="55"/>
      <c r="I215" s="6">
        <v>0</v>
      </c>
      <c r="J215" s="6">
        <v>0</v>
      </c>
      <c r="K215" s="6">
        <v>0</v>
      </c>
      <c r="L215" s="6">
        <v>0</v>
      </c>
      <c r="M215" s="6">
        <v>0</v>
      </c>
      <c r="N215" s="6">
        <v>0</v>
      </c>
      <c r="O215" s="6">
        <v>0</v>
      </c>
      <c r="P215" s="6">
        <v>0</v>
      </c>
      <c r="Q215" s="6">
        <v>0</v>
      </c>
      <c r="R215" s="6">
        <v>0</v>
      </c>
      <c r="S215" s="6">
        <v>0</v>
      </c>
      <c r="T215" s="6">
        <v>0</v>
      </c>
      <c r="U215" s="6">
        <v>1</v>
      </c>
      <c r="V215" s="6">
        <v>0</v>
      </c>
      <c r="W215" s="6">
        <v>0</v>
      </c>
      <c r="X215" s="6">
        <v>0</v>
      </c>
      <c r="Y215" s="6">
        <v>0</v>
      </c>
      <c r="Z215" s="6">
        <v>0</v>
      </c>
      <c r="AA215" s="6">
        <v>0</v>
      </c>
      <c r="AB215" s="6">
        <v>0</v>
      </c>
      <c r="AC215" s="6">
        <v>0</v>
      </c>
      <c r="AD215" s="6">
        <v>0</v>
      </c>
      <c r="AE215" s="6">
        <v>0</v>
      </c>
      <c r="AF215" s="6">
        <v>0</v>
      </c>
      <c r="AG215" s="6">
        <v>0</v>
      </c>
      <c r="AH215" s="6">
        <v>0</v>
      </c>
      <c r="AI215" s="6">
        <v>0</v>
      </c>
      <c r="AJ215" s="6">
        <v>0</v>
      </c>
      <c r="AK215" s="6">
        <v>0</v>
      </c>
      <c r="AL215" s="6">
        <v>0</v>
      </c>
      <c r="AM215" s="6">
        <v>0</v>
      </c>
      <c r="AN215" s="6">
        <v>0</v>
      </c>
      <c r="AO215" s="46">
        <v>0</v>
      </c>
      <c r="AP215" s="41">
        <f t="shared" si="76"/>
        <v>0</v>
      </c>
      <c r="AQ215" s="62">
        <f t="shared" si="77"/>
        <v>1</v>
      </c>
      <c r="AR215" s="41">
        <f t="shared" si="78"/>
        <v>1</v>
      </c>
      <c r="AS215" s="62">
        <f t="shared" si="79"/>
        <v>0</v>
      </c>
      <c r="AT215" s="41">
        <f t="shared" si="80"/>
        <v>0</v>
      </c>
      <c r="AU215" s="41">
        <f t="shared" si="81"/>
        <v>0</v>
      </c>
      <c r="AV215" s="41">
        <f t="shared" si="82"/>
        <v>1</v>
      </c>
      <c r="AW215" s="41">
        <f t="shared" si="83"/>
        <v>0</v>
      </c>
      <c r="AX215" s="62">
        <f t="shared" si="84"/>
        <v>0</v>
      </c>
      <c r="AY215" s="62">
        <f t="shared" si="75"/>
        <v>1</v>
      </c>
      <c r="AZ215" s="247"/>
      <c r="BA215" s="245"/>
      <c r="BB215" s="245"/>
      <c r="BC215" s="246"/>
      <c r="BD215" s="252"/>
      <c r="BE215" s="137"/>
      <c r="BF215" s="138"/>
      <c r="BG215" s="137"/>
      <c r="BH215" s="137"/>
      <c r="BI215" s="48"/>
    </row>
    <row r="216" spans="1:61" x14ac:dyDescent="0.35">
      <c r="A216" s="3"/>
      <c r="B216" s="253"/>
      <c r="C216" s="3"/>
      <c r="D216" s="26"/>
      <c r="E216" s="12" t="s">
        <v>323</v>
      </c>
      <c r="F216" s="12"/>
      <c r="G216" s="12"/>
      <c r="H216" s="55"/>
      <c r="I216" s="6">
        <v>0</v>
      </c>
      <c r="J216" s="6">
        <v>0</v>
      </c>
      <c r="K216" s="6">
        <v>0</v>
      </c>
      <c r="L216" s="6">
        <v>0</v>
      </c>
      <c r="M216" s="6">
        <v>0</v>
      </c>
      <c r="N216" s="6">
        <v>0</v>
      </c>
      <c r="O216" s="6">
        <v>0</v>
      </c>
      <c r="P216" s="6">
        <v>0</v>
      </c>
      <c r="Q216" s="6">
        <v>0</v>
      </c>
      <c r="R216" s="6">
        <v>0</v>
      </c>
      <c r="S216" s="6">
        <v>0</v>
      </c>
      <c r="T216" s="6">
        <v>0</v>
      </c>
      <c r="U216" s="6">
        <v>1</v>
      </c>
      <c r="V216" s="6">
        <v>0</v>
      </c>
      <c r="W216" s="6">
        <v>0</v>
      </c>
      <c r="X216" s="6">
        <v>0</v>
      </c>
      <c r="Y216" s="6">
        <v>0</v>
      </c>
      <c r="Z216" s="6">
        <v>0</v>
      </c>
      <c r="AA216" s="6">
        <v>0</v>
      </c>
      <c r="AB216" s="6">
        <v>0</v>
      </c>
      <c r="AC216" s="6">
        <v>0</v>
      </c>
      <c r="AD216" s="6">
        <v>0</v>
      </c>
      <c r="AE216" s="6">
        <v>0</v>
      </c>
      <c r="AF216" s="6">
        <v>0</v>
      </c>
      <c r="AG216" s="6">
        <v>0</v>
      </c>
      <c r="AH216" s="6">
        <v>0</v>
      </c>
      <c r="AI216" s="6">
        <v>0</v>
      </c>
      <c r="AJ216" s="6">
        <v>0</v>
      </c>
      <c r="AK216" s="6">
        <v>0</v>
      </c>
      <c r="AL216" s="6">
        <v>0</v>
      </c>
      <c r="AM216" s="6">
        <v>0</v>
      </c>
      <c r="AN216" s="6">
        <v>0</v>
      </c>
      <c r="AO216" s="46">
        <v>0</v>
      </c>
      <c r="AP216" s="41">
        <f t="shared" si="76"/>
        <v>0</v>
      </c>
      <c r="AQ216" s="62">
        <f t="shared" si="77"/>
        <v>1</v>
      </c>
      <c r="AR216" s="41">
        <f t="shared" si="78"/>
        <v>1</v>
      </c>
      <c r="AS216" s="62">
        <f t="shared" si="79"/>
        <v>0</v>
      </c>
      <c r="AT216" s="41">
        <f t="shared" si="80"/>
        <v>0</v>
      </c>
      <c r="AU216" s="41">
        <f t="shared" si="81"/>
        <v>0</v>
      </c>
      <c r="AV216" s="41">
        <f t="shared" si="82"/>
        <v>1</v>
      </c>
      <c r="AW216" s="41">
        <f t="shared" si="83"/>
        <v>0</v>
      </c>
      <c r="AX216" s="62">
        <f t="shared" si="84"/>
        <v>0</v>
      </c>
      <c r="AY216" s="62">
        <f t="shared" si="75"/>
        <v>1</v>
      </c>
      <c r="AZ216" s="247"/>
      <c r="BA216" s="245"/>
      <c r="BB216" s="245"/>
      <c r="BC216" s="246"/>
      <c r="BD216" s="252"/>
      <c r="BE216" s="137"/>
      <c r="BF216" s="138"/>
      <c r="BG216" s="137"/>
      <c r="BH216" s="137"/>
      <c r="BI216" s="48"/>
    </row>
    <row r="217" spans="1:61" x14ac:dyDescent="0.35">
      <c r="A217" s="3"/>
      <c r="B217" s="253"/>
      <c r="C217" s="3"/>
      <c r="D217" s="26"/>
      <c r="E217" s="12" t="s">
        <v>324</v>
      </c>
      <c r="F217" s="12"/>
      <c r="G217" s="12"/>
      <c r="H217" s="55"/>
      <c r="I217" s="6">
        <v>0</v>
      </c>
      <c r="J217" s="6">
        <v>0</v>
      </c>
      <c r="K217" s="6">
        <v>0</v>
      </c>
      <c r="L217" s="6">
        <v>0</v>
      </c>
      <c r="M217" s="6">
        <v>0</v>
      </c>
      <c r="N217" s="6">
        <v>0</v>
      </c>
      <c r="O217" s="6">
        <v>0</v>
      </c>
      <c r="P217" s="6">
        <v>0</v>
      </c>
      <c r="Q217" s="6">
        <v>0</v>
      </c>
      <c r="R217" s="6">
        <v>0</v>
      </c>
      <c r="S217" s="6">
        <v>0</v>
      </c>
      <c r="T217" s="6">
        <v>0</v>
      </c>
      <c r="U217" s="6">
        <v>1</v>
      </c>
      <c r="V217" s="6">
        <v>0</v>
      </c>
      <c r="W217" s="6">
        <v>0</v>
      </c>
      <c r="X217" s="6">
        <v>0</v>
      </c>
      <c r="Y217" s="6">
        <v>0</v>
      </c>
      <c r="Z217" s="6">
        <v>0</v>
      </c>
      <c r="AA217" s="6">
        <v>0</v>
      </c>
      <c r="AB217" s="6">
        <v>0</v>
      </c>
      <c r="AC217" s="6">
        <v>0</v>
      </c>
      <c r="AD217" s="6">
        <v>0</v>
      </c>
      <c r="AE217" s="6">
        <v>0</v>
      </c>
      <c r="AF217" s="6">
        <v>0</v>
      </c>
      <c r="AG217" s="6">
        <v>0</v>
      </c>
      <c r="AH217" s="6">
        <v>0</v>
      </c>
      <c r="AI217" s="6">
        <v>0</v>
      </c>
      <c r="AJ217" s="6">
        <v>0</v>
      </c>
      <c r="AK217" s="6">
        <v>0</v>
      </c>
      <c r="AL217" s="6">
        <v>0</v>
      </c>
      <c r="AM217" s="6">
        <v>0</v>
      </c>
      <c r="AN217" s="6">
        <v>0</v>
      </c>
      <c r="AO217" s="46">
        <v>0</v>
      </c>
      <c r="AP217" s="41">
        <f t="shared" si="76"/>
        <v>0</v>
      </c>
      <c r="AQ217" s="62">
        <f t="shared" si="77"/>
        <v>1</v>
      </c>
      <c r="AR217" s="41">
        <f t="shared" si="78"/>
        <v>1</v>
      </c>
      <c r="AS217" s="62">
        <f t="shared" si="79"/>
        <v>0</v>
      </c>
      <c r="AT217" s="41">
        <f t="shared" si="80"/>
        <v>0</v>
      </c>
      <c r="AU217" s="41">
        <f t="shared" si="81"/>
        <v>0</v>
      </c>
      <c r="AV217" s="41">
        <f t="shared" si="82"/>
        <v>1</v>
      </c>
      <c r="AW217" s="41">
        <f t="shared" si="83"/>
        <v>0</v>
      </c>
      <c r="AX217" s="62">
        <f t="shared" si="84"/>
        <v>0</v>
      </c>
      <c r="AY217" s="62">
        <f t="shared" si="75"/>
        <v>1</v>
      </c>
      <c r="AZ217" s="247"/>
      <c r="BA217" s="245"/>
      <c r="BB217" s="245"/>
      <c r="BC217" s="246"/>
      <c r="BD217" s="252"/>
      <c r="BE217" s="137"/>
      <c r="BF217" s="138"/>
      <c r="BG217" s="137"/>
      <c r="BH217" s="137"/>
      <c r="BI217" s="48"/>
    </row>
    <row r="218" spans="1:61" x14ac:dyDescent="0.35">
      <c r="A218" s="3"/>
      <c r="B218" s="253"/>
      <c r="C218" s="3"/>
      <c r="D218" s="26"/>
      <c r="E218" s="12" t="s">
        <v>325</v>
      </c>
      <c r="F218" s="12"/>
      <c r="G218" s="12"/>
      <c r="H218" s="55"/>
      <c r="I218" s="6">
        <v>0</v>
      </c>
      <c r="J218" s="6">
        <v>0</v>
      </c>
      <c r="K218" s="6">
        <v>0</v>
      </c>
      <c r="L218" s="6">
        <v>0</v>
      </c>
      <c r="M218" s="6">
        <v>0</v>
      </c>
      <c r="N218" s="6">
        <v>0</v>
      </c>
      <c r="O218" s="6">
        <v>0</v>
      </c>
      <c r="P218" s="6">
        <v>0</v>
      </c>
      <c r="Q218" s="6">
        <v>0</v>
      </c>
      <c r="R218" s="6">
        <v>0</v>
      </c>
      <c r="S218" s="6">
        <v>0</v>
      </c>
      <c r="T218" s="6">
        <v>0</v>
      </c>
      <c r="U218" s="6">
        <v>0</v>
      </c>
      <c r="V218" s="6">
        <v>1</v>
      </c>
      <c r="W218" s="6">
        <v>1</v>
      </c>
      <c r="X218" s="6">
        <v>0</v>
      </c>
      <c r="Y218" s="6">
        <v>0</v>
      </c>
      <c r="Z218" s="6">
        <v>0</v>
      </c>
      <c r="AA218" s="6">
        <v>0</v>
      </c>
      <c r="AB218" s="6">
        <v>0</v>
      </c>
      <c r="AC218" s="6">
        <v>0</v>
      </c>
      <c r="AD218" s="6">
        <v>0</v>
      </c>
      <c r="AE218" s="6">
        <v>0</v>
      </c>
      <c r="AF218" s="6">
        <v>0</v>
      </c>
      <c r="AG218" s="6">
        <v>0</v>
      </c>
      <c r="AH218" s="6">
        <v>0</v>
      </c>
      <c r="AI218" s="6">
        <v>0</v>
      </c>
      <c r="AJ218" s="6">
        <v>0</v>
      </c>
      <c r="AK218" s="6">
        <v>0</v>
      </c>
      <c r="AL218" s="6">
        <v>0</v>
      </c>
      <c r="AM218" s="6">
        <v>0</v>
      </c>
      <c r="AN218" s="6">
        <v>0</v>
      </c>
      <c r="AO218" s="46">
        <v>0</v>
      </c>
      <c r="AP218" s="41">
        <f t="shared" si="76"/>
        <v>0</v>
      </c>
      <c r="AQ218" s="62">
        <f t="shared" si="77"/>
        <v>2</v>
      </c>
      <c r="AR218" s="41">
        <f t="shared" si="78"/>
        <v>0</v>
      </c>
      <c r="AS218" s="62">
        <f t="shared" si="79"/>
        <v>2</v>
      </c>
      <c r="AT218" s="41">
        <f t="shared" si="80"/>
        <v>0</v>
      </c>
      <c r="AU218" s="41">
        <f t="shared" si="81"/>
        <v>0</v>
      </c>
      <c r="AV218" s="41">
        <f t="shared" si="82"/>
        <v>2</v>
      </c>
      <c r="AW218" s="41">
        <f t="shared" si="83"/>
        <v>0</v>
      </c>
      <c r="AX218" s="62">
        <f t="shared" si="84"/>
        <v>0</v>
      </c>
      <c r="AY218" s="62">
        <f t="shared" si="75"/>
        <v>2</v>
      </c>
      <c r="AZ218" s="247"/>
      <c r="BA218" s="245"/>
      <c r="BB218" s="245"/>
      <c r="BC218" s="246"/>
      <c r="BD218" s="252"/>
      <c r="BE218" s="137"/>
      <c r="BF218" s="138"/>
      <c r="BG218" s="137"/>
      <c r="BH218" s="137"/>
      <c r="BI218" s="48"/>
    </row>
    <row r="219" spans="1:61" ht="14.15" customHeight="1" x14ac:dyDescent="0.35">
      <c r="A219" s="3"/>
      <c r="B219" s="253"/>
      <c r="C219" s="3"/>
      <c r="D219" s="26"/>
      <c r="E219" s="3"/>
      <c r="F219" s="12" t="s">
        <v>326</v>
      </c>
      <c r="G219" s="12"/>
      <c r="H219" s="55"/>
      <c r="I219" s="6">
        <v>0</v>
      </c>
      <c r="J219" s="6">
        <v>0</v>
      </c>
      <c r="K219" s="6">
        <v>0</v>
      </c>
      <c r="L219" s="6">
        <v>0</v>
      </c>
      <c r="M219" s="6">
        <v>0</v>
      </c>
      <c r="N219" s="6">
        <v>0</v>
      </c>
      <c r="O219" s="6">
        <v>0</v>
      </c>
      <c r="P219" s="6">
        <v>0</v>
      </c>
      <c r="Q219" s="6">
        <v>0</v>
      </c>
      <c r="R219" s="6">
        <v>0</v>
      </c>
      <c r="S219" s="6">
        <v>0</v>
      </c>
      <c r="T219" s="6">
        <v>0</v>
      </c>
      <c r="U219" s="6">
        <v>0</v>
      </c>
      <c r="V219" s="6">
        <v>0</v>
      </c>
      <c r="W219" s="6">
        <v>1</v>
      </c>
      <c r="X219" s="6">
        <v>0</v>
      </c>
      <c r="Y219" s="6">
        <v>0</v>
      </c>
      <c r="Z219" s="6">
        <v>0</v>
      </c>
      <c r="AA219" s="6">
        <v>0</v>
      </c>
      <c r="AB219" s="6">
        <v>0</v>
      </c>
      <c r="AC219" s="6">
        <v>0</v>
      </c>
      <c r="AD219" s="6">
        <v>0</v>
      </c>
      <c r="AE219" s="6">
        <v>0</v>
      </c>
      <c r="AF219" s="6">
        <v>0</v>
      </c>
      <c r="AG219" s="6">
        <v>0</v>
      </c>
      <c r="AH219" s="6">
        <v>0</v>
      </c>
      <c r="AI219" s="6">
        <v>0</v>
      </c>
      <c r="AJ219" s="6">
        <v>0</v>
      </c>
      <c r="AK219" s="6">
        <v>0</v>
      </c>
      <c r="AL219" s="6">
        <v>0</v>
      </c>
      <c r="AM219" s="6">
        <v>0</v>
      </c>
      <c r="AN219" s="6">
        <v>0</v>
      </c>
      <c r="AO219" s="46">
        <v>0</v>
      </c>
      <c r="AP219" s="41">
        <f t="shared" si="76"/>
        <v>0</v>
      </c>
      <c r="AQ219" s="62">
        <f t="shared" si="77"/>
        <v>1</v>
      </c>
      <c r="AR219" s="41">
        <f t="shared" si="78"/>
        <v>0</v>
      </c>
      <c r="AS219" s="62">
        <f t="shared" si="79"/>
        <v>1</v>
      </c>
      <c r="AT219" s="41">
        <f t="shared" si="80"/>
        <v>0</v>
      </c>
      <c r="AU219" s="41">
        <f t="shared" si="81"/>
        <v>0</v>
      </c>
      <c r="AV219" s="41">
        <f t="shared" si="82"/>
        <v>1</v>
      </c>
      <c r="AW219" s="41">
        <f t="shared" si="83"/>
        <v>0</v>
      </c>
      <c r="AX219" s="62">
        <f t="shared" si="84"/>
        <v>0</v>
      </c>
      <c r="AY219" s="62">
        <f t="shared" si="75"/>
        <v>1</v>
      </c>
      <c r="AZ219" s="247"/>
      <c r="BA219" s="245"/>
      <c r="BB219" s="245"/>
      <c r="BC219" s="246"/>
      <c r="BD219" s="252"/>
      <c r="BE219" s="137"/>
      <c r="BF219" s="138"/>
      <c r="BG219" s="137"/>
      <c r="BH219" s="137"/>
      <c r="BI219" s="48"/>
    </row>
    <row r="220" spans="1:61" x14ac:dyDescent="0.35">
      <c r="A220" s="3"/>
      <c r="B220" s="253"/>
      <c r="C220" s="3"/>
      <c r="D220" s="26"/>
      <c r="E220" s="3"/>
      <c r="F220" s="12" t="s">
        <v>327</v>
      </c>
      <c r="G220" s="12"/>
      <c r="H220" s="55"/>
      <c r="I220" s="6">
        <v>0</v>
      </c>
      <c r="J220" s="6">
        <v>0</v>
      </c>
      <c r="K220" s="6">
        <v>0</v>
      </c>
      <c r="L220" s="6">
        <v>0</v>
      </c>
      <c r="M220" s="6">
        <v>0</v>
      </c>
      <c r="N220" s="6">
        <v>0</v>
      </c>
      <c r="O220" s="6">
        <v>0</v>
      </c>
      <c r="P220" s="6">
        <v>0</v>
      </c>
      <c r="Q220" s="6">
        <v>0</v>
      </c>
      <c r="R220" s="6">
        <v>0</v>
      </c>
      <c r="S220" s="6">
        <v>0</v>
      </c>
      <c r="T220" s="6">
        <v>0</v>
      </c>
      <c r="U220" s="6">
        <v>0</v>
      </c>
      <c r="V220" s="6">
        <v>0</v>
      </c>
      <c r="W220" s="6">
        <v>1</v>
      </c>
      <c r="X220" s="6">
        <v>0</v>
      </c>
      <c r="Y220" s="6">
        <v>0</v>
      </c>
      <c r="Z220" s="6">
        <v>0</v>
      </c>
      <c r="AA220" s="6">
        <v>0</v>
      </c>
      <c r="AB220" s="6">
        <v>0</v>
      </c>
      <c r="AC220" s="6">
        <v>0</v>
      </c>
      <c r="AD220" s="6">
        <v>0</v>
      </c>
      <c r="AE220" s="6">
        <v>0</v>
      </c>
      <c r="AF220" s="6">
        <v>0</v>
      </c>
      <c r="AG220" s="6">
        <v>0</v>
      </c>
      <c r="AH220" s="6">
        <v>0</v>
      </c>
      <c r="AI220" s="6">
        <v>0</v>
      </c>
      <c r="AJ220" s="6">
        <v>0</v>
      </c>
      <c r="AK220" s="6">
        <v>0</v>
      </c>
      <c r="AL220" s="6">
        <v>0</v>
      </c>
      <c r="AM220" s="6">
        <v>0</v>
      </c>
      <c r="AN220" s="6">
        <v>0</v>
      </c>
      <c r="AO220" s="46">
        <v>0</v>
      </c>
      <c r="AP220" s="41">
        <f t="shared" si="76"/>
        <v>0</v>
      </c>
      <c r="AQ220" s="62">
        <f t="shared" si="77"/>
        <v>1</v>
      </c>
      <c r="AR220" s="41">
        <f t="shared" si="78"/>
        <v>0</v>
      </c>
      <c r="AS220" s="62">
        <f t="shared" si="79"/>
        <v>1</v>
      </c>
      <c r="AT220" s="41">
        <f t="shared" si="80"/>
        <v>0</v>
      </c>
      <c r="AU220" s="41">
        <f t="shared" si="81"/>
        <v>0</v>
      </c>
      <c r="AV220" s="41">
        <f t="shared" si="82"/>
        <v>1</v>
      </c>
      <c r="AW220" s="41">
        <f t="shared" si="83"/>
        <v>0</v>
      </c>
      <c r="AX220" s="62">
        <f t="shared" si="84"/>
        <v>0</v>
      </c>
      <c r="AY220" s="62">
        <f t="shared" si="75"/>
        <v>1</v>
      </c>
      <c r="AZ220" s="247"/>
      <c r="BA220" s="245"/>
      <c r="BB220" s="245"/>
      <c r="BC220" s="246"/>
      <c r="BD220" s="252"/>
      <c r="BE220" s="137"/>
      <c r="BF220" s="138"/>
      <c r="BG220" s="137"/>
      <c r="BH220" s="137"/>
      <c r="BI220" s="48"/>
    </row>
    <row r="221" spans="1:61" x14ac:dyDescent="0.35">
      <c r="A221" s="3"/>
      <c r="B221" s="23"/>
      <c r="C221" s="3"/>
      <c r="D221" s="26"/>
      <c r="E221" s="3"/>
      <c r="F221" s="12" t="s">
        <v>328</v>
      </c>
      <c r="G221" s="12"/>
      <c r="H221" s="55"/>
      <c r="I221" s="6">
        <v>0</v>
      </c>
      <c r="J221" s="6">
        <v>0</v>
      </c>
      <c r="K221" s="6">
        <v>0</v>
      </c>
      <c r="L221" s="6">
        <v>0</v>
      </c>
      <c r="M221" s="6">
        <v>0</v>
      </c>
      <c r="N221" s="6">
        <v>0</v>
      </c>
      <c r="O221" s="6">
        <v>0</v>
      </c>
      <c r="P221" s="6">
        <v>0</v>
      </c>
      <c r="Q221" s="6">
        <v>0</v>
      </c>
      <c r="R221" s="6">
        <v>0</v>
      </c>
      <c r="S221" s="6">
        <v>0</v>
      </c>
      <c r="T221" s="6">
        <v>0</v>
      </c>
      <c r="U221" s="6">
        <v>0</v>
      </c>
      <c r="V221" s="6">
        <v>1</v>
      </c>
      <c r="W221" s="6">
        <v>0</v>
      </c>
      <c r="X221" s="6">
        <v>0</v>
      </c>
      <c r="Y221" s="6">
        <v>0</v>
      </c>
      <c r="Z221" s="6">
        <v>0</v>
      </c>
      <c r="AA221" s="6">
        <v>0</v>
      </c>
      <c r="AB221" s="6">
        <v>0</v>
      </c>
      <c r="AC221" s="6">
        <v>0</v>
      </c>
      <c r="AD221" s="6">
        <v>0</v>
      </c>
      <c r="AE221" s="6">
        <v>0</v>
      </c>
      <c r="AF221" s="6">
        <v>0</v>
      </c>
      <c r="AG221" s="6">
        <v>0</v>
      </c>
      <c r="AH221" s="6">
        <v>0</v>
      </c>
      <c r="AI221" s="6">
        <v>0</v>
      </c>
      <c r="AJ221" s="6">
        <v>0</v>
      </c>
      <c r="AK221" s="6">
        <v>0</v>
      </c>
      <c r="AL221" s="6">
        <v>0</v>
      </c>
      <c r="AM221" s="6">
        <v>0</v>
      </c>
      <c r="AN221" s="6">
        <v>0</v>
      </c>
      <c r="AO221" s="46">
        <v>0</v>
      </c>
      <c r="AP221" s="41">
        <f t="shared" si="76"/>
        <v>0</v>
      </c>
      <c r="AQ221" s="62">
        <f t="shared" si="77"/>
        <v>1</v>
      </c>
      <c r="AR221" s="41">
        <f t="shared" si="78"/>
        <v>0</v>
      </c>
      <c r="AS221" s="62">
        <f t="shared" si="79"/>
        <v>1</v>
      </c>
      <c r="AT221" s="41">
        <f t="shared" si="80"/>
        <v>0</v>
      </c>
      <c r="AU221" s="41">
        <f t="shared" si="81"/>
        <v>0</v>
      </c>
      <c r="AV221" s="41">
        <f t="shared" si="82"/>
        <v>1</v>
      </c>
      <c r="AW221" s="41">
        <f t="shared" si="83"/>
        <v>0</v>
      </c>
      <c r="AX221" s="62">
        <f t="shared" si="84"/>
        <v>0</v>
      </c>
      <c r="AY221" s="62">
        <f t="shared" si="75"/>
        <v>1</v>
      </c>
      <c r="AZ221" s="247"/>
      <c r="BA221" s="245"/>
      <c r="BB221" s="245"/>
      <c r="BC221" s="246"/>
      <c r="BD221" s="252"/>
      <c r="BE221" s="137"/>
      <c r="BF221" s="138"/>
      <c r="BG221" s="137"/>
      <c r="BH221" s="137"/>
      <c r="BI221" s="48"/>
    </row>
    <row r="222" spans="1:61" x14ac:dyDescent="0.35">
      <c r="A222" s="3"/>
      <c r="B222" s="23"/>
      <c r="C222" s="3"/>
      <c r="D222" s="26"/>
      <c r="E222" s="3"/>
      <c r="F222" s="12" t="s">
        <v>329</v>
      </c>
      <c r="G222" s="12"/>
      <c r="H222" s="55"/>
      <c r="I222" s="6">
        <v>0</v>
      </c>
      <c r="J222" s="6">
        <v>0</v>
      </c>
      <c r="K222" s="6">
        <v>0</v>
      </c>
      <c r="L222" s="6">
        <v>0</v>
      </c>
      <c r="M222" s="6">
        <v>0</v>
      </c>
      <c r="N222" s="6">
        <v>0</v>
      </c>
      <c r="O222" s="6">
        <v>0</v>
      </c>
      <c r="P222" s="6">
        <v>0</v>
      </c>
      <c r="Q222" s="6">
        <v>0</v>
      </c>
      <c r="R222" s="6">
        <v>0</v>
      </c>
      <c r="S222" s="6">
        <v>0</v>
      </c>
      <c r="T222" s="6">
        <v>0</v>
      </c>
      <c r="U222" s="6">
        <v>0</v>
      </c>
      <c r="V222" s="6">
        <v>1</v>
      </c>
      <c r="W222" s="6">
        <v>0</v>
      </c>
      <c r="X222" s="6">
        <v>0</v>
      </c>
      <c r="Y222" s="6">
        <v>0</v>
      </c>
      <c r="Z222" s="6">
        <v>0</v>
      </c>
      <c r="AA222" s="6">
        <v>0</v>
      </c>
      <c r="AB222" s="6">
        <v>0</v>
      </c>
      <c r="AC222" s="6">
        <v>0</v>
      </c>
      <c r="AD222" s="6">
        <v>0</v>
      </c>
      <c r="AE222" s="6">
        <v>0</v>
      </c>
      <c r="AF222" s="6">
        <v>0</v>
      </c>
      <c r="AG222" s="6">
        <v>0</v>
      </c>
      <c r="AH222" s="6">
        <v>0</v>
      </c>
      <c r="AI222" s="6">
        <v>0</v>
      </c>
      <c r="AJ222" s="6">
        <v>0</v>
      </c>
      <c r="AK222" s="6">
        <v>0</v>
      </c>
      <c r="AL222" s="6">
        <v>0</v>
      </c>
      <c r="AM222" s="6">
        <v>0</v>
      </c>
      <c r="AN222" s="6">
        <v>0</v>
      </c>
      <c r="AO222" s="46">
        <v>0</v>
      </c>
      <c r="AP222" s="41">
        <f t="shared" si="76"/>
        <v>0</v>
      </c>
      <c r="AQ222" s="62">
        <f t="shared" si="77"/>
        <v>1</v>
      </c>
      <c r="AR222" s="41">
        <f t="shared" si="78"/>
        <v>0</v>
      </c>
      <c r="AS222" s="62">
        <f t="shared" si="79"/>
        <v>1</v>
      </c>
      <c r="AT222" s="41">
        <f t="shared" si="80"/>
        <v>0</v>
      </c>
      <c r="AU222" s="41">
        <f t="shared" si="81"/>
        <v>0</v>
      </c>
      <c r="AV222" s="41">
        <f t="shared" si="82"/>
        <v>1</v>
      </c>
      <c r="AW222" s="41">
        <f t="shared" si="83"/>
        <v>0</v>
      </c>
      <c r="AX222" s="62">
        <f t="shared" si="84"/>
        <v>0</v>
      </c>
      <c r="AY222" s="62">
        <f t="shared" si="75"/>
        <v>1</v>
      </c>
      <c r="AZ222" s="247"/>
      <c r="BA222" s="245"/>
      <c r="BB222" s="245"/>
      <c r="BC222" s="246"/>
      <c r="BD222" s="252"/>
      <c r="BE222" s="137"/>
      <c r="BF222" s="138"/>
      <c r="BG222" s="137"/>
      <c r="BH222" s="137"/>
      <c r="BI222" s="48"/>
    </row>
    <row r="223" spans="1:61" x14ac:dyDescent="0.35">
      <c r="A223" s="3"/>
      <c r="B223" s="23"/>
      <c r="C223" s="3"/>
      <c r="D223" s="26"/>
      <c r="E223" s="3"/>
      <c r="F223" s="12" t="s">
        <v>330</v>
      </c>
      <c r="G223" s="12"/>
      <c r="H223" s="55"/>
      <c r="I223" s="6">
        <v>0</v>
      </c>
      <c r="J223" s="6">
        <v>0</v>
      </c>
      <c r="K223" s="6">
        <v>0</v>
      </c>
      <c r="L223" s="6">
        <v>0</v>
      </c>
      <c r="M223" s="6">
        <v>0</v>
      </c>
      <c r="N223" s="6">
        <v>0</v>
      </c>
      <c r="O223" s="6">
        <v>0</v>
      </c>
      <c r="P223" s="6">
        <v>0</v>
      </c>
      <c r="Q223" s="6">
        <v>0</v>
      </c>
      <c r="R223" s="6">
        <v>0</v>
      </c>
      <c r="S223" s="6">
        <v>0</v>
      </c>
      <c r="T223" s="6">
        <v>0</v>
      </c>
      <c r="U223" s="6">
        <v>0</v>
      </c>
      <c r="V223" s="6">
        <v>1</v>
      </c>
      <c r="W223" s="6">
        <v>0</v>
      </c>
      <c r="X223" s="6">
        <v>0</v>
      </c>
      <c r="Y223" s="6">
        <v>0</v>
      </c>
      <c r="Z223" s="6">
        <v>0</v>
      </c>
      <c r="AA223" s="6">
        <v>0</v>
      </c>
      <c r="AB223" s="6">
        <v>0</v>
      </c>
      <c r="AC223" s="6">
        <v>0</v>
      </c>
      <c r="AD223" s="6">
        <v>0</v>
      </c>
      <c r="AE223" s="6">
        <v>0</v>
      </c>
      <c r="AF223" s="6">
        <v>0</v>
      </c>
      <c r="AG223" s="6">
        <v>0</v>
      </c>
      <c r="AH223" s="6">
        <v>0</v>
      </c>
      <c r="AI223" s="6">
        <v>0</v>
      </c>
      <c r="AJ223" s="6">
        <v>0</v>
      </c>
      <c r="AK223" s="6">
        <v>0</v>
      </c>
      <c r="AL223" s="6">
        <v>0</v>
      </c>
      <c r="AM223" s="6">
        <v>0</v>
      </c>
      <c r="AN223" s="6">
        <v>0</v>
      </c>
      <c r="AO223" s="46">
        <v>0</v>
      </c>
      <c r="AP223" s="41">
        <f t="shared" si="76"/>
        <v>0</v>
      </c>
      <c r="AQ223" s="62">
        <f t="shared" si="77"/>
        <v>1</v>
      </c>
      <c r="AR223" s="41">
        <f t="shared" si="78"/>
        <v>0</v>
      </c>
      <c r="AS223" s="62">
        <f t="shared" si="79"/>
        <v>1</v>
      </c>
      <c r="AT223" s="41">
        <f t="shared" si="80"/>
        <v>0</v>
      </c>
      <c r="AU223" s="41">
        <f t="shared" si="81"/>
        <v>0</v>
      </c>
      <c r="AV223" s="41">
        <f t="shared" si="82"/>
        <v>1</v>
      </c>
      <c r="AW223" s="41">
        <f t="shared" si="83"/>
        <v>0</v>
      </c>
      <c r="AX223" s="62">
        <f t="shared" si="84"/>
        <v>0</v>
      </c>
      <c r="AY223" s="62">
        <f t="shared" si="75"/>
        <v>1</v>
      </c>
      <c r="AZ223" s="247"/>
      <c r="BA223" s="245"/>
      <c r="BB223" s="245"/>
      <c r="BC223" s="246"/>
      <c r="BD223" s="252"/>
      <c r="BE223" s="137"/>
      <c r="BF223" s="138"/>
      <c r="BG223" s="137"/>
      <c r="BH223" s="137"/>
      <c r="BI223" s="48"/>
    </row>
    <row r="224" spans="1:61" x14ac:dyDescent="0.35">
      <c r="A224" s="3"/>
      <c r="B224" s="23"/>
      <c r="C224" s="3"/>
      <c r="D224" s="2">
        <v>5</v>
      </c>
      <c r="E224" s="19" t="s">
        <v>161</v>
      </c>
      <c r="F224" s="16"/>
      <c r="G224" s="16"/>
      <c r="H224" s="5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47"/>
      <c r="AP224" s="43"/>
      <c r="AQ224" s="61"/>
      <c r="AR224" s="43"/>
      <c r="AS224" s="61"/>
      <c r="AT224" s="43"/>
      <c r="AU224" s="43"/>
      <c r="AV224" s="43"/>
      <c r="AW224" s="43"/>
      <c r="AX224" s="61"/>
      <c r="AY224" s="61"/>
      <c r="AZ224" s="77">
        <v>5</v>
      </c>
      <c r="BA224" s="19" t="s">
        <v>161</v>
      </c>
      <c r="BB224" s="75"/>
      <c r="BC224" s="71"/>
      <c r="BD224" s="252"/>
      <c r="BE224" s="137"/>
      <c r="BF224" s="138"/>
      <c r="BG224" s="137"/>
      <c r="BH224" s="137"/>
      <c r="BI224" s="48"/>
    </row>
    <row r="225" spans="1:61" s="202" customFormat="1" x14ac:dyDescent="0.35">
      <c r="A225" s="15"/>
      <c r="B225" s="38"/>
      <c r="C225" s="15"/>
      <c r="D225" s="28"/>
      <c r="E225" s="11" t="s">
        <v>798</v>
      </c>
      <c r="F225" s="12"/>
      <c r="G225" s="11"/>
      <c r="H225" s="54"/>
      <c r="I225" s="204">
        <v>0</v>
      </c>
      <c r="J225" s="204">
        <v>0</v>
      </c>
      <c r="K225" s="204">
        <v>0</v>
      </c>
      <c r="L225" s="204">
        <v>0</v>
      </c>
      <c r="M225" s="204">
        <v>0</v>
      </c>
      <c r="N225" s="204">
        <v>0</v>
      </c>
      <c r="O225" s="204">
        <v>0</v>
      </c>
      <c r="P225" s="204">
        <v>0</v>
      </c>
      <c r="Q225" s="204">
        <v>0</v>
      </c>
      <c r="R225" s="204">
        <v>0</v>
      </c>
      <c r="S225" s="204">
        <v>0</v>
      </c>
      <c r="T225" s="204">
        <v>0</v>
      </c>
      <c r="U225" s="204">
        <v>0</v>
      </c>
      <c r="V225" s="204">
        <v>1</v>
      </c>
      <c r="W225" s="204">
        <v>1</v>
      </c>
      <c r="X225" s="204">
        <v>1</v>
      </c>
      <c r="Y225" s="204">
        <v>1</v>
      </c>
      <c r="Z225" s="204">
        <v>1</v>
      </c>
      <c r="AA225" s="204">
        <v>0</v>
      </c>
      <c r="AB225" s="204">
        <v>0</v>
      </c>
      <c r="AC225" s="204">
        <v>0</v>
      </c>
      <c r="AD225" s="204">
        <v>0</v>
      </c>
      <c r="AE225" s="204">
        <v>0</v>
      </c>
      <c r="AF225" s="204">
        <v>0</v>
      </c>
      <c r="AG225" s="204">
        <v>0</v>
      </c>
      <c r="AH225" s="204">
        <v>0</v>
      </c>
      <c r="AI225" s="204">
        <v>0</v>
      </c>
      <c r="AJ225" s="204">
        <v>0</v>
      </c>
      <c r="AK225" s="204">
        <v>0</v>
      </c>
      <c r="AL225" s="204">
        <v>0</v>
      </c>
      <c r="AM225" s="204">
        <v>0</v>
      </c>
      <c r="AN225" s="204">
        <v>0</v>
      </c>
      <c r="AO225" s="205">
        <v>0</v>
      </c>
      <c r="AP225" s="206">
        <f t="shared" ref="AP225:AP248" si="85">SUMIF($I$3:$AO$3, "*REF*", I225:AO225)</f>
        <v>3</v>
      </c>
      <c r="AQ225" s="207">
        <f t="shared" ref="AQ225:AQ248" si="86">SUMIF($I$3:$AO$3, "*HOST*", I225:AO225)</f>
        <v>2</v>
      </c>
      <c r="AR225" s="206">
        <f t="shared" ref="AR225:AR248" si="87">SUMIF($I$4:$AO$4, "*F*", I225:AO225)</f>
        <v>2</v>
      </c>
      <c r="AS225" s="207">
        <f t="shared" ref="AS225:AS248" si="88">SUMIF($I$4:$AO$4, "*M*", I225:AO225)</f>
        <v>3</v>
      </c>
      <c r="AT225" s="206">
        <f t="shared" ref="AT225:AT248" si="89">SUMIF($I$6:$AO$6, "Edu", I225:AO225)</f>
        <v>0</v>
      </c>
      <c r="AU225" s="206">
        <f t="shared" ref="AU225:AU248" si="90">SUMIF($I$6:$AO$6, "*agri*", I225:AO225)</f>
        <v>0</v>
      </c>
      <c r="AV225" s="206">
        <f t="shared" ref="AV225:AV248" si="91">SUMIF($I$6:$AO$6, "Health", I225:AO225)</f>
        <v>5</v>
      </c>
      <c r="AW225" s="206">
        <f t="shared" ref="AW225:AW248" si="92">SUMIF($I$6:$AO$6, "*market*", I225:AO225)</f>
        <v>0</v>
      </c>
      <c r="AX225" s="207">
        <f t="shared" ref="AX225:AX248" si="93">SUMIF($I$6:$AO$6, "*PWD*", I225:AO225)</f>
        <v>0</v>
      </c>
      <c r="AY225" s="207">
        <f t="shared" si="75"/>
        <v>5</v>
      </c>
      <c r="AZ225" s="242" t="s">
        <v>331</v>
      </c>
      <c r="BA225" s="245"/>
      <c r="BB225" s="245"/>
      <c r="BC225" s="246"/>
      <c r="BD225" s="252"/>
      <c r="BE225" s="9"/>
      <c r="BF225" s="139"/>
      <c r="BG225" s="9"/>
      <c r="BH225" s="9"/>
      <c r="BI225" s="69"/>
    </row>
    <row r="226" spans="1:61" x14ac:dyDescent="0.35">
      <c r="A226" s="3"/>
      <c r="B226" s="23"/>
      <c r="C226" s="3"/>
      <c r="D226" s="26"/>
      <c r="E226" s="3"/>
      <c r="F226" s="12" t="s">
        <v>332</v>
      </c>
      <c r="G226" s="12"/>
      <c r="H226" s="55"/>
      <c r="I226" s="6">
        <v>0</v>
      </c>
      <c r="J226" s="6">
        <v>0</v>
      </c>
      <c r="K226" s="6">
        <v>0</v>
      </c>
      <c r="L226" s="6">
        <v>0</v>
      </c>
      <c r="M226" s="6">
        <v>0</v>
      </c>
      <c r="N226" s="6">
        <v>0</v>
      </c>
      <c r="O226" s="6">
        <v>0</v>
      </c>
      <c r="P226" s="6">
        <v>0</v>
      </c>
      <c r="Q226" s="6">
        <v>0</v>
      </c>
      <c r="R226" s="6">
        <v>0</v>
      </c>
      <c r="S226" s="6">
        <v>0</v>
      </c>
      <c r="T226" s="6">
        <v>0</v>
      </c>
      <c r="U226" s="6">
        <v>0</v>
      </c>
      <c r="V226" s="6">
        <v>0</v>
      </c>
      <c r="W226" s="6">
        <v>0</v>
      </c>
      <c r="X226" s="6">
        <v>0</v>
      </c>
      <c r="Y226" s="6">
        <v>0</v>
      </c>
      <c r="Z226" s="6">
        <v>1</v>
      </c>
      <c r="AA226" s="6">
        <v>0</v>
      </c>
      <c r="AB226" s="6">
        <v>0</v>
      </c>
      <c r="AC226" s="6">
        <v>0</v>
      </c>
      <c r="AD226" s="6">
        <v>0</v>
      </c>
      <c r="AE226" s="6">
        <v>0</v>
      </c>
      <c r="AF226" s="6">
        <v>0</v>
      </c>
      <c r="AG226" s="6">
        <v>0</v>
      </c>
      <c r="AH226" s="6">
        <v>0</v>
      </c>
      <c r="AI226" s="6">
        <v>0</v>
      </c>
      <c r="AJ226" s="6">
        <v>0</v>
      </c>
      <c r="AK226" s="6">
        <v>0</v>
      </c>
      <c r="AL226" s="6">
        <v>0</v>
      </c>
      <c r="AM226" s="6">
        <v>0</v>
      </c>
      <c r="AN226" s="6">
        <v>0</v>
      </c>
      <c r="AO226" s="46">
        <v>0</v>
      </c>
      <c r="AP226" s="41">
        <f t="shared" si="85"/>
        <v>1</v>
      </c>
      <c r="AQ226" s="62">
        <f t="shared" si="86"/>
        <v>0</v>
      </c>
      <c r="AR226" s="41">
        <f t="shared" si="87"/>
        <v>0</v>
      </c>
      <c r="AS226" s="62">
        <f t="shared" si="88"/>
        <v>1</v>
      </c>
      <c r="AT226" s="41">
        <f t="shared" si="89"/>
        <v>0</v>
      </c>
      <c r="AU226" s="41">
        <f t="shared" si="90"/>
        <v>0</v>
      </c>
      <c r="AV226" s="41">
        <f t="shared" si="91"/>
        <v>1</v>
      </c>
      <c r="AW226" s="41">
        <f t="shared" si="92"/>
        <v>0</v>
      </c>
      <c r="AX226" s="62">
        <f t="shared" si="93"/>
        <v>0</v>
      </c>
      <c r="AY226" s="62">
        <f t="shared" si="75"/>
        <v>1</v>
      </c>
      <c r="AZ226" s="247"/>
      <c r="BA226" s="245"/>
      <c r="BB226" s="245"/>
      <c r="BC226" s="246"/>
      <c r="BD226" s="252"/>
      <c r="BE226" s="137"/>
      <c r="BF226" s="138"/>
      <c r="BG226" s="137"/>
      <c r="BH226" s="137"/>
      <c r="BI226" s="48"/>
    </row>
    <row r="227" spans="1:61" x14ac:dyDescent="0.35">
      <c r="A227" s="3"/>
      <c r="B227" s="23"/>
      <c r="C227" s="3"/>
      <c r="D227" s="26"/>
      <c r="E227" s="3"/>
      <c r="F227" s="12" t="s">
        <v>333</v>
      </c>
      <c r="G227" s="12"/>
      <c r="H227" s="55"/>
      <c r="I227" s="6">
        <v>0</v>
      </c>
      <c r="J227" s="6">
        <v>0</v>
      </c>
      <c r="K227" s="6">
        <v>0</v>
      </c>
      <c r="L227" s="6">
        <v>0</v>
      </c>
      <c r="M227" s="6">
        <v>0</v>
      </c>
      <c r="N227" s="6">
        <v>0</v>
      </c>
      <c r="O227" s="6">
        <v>0</v>
      </c>
      <c r="P227" s="6">
        <v>0</v>
      </c>
      <c r="Q227" s="6">
        <v>0</v>
      </c>
      <c r="R227" s="6">
        <v>0</v>
      </c>
      <c r="S227" s="6">
        <v>0</v>
      </c>
      <c r="T227" s="6">
        <v>0</v>
      </c>
      <c r="U227" s="6">
        <v>0</v>
      </c>
      <c r="V227" s="6">
        <v>0</v>
      </c>
      <c r="W227" s="6">
        <v>0</v>
      </c>
      <c r="X227" s="6">
        <v>1</v>
      </c>
      <c r="Y227" s="6">
        <v>1</v>
      </c>
      <c r="Z227" s="6">
        <v>0</v>
      </c>
      <c r="AA227" s="6">
        <v>0</v>
      </c>
      <c r="AB227" s="6">
        <v>0</v>
      </c>
      <c r="AC227" s="6">
        <v>0</v>
      </c>
      <c r="AD227" s="6">
        <v>0</v>
      </c>
      <c r="AE227" s="6">
        <v>0</v>
      </c>
      <c r="AF227" s="6">
        <v>0</v>
      </c>
      <c r="AG227" s="6">
        <v>0</v>
      </c>
      <c r="AH227" s="6">
        <v>0</v>
      </c>
      <c r="AI227" s="6">
        <v>0</v>
      </c>
      <c r="AJ227" s="6">
        <v>0</v>
      </c>
      <c r="AK227" s="6">
        <v>0</v>
      </c>
      <c r="AL227" s="6">
        <v>0</v>
      </c>
      <c r="AM227" s="6">
        <v>0</v>
      </c>
      <c r="AN227" s="6">
        <v>0</v>
      </c>
      <c r="AO227" s="46">
        <v>0</v>
      </c>
      <c r="AP227" s="41">
        <f t="shared" si="85"/>
        <v>2</v>
      </c>
      <c r="AQ227" s="62">
        <f t="shared" si="86"/>
        <v>0</v>
      </c>
      <c r="AR227" s="41">
        <f t="shared" si="87"/>
        <v>2</v>
      </c>
      <c r="AS227" s="62">
        <f t="shared" si="88"/>
        <v>0</v>
      </c>
      <c r="AT227" s="41">
        <f t="shared" si="89"/>
        <v>0</v>
      </c>
      <c r="AU227" s="41">
        <f t="shared" si="90"/>
        <v>0</v>
      </c>
      <c r="AV227" s="41">
        <f t="shared" si="91"/>
        <v>2</v>
      </c>
      <c r="AW227" s="41">
        <f t="shared" si="92"/>
        <v>0</v>
      </c>
      <c r="AX227" s="62">
        <f t="shared" si="93"/>
        <v>0</v>
      </c>
      <c r="AY227" s="62">
        <f t="shared" si="75"/>
        <v>2</v>
      </c>
      <c r="AZ227" s="247"/>
      <c r="BA227" s="245"/>
      <c r="BB227" s="245"/>
      <c r="BC227" s="246"/>
      <c r="BD227" s="252"/>
      <c r="BE227" s="137"/>
      <c r="BF227" s="138"/>
      <c r="BG227" s="137"/>
      <c r="BH227" s="137"/>
      <c r="BI227" s="48"/>
    </row>
    <row r="228" spans="1:61" x14ac:dyDescent="0.35">
      <c r="A228" s="3"/>
      <c r="B228" s="23"/>
      <c r="C228" s="3"/>
      <c r="D228" s="26"/>
      <c r="E228" s="3"/>
      <c r="F228" s="12" t="s">
        <v>334</v>
      </c>
      <c r="G228" s="12"/>
      <c r="H228" s="55"/>
      <c r="I228" s="6">
        <v>0</v>
      </c>
      <c r="J228" s="6">
        <v>0</v>
      </c>
      <c r="K228" s="6">
        <v>0</v>
      </c>
      <c r="L228" s="6">
        <v>0</v>
      </c>
      <c r="M228" s="6">
        <v>0</v>
      </c>
      <c r="N228" s="6">
        <v>0</v>
      </c>
      <c r="O228" s="6">
        <v>0</v>
      </c>
      <c r="P228" s="6">
        <v>0</v>
      </c>
      <c r="Q228" s="6">
        <v>0</v>
      </c>
      <c r="R228" s="6">
        <v>0</v>
      </c>
      <c r="S228" s="6">
        <v>0</v>
      </c>
      <c r="T228" s="6">
        <v>0</v>
      </c>
      <c r="U228" s="6">
        <v>0</v>
      </c>
      <c r="V228" s="6">
        <v>1</v>
      </c>
      <c r="W228" s="6">
        <v>0</v>
      </c>
      <c r="X228" s="6">
        <v>0</v>
      </c>
      <c r="Y228" s="6">
        <v>0</v>
      </c>
      <c r="Z228" s="6">
        <v>0</v>
      </c>
      <c r="AA228" s="6">
        <v>0</v>
      </c>
      <c r="AB228" s="6">
        <v>0</v>
      </c>
      <c r="AC228" s="6">
        <v>0</v>
      </c>
      <c r="AD228" s="6">
        <v>0</v>
      </c>
      <c r="AE228" s="6">
        <v>0</v>
      </c>
      <c r="AF228" s="6">
        <v>0</v>
      </c>
      <c r="AG228" s="6">
        <v>0</v>
      </c>
      <c r="AH228" s="6">
        <v>0</v>
      </c>
      <c r="AI228" s="6">
        <v>0</v>
      </c>
      <c r="AJ228" s="6">
        <v>0</v>
      </c>
      <c r="AK228" s="6">
        <v>0</v>
      </c>
      <c r="AL228" s="6">
        <v>0</v>
      </c>
      <c r="AM228" s="6">
        <v>0</v>
      </c>
      <c r="AN228" s="6">
        <v>0</v>
      </c>
      <c r="AO228" s="46">
        <v>0</v>
      </c>
      <c r="AP228" s="41">
        <f t="shared" si="85"/>
        <v>0</v>
      </c>
      <c r="AQ228" s="62">
        <f t="shared" si="86"/>
        <v>1</v>
      </c>
      <c r="AR228" s="41">
        <f t="shared" si="87"/>
        <v>0</v>
      </c>
      <c r="AS228" s="62">
        <f t="shared" si="88"/>
        <v>1</v>
      </c>
      <c r="AT228" s="41">
        <f t="shared" si="89"/>
        <v>0</v>
      </c>
      <c r="AU228" s="41">
        <f t="shared" si="90"/>
        <v>0</v>
      </c>
      <c r="AV228" s="41">
        <f t="shared" si="91"/>
        <v>1</v>
      </c>
      <c r="AW228" s="41">
        <f t="shared" si="92"/>
        <v>0</v>
      </c>
      <c r="AX228" s="62">
        <f t="shared" si="93"/>
        <v>0</v>
      </c>
      <c r="AY228" s="62">
        <f t="shared" si="75"/>
        <v>1</v>
      </c>
      <c r="AZ228" s="247"/>
      <c r="BA228" s="245"/>
      <c r="BB228" s="245"/>
      <c r="BC228" s="246"/>
      <c r="BD228" s="252"/>
      <c r="BE228" s="137"/>
      <c r="BF228" s="138"/>
      <c r="BG228" s="137"/>
      <c r="BH228" s="137"/>
      <c r="BI228" s="48"/>
    </row>
    <row r="229" spans="1:61" x14ac:dyDescent="0.35">
      <c r="A229" s="3"/>
      <c r="B229" s="23"/>
      <c r="C229" s="3"/>
      <c r="D229" s="26"/>
      <c r="E229" s="3"/>
      <c r="F229" s="12" t="s">
        <v>335</v>
      </c>
      <c r="G229" s="12"/>
      <c r="H229" s="55"/>
      <c r="I229" s="6">
        <v>0</v>
      </c>
      <c r="J229" s="6">
        <v>0</v>
      </c>
      <c r="K229" s="6">
        <v>0</v>
      </c>
      <c r="L229" s="6">
        <v>0</v>
      </c>
      <c r="M229" s="6">
        <v>0</v>
      </c>
      <c r="N229" s="6">
        <v>0</v>
      </c>
      <c r="O229" s="6">
        <v>0</v>
      </c>
      <c r="P229" s="6">
        <v>0</v>
      </c>
      <c r="Q229" s="6">
        <v>0</v>
      </c>
      <c r="R229" s="6">
        <v>0</v>
      </c>
      <c r="S229" s="6">
        <v>0</v>
      </c>
      <c r="T229" s="6">
        <v>0</v>
      </c>
      <c r="U229" s="6">
        <v>0</v>
      </c>
      <c r="V229" s="6">
        <v>0</v>
      </c>
      <c r="W229" s="6">
        <v>0</v>
      </c>
      <c r="X229" s="6">
        <v>0</v>
      </c>
      <c r="Y229" s="6">
        <v>1</v>
      </c>
      <c r="Z229" s="6">
        <v>0</v>
      </c>
      <c r="AA229" s="6">
        <v>0</v>
      </c>
      <c r="AB229" s="6">
        <v>0</v>
      </c>
      <c r="AC229" s="6">
        <v>0</v>
      </c>
      <c r="AD229" s="6">
        <v>0</v>
      </c>
      <c r="AE229" s="6">
        <v>0</v>
      </c>
      <c r="AF229" s="6">
        <v>0</v>
      </c>
      <c r="AG229" s="6">
        <v>0</v>
      </c>
      <c r="AH229" s="6">
        <v>0</v>
      </c>
      <c r="AI229" s="6">
        <v>0</v>
      </c>
      <c r="AJ229" s="6">
        <v>0</v>
      </c>
      <c r="AK229" s="6">
        <v>0</v>
      </c>
      <c r="AL229" s="6">
        <v>0</v>
      </c>
      <c r="AM229" s="6">
        <v>0</v>
      </c>
      <c r="AN229" s="6">
        <v>0</v>
      </c>
      <c r="AO229" s="46">
        <v>0</v>
      </c>
      <c r="AP229" s="41">
        <f t="shared" si="85"/>
        <v>1</v>
      </c>
      <c r="AQ229" s="62">
        <f t="shared" si="86"/>
        <v>0</v>
      </c>
      <c r="AR229" s="41">
        <f t="shared" si="87"/>
        <v>1</v>
      </c>
      <c r="AS229" s="62">
        <f t="shared" si="88"/>
        <v>0</v>
      </c>
      <c r="AT229" s="41">
        <f t="shared" si="89"/>
        <v>0</v>
      </c>
      <c r="AU229" s="41">
        <f t="shared" si="90"/>
        <v>0</v>
      </c>
      <c r="AV229" s="41">
        <f t="shared" si="91"/>
        <v>1</v>
      </c>
      <c r="AW229" s="41">
        <f t="shared" si="92"/>
        <v>0</v>
      </c>
      <c r="AX229" s="62">
        <f t="shared" si="93"/>
        <v>0</v>
      </c>
      <c r="AY229" s="62">
        <f t="shared" si="75"/>
        <v>1</v>
      </c>
      <c r="AZ229" s="247"/>
      <c r="BA229" s="245"/>
      <c r="BB229" s="245"/>
      <c r="BC229" s="246"/>
      <c r="BD229" s="252"/>
      <c r="BE229" s="137"/>
      <c r="BF229" s="138"/>
      <c r="BG229" s="137"/>
      <c r="BH229" s="137"/>
      <c r="BI229" s="48"/>
    </row>
    <row r="230" spans="1:61" x14ac:dyDescent="0.35">
      <c r="A230" s="3"/>
      <c r="B230" s="23"/>
      <c r="C230" s="3"/>
      <c r="D230" s="26"/>
      <c r="E230" s="3"/>
      <c r="F230" s="12" t="s">
        <v>336</v>
      </c>
      <c r="G230" s="12"/>
      <c r="H230" s="55"/>
      <c r="I230" s="6">
        <v>0</v>
      </c>
      <c r="J230" s="6">
        <v>0</v>
      </c>
      <c r="K230" s="6">
        <v>0</v>
      </c>
      <c r="L230" s="6">
        <v>0</v>
      </c>
      <c r="M230" s="6">
        <v>0</v>
      </c>
      <c r="N230" s="6">
        <v>0</v>
      </c>
      <c r="O230" s="6">
        <v>0</v>
      </c>
      <c r="P230" s="6">
        <v>0</v>
      </c>
      <c r="Q230" s="6">
        <v>0</v>
      </c>
      <c r="R230" s="6">
        <v>0</v>
      </c>
      <c r="S230" s="6">
        <v>0</v>
      </c>
      <c r="T230" s="6">
        <v>0</v>
      </c>
      <c r="U230" s="6">
        <v>0</v>
      </c>
      <c r="V230" s="6">
        <v>0</v>
      </c>
      <c r="W230" s="6">
        <v>1</v>
      </c>
      <c r="X230" s="6">
        <v>0</v>
      </c>
      <c r="Y230" s="6">
        <v>1</v>
      </c>
      <c r="Z230" s="6">
        <v>0</v>
      </c>
      <c r="AA230" s="6">
        <v>0</v>
      </c>
      <c r="AB230" s="6">
        <v>0</v>
      </c>
      <c r="AC230" s="6">
        <v>0</v>
      </c>
      <c r="AD230" s="6">
        <v>0</v>
      </c>
      <c r="AE230" s="6">
        <v>0</v>
      </c>
      <c r="AF230" s="6">
        <v>0</v>
      </c>
      <c r="AG230" s="6">
        <v>0</v>
      </c>
      <c r="AH230" s="6">
        <v>0</v>
      </c>
      <c r="AI230" s="6">
        <v>0</v>
      </c>
      <c r="AJ230" s="6">
        <v>0</v>
      </c>
      <c r="AK230" s="6">
        <v>0</v>
      </c>
      <c r="AL230" s="6">
        <v>0</v>
      </c>
      <c r="AM230" s="6">
        <v>0</v>
      </c>
      <c r="AN230" s="6">
        <v>0</v>
      </c>
      <c r="AO230" s="46">
        <v>0</v>
      </c>
      <c r="AP230" s="41">
        <f t="shared" si="85"/>
        <v>1</v>
      </c>
      <c r="AQ230" s="62">
        <f t="shared" si="86"/>
        <v>1</v>
      </c>
      <c r="AR230" s="41">
        <f t="shared" si="87"/>
        <v>1</v>
      </c>
      <c r="AS230" s="62">
        <f t="shared" si="88"/>
        <v>1</v>
      </c>
      <c r="AT230" s="41">
        <f t="shared" si="89"/>
        <v>0</v>
      </c>
      <c r="AU230" s="41">
        <f t="shared" si="90"/>
        <v>0</v>
      </c>
      <c r="AV230" s="41">
        <f t="shared" si="91"/>
        <v>2</v>
      </c>
      <c r="AW230" s="41">
        <f t="shared" si="92"/>
        <v>0</v>
      </c>
      <c r="AX230" s="62">
        <f t="shared" si="93"/>
        <v>0</v>
      </c>
      <c r="AY230" s="62">
        <f t="shared" si="75"/>
        <v>2</v>
      </c>
      <c r="AZ230" s="247"/>
      <c r="BA230" s="245"/>
      <c r="BB230" s="245"/>
      <c r="BC230" s="246"/>
      <c r="BD230" s="252"/>
      <c r="BE230" s="137"/>
      <c r="BF230" s="138"/>
      <c r="BG230" s="137"/>
      <c r="BH230" s="137"/>
      <c r="BI230" s="48"/>
    </row>
    <row r="231" spans="1:61" x14ac:dyDescent="0.35">
      <c r="A231" s="3"/>
      <c r="B231" s="23"/>
      <c r="C231" s="3"/>
      <c r="D231" s="26"/>
      <c r="E231" s="3"/>
      <c r="F231" s="12" t="s">
        <v>337</v>
      </c>
      <c r="G231" s="12"/>
      <c r="H231" s="55"/>
      <c r="I231" s="6">
        <v>0</v>
      </c>
      <c r="J231" s="6">
        <v>0</v>
      </c>
      <c r="K231" s="6">
        <v>0</v>
      </c>
      <c r="L231" s="6">
        <v>0</v>
      </c>
      <c r="M231" s="6">
        <v>0</v>
      </c>
      <c r="N231" s="6">
        <v>0</v>
      </c>
      <c r="O231" s="6">
        <v>0</v>
      </c>
      <c r="P231" s="6">
        <v>0</v>
      </c>
      <c r="Q231" s="6">
        <v>0</v>
      </c>
      <c r="R231" s="6">
        <v>0</v>
      </c>
      <c r="S231" s="6">
        <v>0</v>
      </c>
      <c r="T231" s="6">
        <v>0</v>
      </c>
      <c r="U231" s="6">
        <v>0</v>
      </c>
      <c r="V231" s="6">
        <v>1</v>
      </c>
      <c r="W231" s="6">
        <v>0</v>
      </c>
      <c r="X231" s="6">
        <v>0</v>
      </c>
      <c r="Y231" s="6">
        <v>0</v>
      </c>
      <c r="Z231" s="6">
        <v>0</v>
      </c>
      <c r="AA231" s="6">
        <v>0</v>
      </c>
      <c r="AB231" s="6">
        <v>0</v>
      </c>
      <c r="AC231" s="6">
        <v>0</v>
      </c>
      <c r="AD231" s="6">
        <v>0</v>
      </c>
      <c r="AE231" s="6">
        <v>0</v>
      </c>
      <c r="AF231" s="6">
        <v>0</v>
      </c>
      <c r="AG231" s="6">
        <v>0</v>
      </c>
      <c r="AH231" s="6">
        <v>0</v>
      </c>
      <c r="AI231" s="6">
        <v>0</v>
      </c>
      <c r="AJ231" s="6">
        <v>0</v>
      </c>
      <c r="AK231" s="6">
        <v>0</v>
      </c>
      <c r="AL231" s="6">
        <v>0</v>
      </c>
      <c r="AM231" s="6">
        <v>0</v>
      </c>
      <c r="AN231" s="6">
        <v>0</v>
      </c>
      <c r="AO231" s="46">
        <v>0</v>
      </c>
      <c r="AP231" s="41">
        <f t="shared" si="85"/>
        <v>0</v>
      </c>
      <c r="AQ231" s="62">
        <f t="shared" si="86"/>
        <v>1</v>
      </c>
      <c r="AR231" s="41">
        <f t="shared" si="87"/>
        <v>0</v>
      </c>
      <c r="AS231" s="62">
        <f t="shared" si="88"/>
        <v>1</v>
      </c>
      <c r="AT231" s="41">
        <f t="shared" si="89"/>
        <v>0</v>
      </c>
      <c r="AU231" s="41">
        <f t="shared" si="90"/>
        <v>0</v>
      </c>
      <c r="AV231" s="41">
        <f t="shared" si="91"/>
        <v>1</v>
      </c>
      <c r="AW231" s="41">
        <f t="shared" si="92"/>
        <v>0</v>
      </c>
      <c r="AX231" s="62">
        <f t="shared" si="93"/>
        <v>0</v>
      </c>
      <c r="AY231" s="62">
        <f t="shared" si="75"/>
        <v>1</v>
      </c>
      <c r="AZ231" s="247"/>
      <c r="BA231" s="245"/>
      <c r="BB231" s="245"/>
      <c r="BC231" s="246"/>
      <c r="BD231" s="252"/>
      <c r="BE231" s="137"/>
      <c r="BF231" s="138"/>
      <c r="BG231" s="137"/>
      <c r="BH231" s="137"/>
      <c r="BI231" s="48"/>
    </row>
    <row r="232" spans="1:61" s="202" customFormat="1" x14ac:dyDescent="0.35">
      <c r="A232" s="15"/>
      <c r="B232" s="38"/>
      <c r="C232" s="15"/>
      <c r="D232" s="28"/>
      <c r="E232" s="11" t="s">
        <v>799</v>
      </c>
      <c r="F232" s="12"/>
      <c r="G232" s="11"/>
      <c r="H232" s="54"/>
      <c r="I232" s="204">
        <v>0</v>
      </c>
      <c r="J232" s="204">
        <v>0</v>
      </c>
      <c r="K232" s="204">
        <v>0</v>
      </c>
      <c r="L232" s="204">
        <v>0</v>
      </c>
      <c r="M232" s="204">
        <v>0</v>
      </c>
      <c r="N232" s="204">
        <v>0</v>
      </c>
      <c r="O232" s="204">
        <v>0</v>
      </c>
      <c r="P232" s="204">
        <v>0</v>
      </c>
      <c r="Q232" s="204">
        <v>0</v>
      </c>
      <c r="R232" s="204">
        <v>0</v>
      </c>
      <c r="S232" s="204">
        <v>0</v>
      </c>
      <c r="T232" s="204">
        <v>0</v>
      </c>
      <c r="U232" s="204">
        <v>1</v>
      </c>
      <c r="V232" s="204">
        <v>1</v>
      </c>
      <c r="W232" s="204">
        <v>1</v>
      </c>
      <c r="X232" s="204">
        <v>0</v>
      </c>
      <c r="Y232" s="204">
        <v>0</v>
      </c>
      <c r="Z232" s="204">
        <v>0</v>
      </c>
      <c r="AA232" s="204">
        <v>0</v>
      </c>
      <c r="AB232" s="204">
        <v>0</v>
      </c>
      <c r="AC232" s="204">
        <v>0</v>
      </c>
      <c r="AD232" s="204">
        <v>0</v>
      </c>
      <c r="AE232" s="204">
        <v>0</v>
      </c>
      <c r="AF232" s="204">
        <v>0</v>
      </c>
      <c r="AG232" s="204">
        <v>0</v>
      </c>
      <c r="AH232" s="204">
        <v>0</v>
      </c>
      <c r="AI232" s="204">
        <v>0</v>
      </c>
      <c r="AJ232" s="204">
        <v>0</v>
      </c>
      <c r="AK232" s="204">
        <v>0</v>
      </c>
      <c r="AL232" s="204">
        <v>0</v>
      </c>
      <c r="AM232" s="204">
        <v>0</v>
      </c>
      <c r="AN232" s="204">
        <v>0</v>
      </c>
      <c r="AO232" s="205">
        <v>0</v>
      </c>
      <c r="AP232" s="206">
        <f t="shared" si="85"/>
        <v>0</v>
      </c>
      <c r="AQ232" s="207">
        <f t="shared" si="86"/>
        <v>3</v>
      </c>
      <c r="AR232" s="206">
        <f t="shared" si="87"/>
        <v>1</v>
      </c>
      <c r="AS232" s="207">
        <f t="shared" si="88"/>
        <v>2</v>
      </c>
      <c r="AT232" s="206">
        <f t="shared" si="89"/>
        <v>0</v>
      </c>
      <c r="AU232" s="206">
        <f t="shared" si="90"/>
        <v>0</v>
      </c>
      <c r="AV232" s="206">
        <f t="shared" si="91"/>
        <v>3</v>
      </c>
      <c r="AW232" s="206">
        <f t="shared" si="92"/>
        <v>0</v>
      </c>
      <c r="AX232" s="207">
        <f t="shared" si="93"/>
        <v>0</v>
      </c>
      <c r="AY232" s="207">
        <f t="shared" si="75"/>
        <v>3</v>
      </c>
      <c r="AZ232" s="247"/>
      <c r="BA232" s="245"/>
      <c r="BB232" s="245"/>
      <c r="BC232" s="246"/>
      <c r="BD232" s="252"/>
      <c r="BE232" s="9"/>
      <c r="BF232" s="139"/>
      <c r="BG232" s="9"/>
      <c r="BH232" s="9"/>
      <c r="BI232" s="69"/>
    </row>
    <row r="233" spans="1:61" x14ac:dyDescent="0.35">
      <c r="A233" s="3"/>
      <c r="B233" s="23"/>
      <c r="C233" s="3"/>
      <c r="D233" s="26"/>
      <c r="E233" s="3"/>
      <c r="F233" s="12" t="s">
        <v>338</v>
      </c>
      <c r="G233" s="12"/>
      <c r="H233" s="55"/>
      <c r="I233" s="6">
        <v>0</v>
      </c>
      <c r="J233" s="6">
        <v>0</v>
      </c>
      <c r="K233" s="6">
        <v>0</v>
      </c>
      <c r="L233" s="6">
        <v>0</v>
      </c>
      <c r="M233" s="6">
        <v>0</v>
      </c>
      <c r="N233" s="6">
        <v>0</v>
      </c>
      <c r="O233" s="6">
        <v>0</v>
      </c>
      <c r="P233" s="6">
        <v>0</v>
      </c>
      <c r="Q233" s="6">
        <v>0</v>
      </c>
      <c r="R233" s="6">
        <v>0</v>
      </c>
      <c r="S233" s="6">
        <v>0</v>
      </c>
      <c r="T233" s="6">
        <v>0</v>
      </c>
      <c r="U233" s="6">
        <v>1</v>
      </c>
      <c r="V233" s="6">
        <v>0</v>
      </c>
      <c r="W233" s="6">
        <v>0</v>
      </c>
      <c r="X233" s="6">
        <v>0</v>
      </c>
      <c r="Y233" s="6">
        <v>0</v>
      </c>
      <c r="Z233" s="6">
        <v>0</v>
      </c>
      <c r="AA233" s="6">
        <v>0</v>
      </c>
      <c r="AB233" s="6">
        <v>0</v>
      </c>
      <c r="AC233" s="6">
        <v>0</v>
      </c>
      <c r="AD233" s="6">
        <v>0</v>
      </c>
      <c r="AE233" s="6">
        <v>0</v>
      </c>
      <c r="AF233" s="6">
        <v>0</v>
      </c>
      <c r="AG233" s="6">
        <v>0</v>
      </c>
      <c r="AH233" s="6">
        <v>0</v>
      </c>
      <c r="AI233" s="6">
        <v>0</v>
      </c>
      <c r="AJ233" s="6">
        <v>0</v>
      </c>
      <c r="AK233" s="6">
        <v>0</v>
      </c>
      <c r="AL233" s="6">
        <v>0</v>
      </c>
      <c r="AM233" s="6">
        <v>0</v>
      </c>
      <c r="AN233" s="6">
        <v>0</v>
      </c>
      <c r="AO233" s="46">
        <v>0</v>
      </c>
      <c r="AP233" s="41">
        <f t="shared" si="85"/>
        <v>0</v>
      </c>
      <c r="AQ233" s="62">
        <f t="shared" si="86"/>
        <v>1</v>
      </c>
      <c r="AR233" s="41">
        <f t="shared" si="87"/>
        <v>1</v>
      </c>
      <c r="AS233" s="62">
        <f t="shared" si="88"/>
        <v>0</v>
      </c>
      <c r="AT233" s="41">
        <f t="shared" si="89"/>
        <v>0</v>
      </c>
      <c r="AU233" s="41">
        <f t="shared" si="90"/>
        <v>0</v>
      </c>
      <c r="AV233" s="41">
        <f t="shared" si="91"/>
        <v>1</v>
      </c>
      <c r="AW233" s="41">
        <f t="shared" si="92"/>
        <v>0</v>
      </c>
      <c r="AX233" s="62">
        <f t="shared" si="93"/>
        <v>0</v>
      </c>
      <c r="AY233" s="62">
        <f t="shared" si="75"/>
        <v>1</v>
      </c>
      <c r="AZ233" s="247"/>
      <c r="BA233" s="245"/>
      <c r="BB233" s="245"/>
      <c r="BC233" s="246"/>
      <c r="BD233" s="252"/>
      <c r="BE233" s="137"/>
      <c r="BF233" s="138"/>
      <c r="BG233" s="137"/>
      <c r="BH233" s="137"/>
      <c r="BI233" s="48"/>
    </row>
    <row r="234" spans="1:61" x14ac:dyDescent="0.35">
      <c r="A234" s="3"/>
      <c r="B234" s="23"/>
      <c r="C234" s="3"/>
      <c r="D234" s="26"/>
      <c r="E234" s="3"/>
      <c r="F234" s="12" t="s">
        <v>339</v>
      </c>
      <c r="G234" s="12"/>
      <c r="H234" s="55"/>
      <c r="I234" s="6">
        <v>0</v>
      </c>
      <c r="J234" s="6">
        <v>0</v>
      </c>
      <c r="K234" s="6">
        <v>0</v>
      </c>
      <c r="L234" s="6">
        <v>0</v>
      </c>
      <c r="M234" s="6">
        <v>0</v>
      </c>
      <c r="N234" s="6">
        <v>0</v>
      </c>
      <c r="O234" s="6">
        <v>0</v>
      </c>
      <c r="P234" s="6">
        <v>0</v>
      </c>
      <c r="Q234" s="6">
        <v>0</v>
      </c>
      <c r="R234" s="6">
        <v>0</v>
      </c>
      <c r="S234" s="6">
        <v>0</v>
      </c>
      <c r="T234" s="6">
        <v>0</v>
      </c>
      <c r="U234" s="6">
        <v>1</v>
      </c>
      <c r="V234" s="6">
        <v>1</v>
      </c>
      <c r="W234" s="6">
        <v>1</v>
      </c>
      <c r="X234" s="6">
        <v>0</v>
      </c>
      <c r="Y234" s="6">
        <v>0</v>
      </c>
      <c r="Z234" s="6">
        <v>0</v>
      </c>
      <c r="AA234" s="6">
        <v>0</v>
      </c>
      <c r="AB234" s="6">
        <v>0</v>
      </c>
      <c r="AC234" s="6">
        <v>0</v>
      </c>
      <c r="AD234" s="6">
        <v>0</v>
      </c>
      <c r="AE234" s="6">
        <v>0</v>
      </c>
      <c r="AF234" s="6">
        <v>0</v>
      </c>
      <c r="AG234" s="6">
        <v>0</v>
      </c>
      <c r="AH234" s="6">
        <v>0</v>
      </c>
      <c r="AI234" s="6">
        <v>0</v>
      </c>
      <c r="AJ234" s="6">
        <v>0</v>
      </c>
      <c r="AK234" s="6">
        <v>0</v>
      </c>
      <c r="AL234" s="6">
        <v>0</v>
      </c>
      <c r="AM234" s="6">
        <v>0</v>
      </c>
      <c r="AN234" s="6">
        <v>0</v>
      </c>
      <c r="AO234" s="46">
        <v>0</v>
      </c>
      <c r="AP234" s="41">
        <f t="shared" si="85"/>
        <v>0</v>
      </c>
      <c r="AQ234" s="62">
        <f t="shared" si="86"/>
        <v>3</v>
      </c>
      <c r="AR234" s="41">
        <f t="shared" si="87"/>
        <v>1</v>
      </c>
      <c r="AS234" s="62">
        <f t="shared" si="88"/>
        <v>2</v>
      </c>
      <c r="AT234" s="41">
        <f t="shared" si="89"/>
        <v>0</v>
      </c>
      <c r="AU234" s="41">
        <f t="shared" si="90"/>
        <v>0</v>
      </c>
      <c r="AV234" s="41">
        <f t="shared" si="91"/>
        <v>3</v>
      </c>
      <c r="AW234" s="41">
        <f t="shared" si="92"/>
        <v>0</v>
      </c>
      <c r="AX234" s="62">
        <f t="shared" si="93"/>
        <v>0</v>
      </c>
      <c r="AY234" s="62">
        <f t="shared" si="75"/>
        <v>3</v>
      </c>
      <c r="AZ234" s="247"/>
      <c r="BA234" s="245"/>
      <c r="BB234" s="245"/>
      <c r="BC234" s="246"/>
      <c r="BD234" s="252"/>
      <c r="BE234" s="137"/>
      <c r="BF234" s="138"/>
      <c r="BG234" s="137"/>
      <c r="BH234" s="137"/>
      <c r="BI234" s="48"/>
    </row>
    <row r="235" spans="1:61" x14ac:dyDescent="0.35">
      <c r="A235" s="3"/>
      <c r="B235" s="23"/>
      <c r="C235" s="3"/>
      <c r="D235" s="26"/>
      <c r="E235" s="3"/>
      <c r="F235" s="12" t="s">
        <v>340</v>
      </c>
      <c r="G235" s="12"/>
      <c r="H235" s="55"/>
      <c r="I235" s="6">
        <v>0</v>
      </c>
      <c r="J235" s="6">
        <v>0</v>
      </c>
      <c r="K235" s="6">
        <v>0</v>
      </c>
      <c r="L235" s="6">
        <v>0</v>
      </c>
      <c r="M235" s="6">
        <v>0</v>
      </c>
      <c r="N235" s="6">
        <v>0</v>
      </c>
      <c r="O235" s="6">
        <v>0</v>
      </c>
      <c r="P235" s="6">
        <v>0</v>
      </c>
      <c r="Q235" s="6">
        <v>0</v>
      </c>
      <c r="R235" s="6">
        <v>0</v>
      </c>
      <c r="S235" s="6">
        <v>0</v>
      </c>
      <c r="T235" s="6">
        <v>0</v>
      </c>
      <c r="U235" s="6">
        <v>0</v>
      </c>
      <c r="V235" s="6">
        <v>1</v>
      </c>
      <c r="W235" s="6">
        <v>0</v>
      </c>
      <c r="X235" s="6">
        <v>0</v>
      </c>
      <c r="Y235" s="6">
        <v>0</v>
      </c>
      <c r="Z235" s="6">
        <v>0</v>
      </c>
      <c r="AA235" s="6">
        <v>0</v>
      </c>
      <c r="AB235" s="6">
        <v>0</v>
      </c>
      <c r="AC235" s="6">
        <v>0</v>
      </c>
      <c r="AD235" s="6">
        <v>0</v>
      </c>
      <c r="AE235" s="6">
        <v>0</v>
      </c>
      <c r="AF235" s="6">
        <v>0</v>
      </c>
      <c r="AG235" s="6">
        <v>0</v>
      </c>
      <c r="AH235" s="6">
        <v>0</v>
      </c>
      <c r="AI235" s="6">
        <v>0</v>
      </c>
      <c r="AJ235" s="6">
        <v>0</v>
      </c>
      <c r="AK235" s="6">
        <v>0</v>
      </c>
      <c r="AL235" s="6">
        <v>0</v>
      </c>
      <c r="AM235" s="6">
        <v>0</v>
      </c>
      <c r="AN235" s="6">
        <v>0</v>
      </c>
      <c r="AO235" s="46">
        <v>0</v>
      </c>
      <c r="AP235" s="41">
        <f t="shared" si="85"/>
        <v>0</v>
      </c>
      <c r="AQ235" s="62">
        <f t="shared" si="86"/>
        <v>1</v>
      </c>
      <c r="AR235" s="41">
        <f t="shared" si="87"/>
        <v>0</v>
      </c>
      <c r="AS235" s="62">
        <f t="shared" si="88"/>
        <v>1</v>
      </c>
      <c r="AT235" s="41">
        <f t="shared" si="89"/>
        <v>0</v>
      </c>
      <c r="AU235" s="41">
        <f t="shared" si="90"/>
        <v>0</v>
      </c>
      <c r="AV235" s="41">
        <f t="shared" si="91"/>
        <v>1</v>
      </c>
      <c r="AW235" s="41">
        <f t="shared" si="92"/>
        <v>0</v>
      </c>
      <c r="AX235" s="62">
        <f t="shared" si="93"/>
        <v>0</v>
      </c>
      <c r="AY235" s="62">
        <f t="shared" si="75"/>
        <v>1</v>
      </c>
      <c r="AZ235" s="247"/>
      <c r="BA235" s="245"/>
      <c r="BB235" s="245"/>
      <c r="BC235" s="246"/>
      <c r="BD235" s="252"/>
      <c r="BE235" s="137"/>
      <c r="BF235" s="138"/>
      <c r="BG235" s="137"/>
      <c r="BH235" s="137"/>
      <c r="BI235" s="48"/>
    </row>
    <row r="236" spans="1:61" s="202" customFormat="1" x14ac:dyDescent="0.35">
      <c r="A236" s="15"/>
      <c r="B236" s="253" t="s">
        <v>245</v>
      </c>
      <c r="C236" s="15"/>
      <c r="D236" s="28"/>
      <c r="E236" s="11" t="s">
        <v>800</v>
      </c>
      <c r="F236" s="12"/>
      <c r="G236" s="11"/>
      <c r="H236" s="54"/>
      <c r="I236" s="204">
        <v>0</v>
      </c>
      <c r="J236" s="204">
        <v>0</v>
      </c>
      <c r="K236" s="204">
        <v>0</v>
      </c>
      <c r="L236" s="204">
        <v>0</v>
      </c>
      <c r="M236" s="204">
        <v>0</v>
      </c>
      <c r="N236" s="204">
        <v>0</v>
      </c>
      <c r="O236" s="204">
        <v>0</v>
      </c>
      <c r="P236" s="204">
        <v>0</v>
      </c>
      <c r="Q236" s="204">
        <v>0</v>
      </c>
      <c r="R236" s="204">
        <v>0</v>
      </c>
      <c r="S236" s="204">
        <v>0</v>
      </c>
      <c r="T236" s="204">
        <v>0</v>
      </c>
      <c r="U236" s="204">
        <v>1</v>
      </c>
      <c r="V236" s="204">
        <v>1</v>
      </c>
      <c r="W236" s="204">
        <v>1</v>
      </c>
      <c r="X236" s="204">
        <v>1</v>
      </c>
      <c r="Y236" s="204">
        <v>0</v>
      </c>
      <c r="Z236" s="204">
        <v>1</v>
      </c>
      <c r="AA236" s="204">
        <v>0</v>
      </c>
      <c r="AB236" s="204">
        <v>0</v>
      </c>
      <c r="AC236" s="204">
        <v>0</v>
      </c>
      <c r="AD236" s="204">
        <v>0</v>
      </c>
      <c r="AE236" s="204">
        <v>0</v>
      </c>
      <c r="AF236" s="204">
        <v>0</v>
      </c>
      <c r="AG236" s="204">
        <v>0</v>
      </c>
      <c r="AH236" s="204">
        <v>0</v>
      </c>
      <c r="AI236" s="204">
        <v>0</v>
      </c>
      <c r="AJ236" s="204">
        <v>0</v>
      </c>
      <c r="AK236" s="204">
        <v>0</v>
      </c>
      <c r="AL236" s="204">
        <v>0</v>
      </c>
      <c r="AM236" s="204">
        <v>0</v>
      </c>
      <c r="AN236" s="204">
        <v>0</v>
      </c>
      <c r="AO236" s="205">
        <v>0</v>
      </c>
      <c r="AP236" s="206">
        <f t="shared" si="85"/>
        <v>2</v>
      </c>
      <c r="AQ236" s="207">
        <f t="shared" si="86"/>
        <v>3</v>
      </c>
      <c r="AR236" s="206">
        <f t="shared" si="87"/>
        <v>2</v>
      </c>
      <c r="AS236" s="207">
        <f t="shared" si="88"/>
        <v>3</v>
      </c>
      <c r="AT236" s="206">
        <f t="shared" si="89"/>
        <v>0</v>
      </c>
      <c r="AU236" s="206">
        <f t="shared" si="90"/>
        <v>0</v>
      </c>
      <c r="AV236" s="206">
        <f t="shared" si="91"/>
        <v>5</v>
      </c>
      <c r="AW236" s="206">
        <f t="shared" si="92"/>
        <v>0</v>
      </c>
      <c r="AX236" s="207">
        <f t="shared" si="93"/>
        <v>0</v>
      </c>
      <c r="AY236" s="207">
        <f t="shared" si="75"/>
        <v>5</v>
      </c>
      <c r="AZ236" s="247"/>
      <c r="BA236" s="245"/>
      <c r="BB236" s="245"/>
      <c r="BC236" s="246"/>
      <c r="BD236" s="252"/>
      <c r="BE236" s="9"/>
      <c r="BF236" s="139"/>
      <c r="BG236" s="9"/>
      <c r="BH236" s="9"/>
      <c r="BI236" s="69"/>
    </row>
    <row r="237" spans="1:61" x14ac:dyDescent="0.35">
      <c r="A237" s="3"/>
      <c r="B237" s="253"/>
      <c r="C237" s="3"/>
      <c r="D237" s="26"/>
      <c r="E237" s="3"/>
      <c r="F237" s="12" t="s">
        <v>341</v>
      </c>
      <c r="G237" s="12"/>
      <c r="H237" s="55"/>
      <c r="I237" s="6">
        <v>0</v>
      </c>
      <c r="J237" s="6">
        <v>0</v>
      </c>
      <c r="K237" s="6">
        <v>0</v>
      </c>
      <c r="L237" s="6">
        <v>0</v>
      </c>
      <c r="M237" s="6">
        <v>0</v>
      </c>
      <c r="N237" s="6">
        <v>0</v>
      </c>
      <c r="O237" s="6">
        <v>0</v>
      </c>
      <c r="P237" s="6">
        <v>0</v>
      </c>
      <c r="Q237" s="6">
        <v>0</v>
      </c>
      <c r="R237" s="6">
        <v>0</v>
      </c>
      <c r="S237" s="6">
        <v>0</v>
      </c>
      <c r="T237" s="6">
        <v>0</v>
      </c>
      <c r="U237" s="6">
        <v>1</v>
      </c>
      <c r="V237" s="6">
        <v>1</v>
      </c>
      <c r="W237" s="6">
        <v>0</v>
      </c>
      <c r="X237" s="6">
        <v>0</v>
      </c>
      <c r="Y237" s="6">
        <v>0</v>
      </c>
      <c r="Z237" s="6">
        <v>0</v>
      </c>
      <c r="AA237" s="6">
        <v>0</v>
      </c>
      <c r="AB237" s="6">
        <v>0</v>
      </c>
      <c r="AC237" s="6">
        <v>0</v>
      </c>
      <c r="AD237" s="6">
        <v>0</v>
      </c>
      <c r="AE237" s="6">
        <v>0</v>
      </c>
      <c r="AF237" s="6">
        <v>0</v>
      </c>
      <c r="AG237" s="6">
        <v>0</v>
      </c>
      <c r="AH237" s="6">
        <v>0</v>
      </c>
      <c r="AI237" s="6">
        <v>0</v>
      </c>
      <c r="AJ237" s="6">
        <v>0</v>
      </c>
      <c r="AK237" s="6">
        <v>0</v>
      </c>
      <c r="AL237" s="6">
        <v>0</v>
      </c>
      <c r="AM237" s="6">
        <v>0</v>
      </c>
      <c r="AN237" s="6">
        <v>0</v>
      </c>
      <c r="AO237" s="46">
        <v>0</v>
      </c>
      <c r="AP237" s="41">
        <f t="shared" si="85"/>
        <v>0</v>
      </c>
      <c r="AQ237" s="62">
        <f t="shared" si="86"/>
        <v>2</v>
      </c>
      <c r="AR237" s="41">
        <f t="shared" si="87"/>
        <v>1</v>
      </c>
      <c r="AS237" s="62">
        <f t="shared" si="88"/>
        <v>1</v>
      </c>
      <c r="AT237" s="41">
        <f t="shared" si="89"/>
        <v>0</v>
      </c>
      <c r="AU237" s="41">
        <f t="shared" si="90"/>
        <v>0</v>
      </c>
      <c r="AV237" s="41">
        <f t="shared" si="91"/>
        <v>2</v>
      </c>
      <c r="AW237" s="41">
        <f t="shared" si="92"/>
        <v>0</v>
      </c>
      <c r="AX237" s="62">
        <f t="shared" si="93"/>
        <v>0</v>
      </c>
      <c r="AY237" s="62">
        <f t="shared" si="75"/>
        <v>2</v>
      </c>
      <c r="AZ237" s="247"/>
      <c r="BA237" s="245"/>
      <c r="BB237" s="245"/>
      <c r="BC237" s="246"/>
      <c r="BD237" s="252"/>
      <c r="BE237" s="137"/>
      <c r="BF237" s="138"/>
      <c r="BG237" s="137"/>
      <c r="BH237" s="137"/>
      <c r="BI237" s="48"/>
    </row>
    <row r="238" spans="1:61" x14ac:dyDescent="0.35">
      <c r="A238" s="3"/>
      <c r="B238" s="253"/>
      <c r="C238" s="3"/>
      <c r="D238" s="26"/>
      <c r="E238" s="3"/>
      <c r="F238" s="12" t="s">
        <v>342</v>
      </c>
      <c r="G238" s="12"/>
      <c r="H238" s="55"/>
      <c r="I238" s="6">
        <v>0</v>
      </c>
      <c r="J238" s="6">
        <v>0</v>
      </c>
      <c r="K238" s="6">
        <v>0</v>
      </c>
      <c r="L238" s="6">
        <v>0</v>
      </c>
      <c r="M238" s="6">
        <v>0</v>
      </c>
      <c r="N238" s="6">
        <v>0</v>
      </c>
      <c r="O238" s="6">
        <v>0</v>
      </c>
      <c r="P238" s="6">
        <v>0</v>
      </c>
      <c r="Q238" s="6">
        <v>0</v>
      </c>
      <c r="R238" s="6">
        <v>0</v>
      </c>
      <c r="S238" s="6">
        <v>0</v>
      </c>
      <c r="T238" s="6">
        <v>0</v>
      </c>
      <c r="U238" s="6">
        <v>1</v>
      </c>
      <c r="V238" s="6">
        <v>1</v>
      </c>
      <c r="W238" s="6">
        <v>0</v>
      </c>
      <c r="X238" s="6">
        <v>0</v>
      </c>
      <c r="Y238" s="6">
        <v>0</v>
      </c>
      <c r="Z238" s="6">
        <v>0</v>
      </c>
      <c r="AA238" s="6">
        <v>0</v>
      </c>
      <c r="AB238" s="6">
        <v>0</v>
      </c>
      <c r="AC238" s="6">
        <v>0</v>
      </c>
      <c r="AD238" s="6">
        <v>0</v>
      </c>
      <c r="AE238" s="6">
        <v>0</v>
      </c>
      <c r="AF238" s="6">
        <v>0</v>
      </c>
      <c r="AG238" s="6">
        <v>0</v>
      </c>
      <c r="AH238" s="6">
        <v>0</v>
      </c>
      <c r="AI238" s="6">
        <v>0</v>
      </c>
      <c r="AJ238" s="6">
        <v>0</v>
      </c>
      <c r="AK238" s="6">
        <v>0</v>
      </c>
      <c r="AL238" s="6">
        <v>0</v>
      </c>
      <c r="AM238" s="6">
        <v>0</v>
      </c>
      <c r="AN238" s="6">
        <v>0</v>
      </c>
      <c r="AO238" s="46">
        <v>0</v>
      </c>
      <c r="AP238" s="41">
        <f t="shared" si="85"/>
        <v>0</v>
      </c>
      <c r="AQ238" s="62">
        <f t="shared" si="86"/>
        <v>2</v>
      </c>
      <c r="AR238" s="41">
        <f t="shared" si="87"/>
        <v>1</v>
      </c>
      <c r="AS238" s="62">
        <f t="shared" si="88"/>
        <v>1</v>
      </c>
      <c r="AT238" s="41">
        <f t="shared" si="89"/>
        <v>0</v>
      </c>
      <c r="AU238" s="41">
        <f t="shared" si="90"/>
        <v>0</v>
      </c>
      <c r="AV238" s="41">
        <f t="shared" si="91"/>
        <v>2</v>
      </c>
      <c r="AW238" s="41">
        <f t="shared" si="92"/>
        <v>0</v>
      </c>
      <c r="AX238" s="62">
        <f t="shared" si="93"/>
        <v>0</v>
      </c>
      <c r="AY238" s="62">
        <f t="shared" si="75"/>
        <v>2</v>
      </c>
      <c r="AZ238" s="247"/>
      <c r="BA238" s="245"/>
      <c r="BB238" s="245"/>
      <c r="BC238" s="246"/>
      <c r="BD238" s="252"/>
      <c r="BE238" s="137"/>
      <c r="BF238" s="138"/>
      <c r="BG238" s="137"/>
      <c r="BH238" s="137"/>
      <c r="BI238" s="48"/>
    </row>
    <row r="239" spans="1:61" x14ac:dyDescent="0.35">
      <c r="A239" s="3"/>
      <c r="B239" s="253"/>
      <c r="C239" s="3"/>
      <c r="D239" s="26"/>
      <c r="E239" s="3"/>
      <c r="F239" s="12" t="s">
        <v>343</v>
      </c>
      <c r="G239" s="12"/>
      <c r="H239" s="55"/>
      <c r="I239" s="6">
        <v>0</v>
      </c>
      <c r="J239" s="6">
        <v>0</v>
      </c>
      <c r="K239" s="6">
        <v>0</v>
      </c>
      <c r="L239" s="6">
        <v>0</v>
      </c>
      <c r="M239" s="6">
        <v>0</v>
      </c>
      <c r="N239" s="6">
        <v>0</v>
      </c>
      <c r="O239" s="6">
        <v>0</v>
      </c>
      <c r="P239" s="6">
        <v>0</v>
      </c>
      <c r="Q239" s="6">
        <v>0</v>
      </c>
      <c r="R239" s="6">
        <v>0</v>
      </c>
      <c r="S239" s="6">
        <v>0</v>
      </c>
      <c r="T239" s="6">
        <v>0</v>
      </c>
      <c r="U239" s="6">
        <v>0</v>
      </c>
      <c r="V239" s="6">
        <v>0</v>
      </c>
      <c r="W239" s="6">
        <v>0</v>
      </c>
      <c r="X239" s="6">
        <v>1</v>
      </c>
      <c r="Y239" s="6">
        <v>0</v>
      </c>
      <c r="Z239" s="6">
        <v>0</v>
      </c>
      <c r="AA239" s="6">
        <v>0</v>
      </c>
      <c r="AB239" s="6">
        <v>0</v>
      </c>
      <c r="AC239" s="6">
        <v>0</v>
      </c>
      <c r="AD239" s="6">
        <v>0</v>
      </c>
      <c r="AE239" s="6">
        <v>0</v>
      </c>
      <c r="AF239" s="6">
        <v>0</v>
      </c>
      <c r="AG239" s="6">
        <v>0</v>
      </c>
      <c r="AH239" s="6">
        <v>0</v>
      </c>
      <c r="AI239" s="6">
        <v>0</v>
      </c>
      <c r="AJ239" s="6">
        <v>0</v>
      </c>
      <c r="AK239" s="6">
        <v>0</v>
      </c>
      <c r="AL239" s="6">
        <v>0</v>
      </c>
      <c r="AM239" s="6">
        <v>0</v>
      </c>
      <c r="AN239" s="6">
        <v>0</v>
      </c>
      <c r="AO239" s="46">
        <v>0</v>
      </c>
      <c r="AP239" s="41">
        <f t="shared" si="85"/>
        <v>1</v>
      </c>
      <c r="AQ239" s="62">
        <f t="shared" si="86"/>
        <v>0</v>
      </c>
      <c r="AR239" s="41">
        <f t="shared" si="87"/>
        <v>1</v>
      </c>
      <c r="AS239" s="62">
        <f t="shared" si="88"/>
        <v>0</v>
      </c>
      <c r="AT239" s="41">
        <f t="shared" si="89"/>
        <v>0</v>
      </c>
      <c r="AU239" s="41">
        <f t="shared" si="90"/>
        <v>0</v>
      </c>
      <c r="AV239" s="41">
        <f t="shared" si="91"/>
        <v>1</v>
      </c>
      <c r="AW239" s="41">
        <f t="shared" si="92"/>
        <v>0</v>
      </c>
      <c r="AX239" s="62">
        <f t="shared" si="93"/>
        <v>0</v>
      </c>
      <c r="AY239" s="62">
        <f t="shared" si="75"/>
        <v>1</v>
      </c>
      <c r="AZ239" s="247"/>
      <c r="BA239" s="245"/>
      <c r="BB239" s="245"/>
      <c r="BC239" s="246"/>
      <c r="BD239" s="252"/>
      <c r="BE239" s="137"/>
      <c r="BF239" s="138"/>
      <c r="BG239" s="137"/>
      <c r="BH239" s="137"/>
      <c r="BI239" s="48"/>
    </row>
    <row r="240" spans="1:61" x14ac:dyDescent="0.35">
      <c r="A240" s="3"/>
      <c r="B240" s="253"/>
      <c r="C240" s="3"/>
      <c r="D240" s="26"/>
      <c r="E240" s="3"/>
      <c r="F240" s="12" t="s">
        <v>344</v>
      </c>
      <c r="G240" s="12"/>
      <c r="H240" s="55"/>
      <c r="I240" s="6">
        <v>0</v>
      </c>
      <c r="J240" s="6">
        <v>0</v>
      </c>
      <c r="K240" s="6">
        <v>0</v>
      </c>
      <c r="L240" s="6">
        <v>0</v>
      </c>
      <c r="M240" s="6">
        <v>0</v>
      </c>
      <c r="N240" s="6">
        <v>0</v>
      </c>
      <c r="O240" s="6">
        <v>0</v>
      </c>
      <c r="P240" s="6">
        <v>0</v>
      </c>
      <c r="Q240" s="6">
        <v>0</v>
      </c>
      <c r="R240" s="6">
        <v>0</v>
      </c>
      <c r="S240" s="6">
        <v>0</v>
      </c>
      <c r="T240" s="6">
        <v>0</v>
      </c>
      <c r="U240" s="6">
        <v>0</v>
      </c>
      <c r="V240" s="6">
        <v>0</v>
      </c>
      <c r="W240" s="6">
        <v>0</v>
      </c>
      <c r="X240" s="6">
        <v>0</v>
      </c>
      <c r="Y240" s="6">
        <v>0</v>
      </c>
      <c r="Z240" s="6">
        <v>0</v>
      </c>
      <c r="AA240" s="6">
        <v>0</v>
      </c>
      <c r="AB240" s="6">
        <v>0</v>
      </c>
      <c r="AC240" s="6">
        <v>0</v>
      </c>
      <c r="AD240" s="6">
        <v>0</v>
      </c>
      <c r="AE240" s="6">
        <v>0</v>
      </c>
      <c r="AF240" s="6">
        <v>0</v>
      </c>
      <c r="AG240" s="6">
        <v>0</v>
      </c>
      <c r="AH240" s="6">
        <v>0</v>
      </c>
      <c r="AI240" s="6">
        <v>0</v>
      </c>
      <c r="AJ240" s="6">
        <v>0</v>
      </c>
      <c r="AK240" s="6">
        <v>0</v>
      </c>
      <c r="AL240" s="6">
        <v>0</v>
      </c>
      <c r="AM240" s="6">
        <v>0</v>
      </c>
      <c r="AN240" s="6">
        <v>0</v>
      </c>
      <c r="AO240" s="46">
        <v>0</v>
      </c>
      <c r="AP240" s="41">
        <f t="shared" si="85"/>
        <v>0</v>
      </c>
      <c r="AQ240" s="62">
        <f t="shared" si="86"/>
        <v>0</v>
      </c>
      <c r="AR240" s="41">
        <f t="shared" si="87"/>
        <v>0</v>
      </c>
      <c r="AS240" s="62">
        <f t="shared" si="88"/>
        <v>0</v>
      </c>
      <c r="AT240" s="41">
        <f t="shared" si="89"/>
        <v>0</v>
      </c>
      <c r="AU240" s="41">
        <f t="shared" si="90"/>
        <v>0</v>
      </c>
      <c r="AV240" s="41">
        <f t="shared" si="91"/>
        <v>0</v>
      </c>
      <c r="AW240" s="41">
        <f t="shared" si="92"/>
        <v>0</v>
      </c>
      <c r="AX240" s="62">
        <f t="shared" si="93"/>
        <v>0</v>
      </c>
      <c r="AY240" s="62">
        <f t="shared" si="75"/>
        <v>0</v>
      </c>
      <c r="AZ240" s="247"/>
      <c r="BA240" s="245"/>
      <c r="BB240" s="245"/>
      <c r="BC240" s="246"/>
      <c r="BD240" s="252"/>
      <c r="BE240" s="137"/>
      <c r="BF240" s="138"/>
      <c r="BG240" s="137"/>
      <c r="BH240" s="137"/>
      <c r="BI240" s="48"/>
    </row>
    <row r="241" spans="1:61" x14ac:dyDescent="0.35">
      <c r="A241" s="3"/>
      <c r="B241" s="253"/>
      <c r="C241" s="3"/>
      <c r="D241" s="26"/>
      <c r="E241" s="3"/>
      <c r="F241" s="31"/>
      <c r="G241" s="12" t="s">
        <v>35</v>
      </c>
      <c r="H241" s="55"/>
      <c r="I241" s="6">
        <v>0</v>
      </c>
      <c r="J241" s="6">
        <v>0</v>
      </c>
      <c r="K241" s="6">
        <v>0</v>
      </c>
      <c r="L241" s="6">
        <v>0</v>
      </c>
      <c r="M241" s="6">
        <v>0</v>
      </c>
      <c r="N241" s="6">
        <v>0</v>
      </c>
      <c r="O241" s="6">
        <v>0</v>
      </c>
      <c r="P241" s="6">
        <v>0</v>
      </c>
      <c r="Q241" s="6">
        <v>0</v>
      </c>
      <c r="R241" s="6">
        <v>0</v>
      </c>
      <c r="S241" s="6">
        <v>0</v>
      </c>
      <c r="T241" s="6">
        <v>0</v>
      </c>
      <c r="U241" s="6">
        <v>0</v>
      </c>
      <c r="V241" s="6">
        <v>0</v>
      </c>
      <c r="W241" s="6">
        <v>0</v>
      </c>
      <c r="X241" s="6">
        <v>0</v>
      </c>
      <c r="Y241" s="6">
        <v>0</v>
      </c>
      <c r="Z241" s="6">
        <v>0</v>
      </c>
      <c r="AA241" s="6">
        <v>0</v>
      </c>
      <c r="AB241" s="6">
        <v>0</v>
      </c>
      <c r="AC241" s="6">
        <v>0</v>
      </c>
      <c r="AD241" s="6">
        <v>0</v>
      </c>
      <c r="AE241" s="6">
        <v>0</v>
      </c>
      <c r="AF241" s="6">
        <v>0</v>
      </c>
      <c r="AG241" s="6">
        <v>0</v>
      </c>
      <c r="AH241" s="6">
        <v>0</v>
      </c>
      <c r="AI241" s="6">
        <v>0</v>
      </c>
      <c r="AJ241" s="6">
        <v>0</v>
      </c>
      <c r="AK241" s="6">
        <v>0</v>
      </c>
      <c r="AL241" s="6">
        <v>0</v>
      </c>
      <c r="AM241" s="6">
        <v>0</v>
      </c>
      <c r="AN241" s="6">
        <v>0</v>
      </c>
      <c r="AO241" s="46">
        <v>0</v>
      </c>
      <c r="AP241" s="41">
        <f t="shared" si="85"/>
        <v>0</v>
      </c>
      <c r="AQ241" s="62">
        <f t="shared" si="86"/>
        <v>0</v>
      </c>
      <c r="AR241" s="41">
        <f t="shared" si="87"/>
        <v>0</v>
      </c>
      <c r="AS241" s="62">
        <f t="shared" si="88"/>
        <v>0</v>
      </c>
      <c r="AT241" s="41">
        <f t="shared" si="89"/>
        <v>0</v>
      </c>
      <c r="AU241" s="41">
        <f t="shared" si="90"/>
        <v>0</v>
      </c>
      <c r="AV241" s="41">
        <f t="shared" si="91"/>
        <v>0</v>
      </c>
      <c r="AW241" s="41">
        <f t="shared" si="92"/>
        <v>0</v>
      </c>
      <c r="AX241" s="62">
        <f t="shared" si="93"/>
        <v>0</v>
      </c>
      <c r="AY241" s="62">
        <f t="shared" si="75"/>
        <v>0</v>
      </c>
      <c r="AZ241" s="247"/>
      <c r="BA241" s="245"/>
      <c r="BB241" s="245"/>
      <c r="BC241" s="246"/>
      <c r="BD241" s="252"/>
      <c r="BE241" s="137"/>
      <c r="BF241" s="138"/>
      <c r="BG241" s="137"/>
      <c r="BH241" s="137"/>
      <c r="BI241" s="48"/>
    </row>
    <row r="242" spans="1:61" x14ac:dyDescent="0.35">
      <c r="A242" s="3"/>
      <c r="B242" s="253"/>
      <c r="C242" s="3"/>
      <c r="D242" s="26"/>
      <c r="E242" s="3"/>
      <c r="F242" s="31"/>
      <c r="G242" s="12" t="s">
        <v>34</v>
      </c>
      <c r="H242" s="55"/>
      <c r="I242" s="6">
        <v>0</v>
      </c>
      <c r="J242" s="6">
        <v>0</v>
      </c>
      <c r="K242" s="6">
        <v>0</v>
      </c>
      <c r="L242" s="6">
        <v>0</v>
      </c>
      <c r="M242" s="6">
        <v>0</v>
      </c>
      <c r="N242" s="6">
        <v>0</v>
      </c>
      <c r="O242" s="6">
        <v>0</v>
      </c>
      <c r="P242" s="6">
        <v>0</v>
      </c>
      <c r="Q242" s="6">
        <v>0</v>
      </c>
      <c r="R242" s="6">
        <v>0</v>
      </c>
      <c r="S242" s="6">
        <v>0</v>
      </c>
      <c r="T242" s="6">
        <v>0</v>
      </c>
      <c r="U242" s="6">
        <v>0</v>
      </c>
      <c r="V242" s="6">
        <v>1</v>
      </c>
      <c r="W242" s="6">
        <v>1</v>
      </c>
      <c r="X242" s="6">
        <v>0</v>
      </c>
      <c r="Y242" s="6">
        <v>0</v>
      </c>
      <c r="Z242" s="6">
        <v>1</v>
      </c>
      <c r="AA242" s="6">
        <v>0</v>
      </c>
      <c r="AB242" s="6">
        <v>0</v>
      </c>
      <c r="AC242" s="6">
        <v>0</v>
      </c>
      <c r="AD242" s="6">
        <v>0</v>
      </c>
      <c r="AE242" s="6">
        <v>0</v>
      </c>
      <c r="AF242" s="6">
        <v>0</v>
      </c>
      <c r="AG242" s="6">
        <v>0</v>
      </c>
      <c r="AH242" s="6">
        <v>0</v>
      </c>
      <c r="AI242" s="6">
        <v>0</v>
      </c>
      <c r="AJ242" s="6">
        <v>0</v>
      </c>
      <c r="AK242" s="6">
        <v>0</v>
      </c>
      <c r="AL242" s="6">
        <v>0</v>
      </c>
      <c r="AM242" s="6">
        <v>0</v>
      </c>
      <c r="AN242" s="6">
        <v>0</v>
      </c>
      <c r="AO242" s="46">
        <v>0</v>
      </c>
      <c r="AP242" s="41">
        <f t="shared" si="85"/>
        <v>1</v>
      </c>
      <c r="AQ242" s="62">
        <f t="shared" si="86"/>
        <v>2</v>
      </c>
      <c r="AR242" s="41">
        <f t="shared" si="87"/>
        <v>0</v>
      </c>
      <c r="AS242" s="62">
        <f t="shared" si="88"/>
        <v>3</v>
      </c>
      <c r="AT242" s="41">
        <f t="shared" si="89"/>
        <v>0</v>
      </c>
      <c r="AU242" s="41">
        <f t="shared" si="90"/>
        <v>0</v>
      </c>
      <c r="AV242" s="41">
        <f t="shared" si="91"/>
        <v>3</v>
      </c>
      <c r="AW242" s="41">
        <f t="shared" si="92"/>
        <v>0</v>
      </c>
      <c r="AX242" s="62">
        <f t="shared" si="93"/>
        <v>0</v>
      </c>
      <c r="AY242" s="62">
        <f t="shared" si="75"/>
        <v>3</v>
      </c>
      <c r="AZ242" s="247"/>
      <c r="BA242" s="245"/>
      <c r="BB242" s="245"/>
      <c r="BC242" s="246"/>
      <c r="BD242" s="252"/>
      <c r="BE242" s="137"/>
      <c r="BF242" s="138"/>
      <c r="BG242" s="137"/>
      <c r="BH242" s="137"/>
      <c r="BI242" s="48"/>
    </row>
    <row r="243" spans="1:61" x14ac:dyDescent="0.35">
      <c r="A243" s="3"/>
      <c r="B243" s="23"/>
      <c r="C243" s="3"/>
      <c r="D243" s="26"/>
      <c r="E243" s="3"/>
      <c r="F243" s="31"/>
      <c r="G243" s="12" t="s">
        <v>345</v>
      </c>
      <c r="H243" s="55"/>
      <c r="I243" s="6">
        <v>0</v>
      </c>
      <c r="J243" s="6">
        <v>0</v>
      </c>
      <c r="K243" s="6">
        <v>0</v>
      </c>
      <c r="L243" s="6">
        <v>0</v>
      </c>
      <c r="M243" s="6">
        <v>0</v>
      </c>
      <c r="N243" s="6">
        <v>0</v>
      </c>
      <c r="O243" s="6">
        <v>0</v>
      </c>
      <c r="P243" s="6">
        <v>0</v>
      </c>
      <c r="Q243" s="6">
        <v>0</v>
      </c>
      <c r="R243" s="6">
        <v>0</v>
      </c>
      <c r="S243" s="6">
        <v>0</v>
      </c>
      <c r="T243" s="6">
        <v>0</v>
      </c>
      <c r="U243" s="6">
        <v>1</v>
      </c>
      <c r="V243" s="6">
        <v>0</v>
      </c>
      <c r="W243" s="6">
        <v>0</v>
      </c>
      <c r="X243" s="6">
        <v>0</v>
      </c>
      <c r="Y243" s="6">
        <v>0</v>
      </c>
      <c r="Z243" s="6">
        <v>0</v>
      </c>
      <c r="AA243" s="6">
        <v>0</v>
      </c>
      <c r="AB243" s="6">
        <v>0</v>
      </c>
      <c r="AC243" s="6">
        <v>0</v>
      </c>
      <c r="AD243" s="6">
        <v>0</v>
      </c>
      <c r="AE243" s="6">
        <v>0</v>
      </c>
      <c r="AF243" s="6">
        <v>0</v>
      </c>
      <c r="AG243" s="6">
        <v>0</v>
      </c>
      <c r="AH243" s="6">
        <v>0</v>
      </c>
      <c r="AI243" s="6">
        <v>0</v>
      </c>
      <c r="AJ243" s="6">
        <v>0</v>
      </c>
      <c r="AK243" s="6">
        <v>0</v>
      </c>
      <c r="AL243" s="6">
        <v>0</v>
      </c>
      <c r="AM243" s="6">
        <v>0</v>
      </c>
      <c r="AN243" s="6">
        <v>0</v>
      </c>
      <c r="AO243" s="46">
        <v>0</v>
      </c>
      <c r="AP243" s="41">
        <f t="shared" si="85"/>
        <v>0</v>
      </c>
      <c r="AQ243" s="62">
        <f t="shared" si="86"/>
        <v>1</v>
      </c>
      <c r="AR243" s="41">
        <f t="shared" si="87"/>
        <v>1</v>
      </c>
      <c r="AS243" s="62">
        <f t="shared" si="88"/>
        <v>0</v>
      </c>
      <c r="AT243" s="41">
        <f t="shared" si="89"/>
        <v>0</v>
      </c>
      <c r="AU243" s="41">
        <f t="shared" si="90"/>
        <v>0</v>
      </c>
      <c r="AV243" s="41">
        <f t="shared" si="91"/>
        <v>1</v>
      </c>
      <c r="AW243" s="41">
        <f t="shared" si="92"/>
        <v>0</v>
      </c>
      <c r="AX243" s="62">
        <f t="shared" si="93"/>
        <v>0</v>
      </c>
      <c r="AY243" s="62">
        <f t="shared" si="75"/>
        <v>1</v>
      </c>
      <c r="AZ243" s="247"/>
      <c r="BA243" s="245"/>
      <c r="BB243" s="245"/>
      <c r="BC243" s="246"/>
      <c r="BD243" s="252"/>
      <c r="BE243" s="137"/>
      <c r="BF243" s="138"/>
      <c r="BG243" s="137"/>
      <c r="BH243" s="137"/>
      <c r="BI243" s="48"/>
    </row>
    <row r="244" spans="1:61" s="202" customFormat="1" x14ac:dyDescent="0.35">
      <c r="A244" s="15"/>
      <c r="B244" s="38"/>
      <c r="C244" s="15"/>
      <c r="D244" s="28"/>
      <c r="E244" s="11" t="s">
        <v>801</v>
      </c>
      <c r="F244" s="12"/>
      <c r="G244" s="11"/>
      <c r="H244" s="54"/>
      <c r="I244" s="204">
        <v>0</v>
      </c>
      <c r="J244" s="204">
        <v>0</v>
      </c>
      <c r="K244" s="204">
        <v>0</v>
      </c>
      <c r="L244" s="204">
        <v>0</v>
      </c>
      <c r="M244" s="204">
        <v>0</v>
      </c>
      <c r="N244" s="204">
        <v>0</v>
      </c>
      <c r="O244" s="204">
        <v>0</v>
      </c>
      <c r="P244" s="204">
        <v>0</v>
      </c>
      <c r="Q244" s="204">
        <v>0</v>
      </c>
      <c r="R244" s="204">
        <v>0</v>
      </c>
      <c r="S244" s="204">
        <v>0</v>
      </c>
      <c r="T244" s="204">
        <v>0</v>
      </c>
      <c r="U244" s="204">
        <v>0</v>
      </c>
      <c r="V244" s="204">
        <v>0</v>
      </c>
      <c r="W244" s="204">
        <v>1</v>
      </c>
      <c r="X244" s="204">
        <v>0</v>
      </c>
      <c r="Y244" s="204">
        <v>0</v>
      </c>
      <c r="Z244" s="204">
        <v>1</v>
      </c>
      <c r="AA244" s="204">
        <v>0</v>
      </c>
      <c r="AB244" s="204">
        <v>0</v>
      </c>
      <c r="AC244" s="204">
        <v>0</v>
      </c>
      <c r="AD244" s="204">
        <v>0</v>
      </c>
      <c r="AE244" s="204">
        <v>0</v>
      </c>
      <c r="AF244" s="204">
        <v>0</v>
      </c>
      <c r="AG244" s="204">
        <v>0</v>
      </c>
      <c r="AH244" s="204">
        <v>0</v>
      </c>
      <c r="AI244" s="204">
        <v>0</v>
      </c>
      <c r="AJ244" s="204">
        <v>0</v>
      </c>
      <c r="AK244" s="204">
        <v>0</v>
      </c>
      <c r="AL244" s="204">
        <v>0</v>
      </c>
      <c r="AM244" s="204">
        <v>0</v>
      </c>
      <c r="AN244" s="204">
        <v>0</v>
      </c>
      <c r="AO244" s="205">
        <v>0</v>
      </c>
      <c r="AP244" s="206">
        <f t="shared" si="85"/>
        <v>1</v>
      </c>
      <c r="AQ244" s="207">
        <f t="shared" si="86"/>
        <v>1</v>
      </c>
      <c r="AR244" s="206">
        <f t="shared" si="87"/>
        <v>0</v>
      </c>
      <c r="AS244" s="207">
        <f t="shared" si="88"/>
        <v>2</v>
      </c>
      <c r="AT244" s="206">
        <f t="shared" si="89"/>
        <v>0</v>
      </c>
      <c r="AU244" s="206">
        <f t="shared" si="90"/>
        <v>0</v>
      </c>
      <c r="AV244" s="206">
        <f t="shared" si="91"/>
        <v>2</v>
      </c>
      <c r="AW244" s="206">
        <f t="shared" si="92"/>
        <v>0</v>
      </c>
      <c r="AX244" s="207">
        <f t="shared" si="93"/>
        <v>0</v>
      </c>
      <c r="AY244" s="207">
        <f t="shared" si="75"/>
        <v>2</v>
      </c>
      <c r="AZ244" s="247"/>
      <c r="BA244" s="245"/>
      <c r="BB244" s="245"/>
      <c r="BC244" s="246"/>
      <c r="BD244" s="252"/>
      <c r="BE244" s="9"/>
      <c r="BF244" s="139"/>
      <c r="BG244" s="9"/>
      <c r="BH244" s="9"/>
      <c r="BI244" s="69"/>
    </row>
    <row r="245" spans="1:61" x14ac:dyDescent="0.35">
      <c r="A245" s="3"/>
      <c r="B245" s="23"/>
      <c r="C245" s="3"/>
      <c r="D245" s="26"/>
      <c r="E245" s="3"/>
      <c r="F245" s="12" t="s">
        <v>346</v>
      </c>
      <c r="G245" s="12"/>
      <c r="H245" s="55"/>
      <c r="I245" s="6">
        <v>0</v>
      </c>
      <c r="J245" s="6">
        <v>0</v>
      </c>
      <c r="K245" s="6">
        <v>0</v>
      </c>
      <c r="L245" s="6">
        <v>0</v>
      </c>
      <c r="M245" s="6">
        <v>0</v>
      </c>
      <c r="N245" s="6">
        <v>0</v>
      </c>
      <c r="O245" s="6">
        <v>0</v>
      </c>
      <c r="P245" s="6">
        <v>0</v>
      </c>
      <c r="Q245" s="6">
        <v>0</v>
      </c>
      <c r="R245" s="6">
        <v>0</v>
      </c>
      <c r="S245" s="6">
        <v>0</v>
      </c>
      <c r="T245" s="6">
        <v>0</v>
      </c>
      <c r="U245" s="6">
        <v>0</v>
      </c>
      <c r="V245" s="6">
        <v>0</v>
      </c>
      <c r="W245" s="6">
        <v>0</v>
      </c>
      <c r="X245" s="6">
        <v>0</v>
      </c>
      <c r="Y245" s="6">
        <v>0</v>
      </c>
      <c r="Z245" s="6">
        <v>1</v>
      </c>
      <c r="AA245" s="6">
        <v>0</v>
      </c>
      <c r="AB245" s="6">
        <v>0</v>
      </c>
      <c r="AC245" s="6">
        <v>0</v>
      </c>
      <c r="AD245" s="6">
        <v>0</v>
      </c>
      <c r="AE245" s="6">
        <v>0</v>
      </c>
      <c r="AF245" s="6">
        <v>0</v>
      </c>
      <c r="AG245" s="6">
        <v>0</v>
      </c>
      <c r="AH245" s="6">
        <v>0</v>
      </c>
      <c r="AI245" s="6">
        <v>0</v>
      </c>
      <c r="AJ245" s="6">
        <v>0</v>
      </c>
      <c r="AK245" s="6">
        <v>0</v>
      </c>
      <c r="AL245" s="6">
        <v>0</v>
      </c>
      <c r="AM245" s="6">
        <v>0</v>
      </c>
      <c r="AN245" s="6">
        <v>0</v>
      </c>
      <c r="AO245" s="46">
        <v>0</v>
      </c>
      <c r="AP245" s="41">
        <f t="shared" si="85"/>
        <v>1</v>
      </c>
      <c r="AQ245" s="62">
        <f t="shared" si="86"/>
        <v>0</v>
      </c>
      <c r="AR245" s="41">
        <f t="shared" si="87"/>
        <v>0</v>
      </c>
      <c r="AS245" s="62">
        <f t="shared" si="88"/>
        <v>1</v>
      </c>
      <c r="AT245" s="41">
        <f t="shared" si="89"/>
        <v>0</v>
      </c>
      <c r="AU245" s="41">
        <f t="shared" si="90"/>
        <v>0</v>
      </c>
      <c r="AV245" s="41">
        <f t="shared" si="91"/>
        <v>1</v>
      </c>
      <c r="AW245" s="41">
        <f t="shared" si="92"/>
        <v>0</v>
      </c>
      <c r="AX245" s="62">
        <f t="shared" si="93"/>
        <v>0</v>
      </c>
      <c r="AY245" s="62">
        <f t="shared" si="75"/>
        <v>1</v>
      </c>
      <c r="AZ245" s="247"/>
      <c r="BA245" s="245"/>
      <c r="BB245" s="245"/>
      <c r="BC245" s="246"/>
      <c r="BD245" s="252"/>
      <c r="BE245" s="137"/>
      <c r="BF245" s="138"/>
      <c r="BG245" s="137"/>
      <c r="BH245" s="137"/>
      <c r="BI245" s="48"/>
    </row>
    <row r="246" spans="1:61" x14ac:dyDescent="0.35">
      <c r="A246" s="3"/>
      <c r="B246" s="23"/>
      <c r="C246" s="3"/>
      <c r="D246" s="26"/>
      <c r="E246" s="3"/>
      <c r="F246" s="12" t="s">
        <v>347</v>
      </c>
      <c r="G246" s="12"/>
      <c r="H246" s="55"/>
      <c r="I246" s="6">
        <v>0</v>
      </c>
      <c r="J246" s="6">
        <v>0</v>
      </c>
      <c r="K246" s="6">
        <v>0</v>
      </c>
      <c r="L246" s="6">
        <v>0</v>
      </c>
      <c r="M246" s="6">
        <v>0</v>
      </c>
      <c r="N246" s="6">
        <v>0</v>
      </c>
      <c r="O246" s="6">
        <v>0</v>
      </c>
      <c r="P246" s="6">
        <v>0</v>
      </c>
      <c r="Q246" s="6">
        <v>0</v>
      </c>
      <c r="R246" s="6">
        <v>0</v>
      </c>
      <c r="S246" s="6">
        <v>0</v>
      </c>
      <c r="T246" s="6">
        <v>0</v>
      </c>
      <c r="U246" s="6">
        <v>0</v>
      </c>
      <c r="V246" s="6">
        <v>0</v>
      </c>
      <c r="W246" s="6">
        <v>1</v>
      </c>
      <c r="X246" s="6">
        <v>0</v>
      </c>
      <c r="Y246" s="6">
        <v>0</v>
      </c>
      <c r="Z246" s="6">
        <v>0</v>
      </c>
      <c r="AA246" s="6">
        <v>0</v>
      </c>
      <c r="AB246" s="6">
        <v>0</v>
      </c>
      <c r="AC246" s="6">
        <v>0</v>
      </c>
      <c r="AD246" s="6">
        <v>0</v>
      </c>
      <c r="AE246" s="6">
        <v>0</v>
      </c>
      <c r="AF246" s="6">
        <v>0</v>
      </c>
      <c r="AG246" s="6">
        <v>0</v>
      </c>
      <c r="AH246" s="6">
        <v>0</v>
      </c>
      <c r="AI246" s="6">
        <v>0</v>
      </c>
      <c r="AJ246" s="6">
        <v>0</v>
      </c>
      <c r="AK246" s="6">
        <v>0</v>
      </c>
      <c r="AL246" s="6">
        <v>0</v>
      </c>
      <c r="AM246" s="6">
        <v>0</v>
      </c>
      <c r="AN246" s="6">
        <v>0</v>
      </c>
      <c r="AO246" s="46">
        <v>0</v>
      </c>
      <c r="AP246" s="41">
        <f t="shared" si="85"/>
        <v>0</v>
      </c>
      <c r="AQ246" s="62">
        <f t="shared" si="86"/>
        <v>1</v>
      </c>
      <c r="AR246" s="41">
        <f t="shared" si="87"/>
        <v>0</v>
      </c>
      <c r="AS246" s="62">
        <f t="shared" si="88"/>
        <v>1</v>
      </c>
      <c r="AT246" s="41">
        <f t="shared" si="89"/>
        <v>0</v>
      </c>
      <c r="AU246" s="41">
        <f t="shared" si="90"/>
        <v>0</v>
      </c>
      <c r="AV246" s="41">
        <f t="shared" si="91"/>
        <v>1</v>
      </c>
      <c r="AW246" s="41">
        <f t="shared" si="92"/>
        <v>0</v>
      </c>
      <c r="AX246" s="62">
        <f t="shared" si="93"/>
        <v>0</v>
      </c>
      <c r="AY246" s="62">
        <f t="shared" si="75"/>
        <v>1</v>
      </c>
      <c r="AZ246" s="247"/>
      <c r="BA246" s="245"/>
      <c r="BB246" s="245"/>
      <c r="BC246" s="246"/>
      <c r="BD246" s="252"/>
      <c r="BE246" s="137"/>
      <c r="BF246" s="138"/>
      <c r="BG246" s="137"/>
      <c r="BH246" s="137"/>
      <c r="BI246" s="48"/>
    </row>
    <row r="247" spans="1:61" x14ac:dyDescent="0.35">
      <c r="A247" s="3"/>
      <c r="B247" s="23"/>
      <c r="C247" s="3"/>
      <c r="D247" s="26"/>
      <c r="E247" s="3"/>
      <c r="F247" s="12" t="s">
        <v>348</v>
      </c>
      <c r="G247" s="12"/>
      <c r="H247" s="55"/>
      <c r="I247" s="6">
        <v>0</v>
      </c>
      <c r="J247" s="6">
        <v>0</v>
      </c>
      <c r="K247" s="6">
        <v>0</v>
      </c>
      <c r="L247" s="6">
        <v>0</v>
      </c>
      <c r="M247" s="6">
        <v>0</v>
      </c>
      <c r="N247" s="6">
        <v>0</v>
      </c>
      <c r="O247" s="6">
        <v>0</v>
      </c>
      <c r="P247" s="6">
        <v>0</v>
      </c>
      <c r="Q247" s="6">
        <v>0</v>
      </c>
      <c r="R247" s="6">
        <v>0</v>
      </c>
      <c r="S247" s="6">
        <v>0</v>
      </c>
      <c r="T247" s="6">
        <v>0</v>
      </c>
      <c r="U247" s="6">
        <v>0</v>
      </c>
      <c r="V247" s="6">
        <v>0</v>
      </c>
      <c r="W247" s="6">
        <v>1</v>
      </c>
      <c r="X247" s="6">
        <v>0</v>
      </c>
      <c r="Y247" s="6">
        <v>0</v>
      </c>
      <c r="Z247" s="6">
        <v>0</v>
      </c>
      <c r="AA247" s="6">
        <v>0</v>
      </c>
      <c r="AB247" s="6">
        <v>0</v>
      </c>
      <c r="AC247" s="6">
        <v>0</v>
      </c>
      <c r="AD247" s="6">
        <v>0</v>
      </c>
      <c r="AE247" s="6">
        <v>0</v>
      </c>
      <c r="AF247" s="6">
        <v>0</v>
      </c>
      <c r="AG247" s="6">
        <v>0</v>
      </c>
      <c r="AH247" s="6">
        <v>0</v>
      </c>
      <c r="AI247" s="6">
        <v>0</v>
      </c>
      <c r="AJ247" s="6">
        <v>0</v>
      </c>
      <c r="AK247" s="6">
        <v>0</v>
      </c>
      <c r="AL247" s="6">
        <v>0</v>
      </c>
      <c r="AM247" s="6">
        <v>0</v>
      </c>
      <c r="AN247" s="6">
        <v>0</v>
      </c>
      <c r="AO247" s="46">
        <v>0</v>
      </c>
      <c r="AP247" s="41">
        <f t="shared" si="85"/>
        <v>0</v>
      </c>
      <c r="AQ247" s="62">
        <f t="shared" si="86"/>
        <v>1</v>
      </c>
      <c r="AR247" s="41">
        <f t="shared" si="87"/>
        <v>0</v>
      </c>
      <c r="AS247" s="62">
        <f t="shared" si="88"/>
        <v>1</v>
      </c>
      <c r="AT247" s="41">
        <f t="shared" si="89"/>
        <v>0</v>
      </c>
      <c r="AU247" s="41">
        <f t="shared" si="90"/>
        <v>0</v>
      </c>
      <c r="AV247" s="41">
        <f t="shared" si="91"/>
        <v>1</v>
      </c>
      <c r="AW247" s="41">
        <f t="shared" si="92"/>
        <v>0</v>
      </c>
      <c r="AX247" s="62">
        <f t="shared" si="93"/>
        <v>0</v>
      </c>
      <c r="AY247" s="62">
        <f t="shared" si="75"/>
        <v>1</v>
      </c>
      <c r="AZ247" s="247"/>
      <c r="BA247" s="245"/>
      <c r="BB247" s="245"/>
      <c r="BC247" s="246"/>
      <c r="BD247" s="252"/>
      <c r="BE247" s="137"/>
      <c r="BF247" s="138"/>
      <c r="BG247" s="137"/>
      <c r="BH247" s="137"/>
      <c r="BI247" s="48"/>
    </row>
    <row r="248" spans="1:61" s="202" customFormat="1" x14ac:dyDescent="0.35">
      <c r="A248" s="15"/>
      <c r="B248" s="38"/>
      <c r="C248" s="15"/>
      <c r="D248" s="28"/>
      <c r="E248" s="11" t="s">
        <v>802</v>
      </c>
      <c r="F248" s="12"/>
      <c r="G248" s="11"/>
      <c r="H248" s="54"/>
      <c r="I248" s="204">
        <v>0</v>
      </c>
      <c r="J248" s="204">
        <v>0</v>
      </c>
      <c r="K248" s="204">
        <v>0</v>
      </c>
      <c r="L248" s="204">
        <v>0</v>
      </c>
      <c r="M248" s="204">
        <v>0</v>
      </c>
      <c r="N248" s="204">
        <v>0</v>
      </c>
      <c r="O248" s="204">
        <v>0</v>
      </c>
      <c r="P248" s="204">
        <v>0</v>
      </c>
      <c r="Q248" s="204">
        <v>0</v>
      </c>
      <c r="R248" s="204">
        <v>0</v>
      </c>
      <c r="S248" s="204">
        <v>0</v>
      </c>
      <c r="T248" s="204">
        <v>0</v>
      </c>
      <c r="U248" s="204">
        <v>0</v>
      </c>
      <c r="V248" s="204">
        <v>0</v>
      </c>
      <c r="W248" s="204">
        <v>0</v>
      </c>
      <c r="X248" s="204">
        <v>0</v>
      </c>
      <c r="Y248" s="204">
        <v>1</v>
      </c>
      <c r="Z248" s="204">
        <v>0</v>
      </c>
      <c r="AA248" s="204">
        <v>0</v>
      </c>
      <c r="AB248" s="204">
        <v>0</v>
      </c>
      <c r="AC248" s="204">
        <v>0</v>
      </c>
      <c r="AD248" s="204">
        <v>0</v>
      </c>
      <c r="AE248" s="204">
        <v>0</v>
      </c>
      <c r="AF248" s="204">
        <v>0</v>
      </c>
      <c r="AG248" s="204">
        <v>0</v>
      </c>
      <c r="AH248" s="204">
        <v>0</v>
      </c>
      <c r="AI248" s="204">
        <v>0</v>
      </c>
      <c r="AJ248" s="204">
        <v>0</v>
      </c>
      <c r="AK248" s="204">
        <v>0</v>
      </c>
      <c r="AL248" s="204">
        <v>0</v>
      </c>
      <c r="AM248" s="204">
        <v>0</v>
      </c>
      <c r="AN248" s="204">
        <v>0</v>
      </c>
      <c r="AO248" s="205">
        <v>0</v>
      </c>
      <c r="AP248" s="206">
        <f t="shared" si="85"/>
        <v>1</v>
      </c>
      <c r="AQ248" s="207">
        <f t="shared" si="86"/>
        <v>0</v>
      </c>
      <c r="AR248" s="206">
        <f t="shared" si="87"/>
        <v>1</v>
      </c>
      <c r="AS248" s="207">
        <f t="shared" si="88"/>
        <v>0</v>
      </c>
      <c r="AT248" s="206">
        <f t="shared" si="89"/>
        <v>0</v>
      </c>
      <c r="AU248" s="206">
        <f t="shared" si="90"/>
        <v>0</v>
      </c>
      <c r="AV248" s="206">
        <f t="shared" si="91"/>
        <v>1</v>
      </c>
      <c r="AW248" s="206">
        <f t="shared" si="92"/>
        <v>0</v>
      </c>
      <c r="AX248" s="207">
        <f t="shared" si="93"/>
        <v>0</v>
      </c>
      <c r="AY248" s="207">
        <f t="shared" si="75"/>
        <v>1</v>
      </c>
      <c r="AZ248" s="247"/>
      <c r="BA248" s="245"/>
      <c r="BB248" s="245"/>
      <c r="BC248" s="246"/>
      <c r="BD248" s="252"/>
      <c r="BE248" s="9"/>
      <c r="BF248" s="139"/>
      <c r="BG248" s="9"/>
      <c r="BH248" s="9"/>
      <c r="BI248" s="69"/>
    </row>
    <row r="249" spans="1:61" x14ac:dyDescent="0.35">
      <c r="A249" s="3"/>
      <c r="B249" s="23"/>
      <c r="C249" s="3"/>
      <c r="D249" s="2">
        <v>6</v>
      </c>
      <c r="E249" s="19" t="s">
        <v>349</v>
      </c>
      <c r="F249" s="16"/>
      <c r="G249" s="16"/>
      <c r="H249" s="5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47"/>
      <c r="AP249" s="43"/>
      <c r="AQ249" s="61"/>
      <c r="AR249" s="43"/>
      <c r="AS249" s="61"/>
      <c r="AT249" s="43"/>
      <c r="AU249" s="43"/>
      <c r="AV249" s="43"/>
      <c r="AW249" s="43"/>
      <c r="AX249" s="61"/>
      <c r="AY249" s="61"/>
      <c r="AZ249" s="77">
        <v>6</v>
      </c>
      <c r="BA249" s="19" t="s">
        <v>349</v>
      </c>
      <c r="BB249" s="75"/>
      <c r="BC249" s="71"/>
      <c r="BD249" s="252"/>
      <c r="BE249" s="137"/>
      <c r="BF249" s="138"/>
      <c r="BG249" s="137"/>
      <c r="BH249" s="137"/>
      <c r="BI249" s="48"/>
    </row>
    <row r="250" spans="1:61" s="202" customFormat="1" x14ac:dyDescent="0.35">
      <c r="A250" s="15"/>
      <c r="B250" s="38"/>
      <c r="C250" s="15"/>
      <c r="D250" s="28"/>
      <c r="E250" s="11" t="s">
        <v>803</v>
      </c>
      <c r="F250" s="12"/>
      <c r="G250" s="11"/>
      <c r="H250" s="54"/>
      <c r="I250" s="204">
        <v>0</v>
      </c>
      <c r="J250" s="204">
        <v>0</v>
      </c>
      <c r="K250" s="204">
        <v>0</v>
      </c>
      <c r="L250" s="204">
        <v>0</v>
      </c>
      <c r="M250" s="204">
        <v>0</v>
      </c>
      <c r="N250" s="204">
        <v>0</v>
      </c>
      <c r="O250" s="204">
        <v>0</v>
      </c>
      <c r="P250" s="204">
        <v>0</v>
      </c>
      <c r="Q250" s="204">
        <v>0</v>
      </c>
      <c r="R250" s="204">
        <v>0</v>
      </c>
      <c r="S250" s="204">
        <v>0</v>
      </c>
      <c r="T250" s="204">
        <v>0</v>
      </c>
      <c r="U250" s="204">
        <v>0</v>
      </c>
      <c r="V250" s="204">
        <v>1</v>
      </c>
      <c r="W250" s="204">
        <v>1</v>
      </c>
      <c r="X250" s="204">
        <v>0</v>
      </c>
      <c r="Y250" s="204">
        <v>0</v>
      </c>
      <c r="Z250" s="204">
        <v>1</v>
      </c>
      <c r="AA250" s="204">
        <v>0</v>
      </c>
      <c r="AB250" s="204">
        <v>0</v>
      </c>
      <c r="AC250" s="204">
        <v>0</v>
      </c>
      <c r="AD250" s="204">
        <v>0</v>
      </c>
      <c r="AE250" s="204">
        <v>0</v>
      </c>
      <c r="AF250" s="204">
        <v>0</v>
      </c>
      <c r="AG250" s="204">
        <v>0</v>
      </c>
      <c r="AH250" s="204">
        <v>0</v>
      </c>
      <c r="AI250" s="204">
        <v>0</v>
      </c>
      <c r="AJ250" s="204">
        <v>0</v>
      </c>
      <c r="AK250" s="204">
        <v>0</v>
      </c>
      <c r="AL250" s="204">
        <v>0</v>
      </c>
      <c r="AM250" s="204">
        <v>0</v>
      </c>
      <c r="AN250" s="204">
        <v>0</v>
      </c>
      <c r="AO250" s="205">
        <v>0</v>
      </c>
      <c r="AP250" s="206">
        <f t="shared" ref="AP250:AP268" si="94">SUMIF($I$3:$AO$3, "*REF*", I250:AO250)</f>
        <v>1</v>
      </c>
      <c r="AQ250" s="207">
        <f t="shared" ref="AQ250:AQ268" si="95">SUMIF($I$3:$AO$3, "*HOST*", I250:AO250)</f>
        <v>2</v>
      </c>
      <c r="AR250" s="206">
        <f t="shared" ref="AR250:AR268" si="96">SUMIF($I$4:$AO$4, "*F*", I250:AO250)</f>
        <v>0</v>
      </c>
      <c r="AS250" s="207">
        <f t="shared" ref="AS250:AS268" si="97">SUMIF($I$4:$AO$4, "*M*", I250:AO250)</f>
        <v>3</v>
      </c>
      <c r="AT250" s="206">
        <f t="shared" ref="AT250:AT268" si="98">SUMIF($I$6:$AO$6, "Edu", I250:AO250)</f>
        <v>0</v>
      </c>
      <c r="AU250" s="206">
        <f t="shared" ref="AU250:AU268" si="99">SUMIF($I$6:$AO$6, "*agri*", I250:AO250)</f>
        <v>0</v>
      </c>
      <c r="AV250" s="206">
        <f t="shared" ref="AV250:AV268" si="100">SUMIF($I$6:$AO$6, "Health", I250:AO250)</f>
        <v>3</v>
      </c>
      <c r="AW250" s="206">
        <f t="shared" ref="AW250:AW268" si="101">SUMIF($I$6:$AO$6, "*market*", I250:AO250)</f>
        <v>0</v>
      </c>
      <c r="AX250" s="207">
        <f t="shared" ref="AX250:AX268" si="102">SUMIF($I$6:$AO$6, "*PWD*", I250:AO250)</f>
        <v>0</v>
      </c>
      <c r="AY250" s="207">
        <f t="shared" si="75"/>
        <v>3</v>
      </c>
      <c r="AZ250" s="242" t="s">
        <v>350</v>
      </c>
      <c r="BA250" s="245"/>
      <c r="BB250" s="245"/>
      <c r="BC250" s="246"/>
      <c r="BD250" s="252"/>
      <c r="BE250" s="9"/>
      <c r="BF250" s="139"/>
      <c r="BG250" s="9"/>
      <c r="BH250" s="9"/>
      <c r="BI250" s="69"/>
    </row>
    <row r="251" spans="1:61" x14ac:dyDescent="0.35">
      <c r="A251" s="3"/>
      <c r="B251" s="23"/>
      <c r="C251" s="3"/>
      <c r="D251" s="26"/>
      <c r="E251" s="3"/>
      <c r="F251" s="12" t="s">
        <v>351</v>
      </c>
      <c r="G251" s="12"/>
      <c r="H251" s="55"/>
      <c r="I251" s="6">
        <v>0</v>
      </c>
      <c r="J251" s="6">
        <v>0</v>
      </c>
      <c r="K251" s="6">
        <v>0</v>
      </c>
      <c r="L251" s="6">
        <v>0</v>
      </c>
      <c r="M251" s="6">
        <v>0</v>
      </c>
      <c r="N251" s="6">
        <v>0</v>
      </c>
      <c r="O251" s="6">
        <v>0</v>
      </c>
      <c r="P251" s="6">
        <v>0</v>
      </c>
      <c r="Q251" s="6">
        <v>0</v>
      </c>
      <c r="R251" s="6">
        <v>0</v>
      </c>
      <c r="S251" s="6">
        <v>0</v>
      </c>
      <c r="T251" s="6">
        <v>0</v>
      </c>
      <c r="U251" s="6">
        <v>0</v>
      </c>
      <c r="V251" s="6">
        <v>1</v>
      </c>
      <c r="W251" s="6">
        <v>1</v>
      </c>
      <c r="X251" s="6">
        <v>0</v>
      </c>
      <c r="Y251" s="6">
        <v>0</v>
      </c>
      <c r="Z251" s="6">
        <v>0</v>
      </c>
      <c r="AA251" s="6">
        <v>0</v>
      </c>
      <c r="AB251" s="6">
        <v>0</v>
      </c>
      <c r="AC251" s="6">
        <v>0</v>
      </c>
      <c r="AD251" s="6">
        <v>0</v>
      </c>
      <c r="AE251" s="6">
        <v>0</v>
      </c>
      <c r="AF251" s="6">
        <v>0</v>
      </c>
      <c r="AG251" s="6">
        <v>0</v>
      </c>
      <c r="AH251" s="6">
        <v>0</v>
      </c>
      <c r="AI251" s="6">
        <v>0</v>
      </c>
      <c r="AJ251" s="6">
        <v>0</v>
      </c>
      <c r="AK251" s="6">
        <v>0</v>
      </c>
      <c r="AL251" s="6">
        <v>0</v>
      </c>
      <c r="AM251" s="6">
        <v>0</v>
      </c>
      <c r="AN251" s="6">
        <v>0</v>
      </c>
      <c r="AO251" s="46">
        <v>0</v>
      </c>
      <c r="AP251" s="41">
        <f t="shared" si="94"/>
        <v>0</v>
      </c>
      <c r="AQ251" s="62">
        <f t="shared" si="95"/>
        <v>2</v>
      </c>
      <c r="AR251" s="41">
        <f t="shared" si="96"/>
        <v>0</v>
      </c>
      <c r="AS251" s="62">
        <f t="shared" si="97"/>
        <v>2</v>
      </c>
      <c r="AT251" s="41">
        <f t="shared" si="98"/>
        <v>0</v>
      </c>
      <c r="AU251" s="41">
        <f t="shared" si="99"/>
        <v>0</v>
      </c>
      <c r="AV251" s="41">
        <f t="shared" si="100"/>
        <v>2</v>
      </c>
      <c r="AW251" s="41">
        <f t="shared" si="101"/>
        <v>0</v>
      </c>
      <c r="AX251" s="62">
        <f t="shared" si="102"/>
        <v>0</v>
      </c>
      <c r="AY251" s="62">
        <f t="shared" si="75"/>
        <v>2</v>
      </c>
      <c r="AZ251" s="247"/>
      <c r="BA251" s="245"/>
      <c r="BB251" s="245"/>
      <c r="BC251" s="246"/>
      <c r="BD251" s="252"/>
      <c r="BE251" s="137"/>
      <c r="BF251" s="138"/>
      <c r="BG251" s="137"/>
      <c r="BH251" s="137"/>
      <c r="BI251" s="48"/>
    </row>
    <row r="252" spans="1:61" x14ac:dyDescent="0.35">
      <c r="A252" s="3"/>
      <c r="B252" s="23"/>
      <c r="C252" s="3"/>
      <c r="D252" s="26"/>
      <c r="E252" s="3"/>
      <c r="F252" s="12" t="s">
        <v>352</v>
      </c>
      <c r="G252" s="12"/>
      <c r="H252" s="55"/>
      <c r="I252" s="6">
        <v>0</v>
      </c>
      <c r="J252" s="6">
        <v>0</v>
      </c>
      <c r="K252" s="6">
        <v>0</v>
      </c>
      <c r="L252" s="6">
        <v>0</v>
      </c>
      <c r="M252" s="6">
        <v>0</v>
      </c>
      <c r="N252" s="6">
        <v>0</v>
      </c>
      <c r="O252" s="6">
        <v>0</v>
      </c>
      <c r="P252" s="6">
        <v>0</v>
      </c>
      <c r="Q252" s="6">
        <v>0</v>
      </c>
      <c r="R252" s="6">
        <v>0</v>
      </c>
      <c r="S252" s="6">
        <v>0</v>
      </c>
      <c r="T252" s="6">
        <v>0</v>
      </c>
      <c r="U252" s="6">
        <v>0</v>
      </c>
      <c r="V252" s="6">
        <v>1</v>
      </c>
      <c r="W252" s="6">
        <v>0</v>
      </c>
      <c r="X252" s="6">
        <v>0</v>
      </c>
      <c r="Y252" s="6">
        <v>0</v>
      </c>
      <c r="Z252" s="6">
        <v>1</v>
      </c>
      <c r="AA252" s="6">
        <v>0</v>
      </c>
      <c r="AB252" s="6">
        <v>0</v>
      </c>
      <c r="AC252" s="6">
        <v>0</v>
      </c>
      <c r="AD252" s="6">
        <v>0</v>
      </c>
      <c r="AE252" s="6">
        <v>0</v>
      </c>
      <c r="AF252" s="6">
        <v>0</v>
      </c>
      <c r="AG252" s="6">
        <v>0</v>
      </c>
      <c r="AH252" s="6">
        <v>0</v>
      </c>
      <c r="AI252" s="6">
        <v>0</v>
      </c>
      <c r="AJ252" s="6">
        <v>0</v>
      </c>
      <c r="AK252" s="6">
        <v>0</v>
      </c>
      <c r="AL252" s="6">
        <v>0</v>
      </c>
      <c r="AM252" s="6">
        <v>0</v>
      </c>
      <c r="AN252" s="6">
        <v>0</v>
      </c>
      <c r="AO252" s="46">
        <v>0</v>
      </c>
      <c r="AP252" s="41">
        <f t="shared" si="94"/>
        <v>1</v>
      </c>
      <c r="AQ252" s="62">
        <f t="shared" si="95"/>
        <v>1</v>
      </c>
      <c r="AR252" s="41">
        <f t="shared" si="96"/>
        <v>0</v>
      </c>
      <c r="AS252" s="62">
        <f t="shared" si="97"/>
        <v>2</v>
      </c>
      <c r="AT252" s="41">
        <f t="shared" si="98"/>
        <v>0</v>
      </c>
      <c r="AU252" s="41">
        <f t="shared" si="99"/>
        <v>0</v>
      </c>
      <c r="AV252" s="41">
        <f t="shared" si="100"/>
        <v>2</v>
      </c>
      <c r="AW252" s="41">
        <f t="shared" si="101"/>
        <v>0</v>
      </c>
      <c r="AX252" s="62">
        <f t="shared" si="102"/>
        <v>0</v>
      </c>
      <c r="AY252" s="62">
        <f t="shared" si="75"/>
        <v>2</v>
      </c>
      <c r="AZ252" s="247"/>
      <c r="BA252" s="245"/>
      <c r="BB252" s="245"/>
      <c r="BC252" s="246"/>
      <c r="BD252" s="252"/>
      <c r="BE252" s="137"/>
      <c r="BF252" s="138"/>
      <c r="BG252" s="137"/>
      <c r="BH252" s="137"/>
      <c r="BI252" s="48"/>
    </row>
    <row r="253" spans="1:61" x14ac:dyDescent="0.35">
      <c r="A253" s="3"/>
      <c r="B253" s="23"/>
      <c r="C253" s="3"/>
      <c r="D253" s="26"/>
      <c r="E253" s="3"/>
      <c r="F253" s="12" t="s">
        <v>353</v>
      </c>
      <c r="G253" s="12"/>
      <c r="H253" s="55"/>
      <c r="I253" s="6">
        <v>0</v>
      </c>
      <c r="J253" s="6">
        <v>0</v>
      </c>
      <c r="K253" s="6">
        <v>0</v>
      </c>
      <c r="L253" s="6">
        <v>0</v>
      </c>
      <c r="M253" s="6">
        <v>0</v>
      </c>
      <c r="N253" s="6">
        <v>0</v>
      </c>
      <c r="O253" s="6">
        <v>0</v>
      </c>
      <c r="P253" s="6">
        <v>0</v>
      </c>
      <c r="Q253" s="6">
        <v>0</v>
      </c>
      <c r="R253" s="6">
        <v>0</v>
      </c>
      <c r="S253" s="6">
        <v>0</v>
      </c>
      <c r="T253" s="6">
        <v>0</v>
      </c>
      <c r="U253" s="6">
        <v>0</v>
      </c>
      <c r="V253" s="6">
        <v>1</v>
      </c>
      <c r="W253" s="6">
        <v>0</v>
      </c>
      <c r="X253" s="6">
        <v>0</v>
      </c>
      <c r="Y253" s="6">
        <v>0</v>
      </c>
      <c r="Z253" s="6">
        <v>1</v>
      </c>
      <c r="AA253" s="6">
        <v>0</v>
      </c>
      <c r="AB253" s="6">
        <v>0</v>
      </c>
      <c r="AC253" s="6">
        <v>0</v>
      </c>
      <c r="AD253" s="6">
        <v>0</v>
      </c>
      <c r="AE253" s="6">
        <v>0</v>
      </c>
      <c r="AF253" s="6">
        <v>0</v>
      </c>
      <c r="AG253" s="6">
        <v>0</v>
      </c>
      <c r="AH253" s="6">
        <v>0</v>
      </c>
      <c r="AI253" s="6">
        <v>0</v>
      </c>
      <c r="AJ253" s="6">
        <v>0</v>
      </c>
      <c r="AK253" s="6">
        <v>0</v>
      </c>
      <c r="AL253" s="6">
        <v>0</v>
      </c>
      <c r="AM253" s="6">
        <v>0</v>
      </c>
      <c r="AN253" s="6">
        <v>0</v>
      </c>
      <c r="AO253" s="46">
        <v>0</v>
      </c>
      <c r="AP253" s="41">
        <f t="shared" si="94"/>
        <v>1</v>
      </c>
      <c r="AQ253" s="62">
        <f t="shared" si="95"/>
        <v>1</v>
      </c>
      <c r="AR253" s="41">
        <f t="shared" si="96"/>
        <v>0</v>
      </c>
      <c r="AS253" s="62">
        <f t="shared" si="97"/>
        <v>2</v>
      </c>
      <c r="AT253" s="41">
        <f t="shared" si="98"/>
        <v>0</v>
      </c>
      <c r="AU253" s="41">
        <f t="shared" si="99"/>
        <v>0</v>
      </c>
      <c r="AV253" s="41">
        <f t="shared" si="100"/>
        <v>2</v>
      </c>
      <c r="AW253" s="41">
        <f t="shared" si="101"/>
        <v>0</v>
      </c>
      <c r="AX253" s="62">
        <f t="shared" si="102"/>
        <v>0</v>
      </c>
      <c r="AY253" s="62">
        <f t="shared" si="75"/>
        <v>2</v>
      </c>
      <c r="AZ253" s="247"/>
      <c r="BA253" s="245"/>
      <c r="BB253" s="245"/>
      <c r="BC253" s="246"/>
      <c r="BD253" s="252"/>
      <c r="BE253" s="137"/>
      <c r="BF253" s="138"/>
      <c r="BG253" s="137"/>
      <c r="BH253" s="137"/>
      <c r="BI253" s="48"/>
    </row>
    <row r="254" spans="1:61" x14ac:dyDescent="0.35">
      <c r="A254" s="3"/>
      <c r="B254" s="253" t="s">
        <v>245</v>
      </c>
      <c r="C254" s="3"/>
      <c r="D254" s="26"/>
      <c r="E254" s="3"/>
      <c r="F254" s="12" t="s">
        <v>354</v>
      </c>
      <c r="G254" s="12"/>
      <c r="H254" s="55"/>
      <c r="I254" s="6">
        <v>0</v>
      </c>
      <c r="J254" s="6">
        <v>0</v>
      </c>
      <c r="K254" s="6">
        <v>0</v>
      </c>
      <c r="L254" s="6">
        <v>0</v>
      </c>
      <c r="M254" s="6">
        <v>0</v>
      </c>
      <c r="N254" s="6">
        <v>0</v>
      </c>
      <c r="O254" s="6">
        <v>0</v>
      </c>
      <c r="P254" s="6">
        <v>0</v>
      </c>
      <c r="Q254" s="6">
        <v>0</v>
      </c>
      <c r="R254" s="6">
        <v>0</v>
      </c>
      <c r="S254" s="6">
        <v>0</v>
      </c>
      <c r="T254" s="6">
        <v>0</v>
      </c>
      <c r="U254" s="6">
        <v>0</v>
      </c>
      <c r="V254" s="6">
        <v>1</v>
      </c>
      <c r="W254" s="6">
        <v>0</v>
      </c>
      <c r="X254" s="6">
        <v>0</v>
      </c>
      <c r="Y254" s="6">
        <v>0</v>
      </c>
      <c r="Z254" s="6">
        <v>0</v>
      </c>
      <c r="AA254" s="6">
        <v>0</v>
      </c>
      <c r="AB254" s="6">
        <v>0</v>
      </c>
      <c r="AC254" s="6">
        <v>0</v>
      </c>
      <c r="AD254" s="6">
        <v>0</v>
      </c>
      <c r="AE254" s="6">
        <v>0</v>
      </c>
      <c r="AF254" s="6">
        <v>0</v>
      </c>
      <c r="AG254" s="6">
        <v>0</v>
      </c>
      <c r="AH254" s="6">
        <v>0</v>
      </c>
      <c r="AI254" s="6">
        <v>0</v>
      </c>
      <c r="AJ254" s="6">
        <v>0</v>
      </c>
      <c r="AK254" s="6">
        <v>0</v>
      </c>
      <c r="AL254" s="6">
        <v>0</v>
      </c>
      <c r="AM254" s="6">
        <v>0</v>
      </c>
      <c r="AN254" s="6">
        <v>0</v>
      </c>
      <c r="AO254" s="46">
        <v>0</v>
      </c>
      <c r="AP254" s="41">
        <f t="shared" si="94"/>
        <v>0</v>
      </c>
      <c r="AQ254" s="62">
        <f t="shared" si="95"/>
        <v>1</v>
      </c>
      <c r="AR254" s="41">
        <f t="shared" si="96"/>
        <v>0</v>
      </c>
      <c r="AS254" s="62">
        <f t="shared" si="97"/>
        <v>1</v>
      </c>
      <c r="AT254" s="41">
        <f t="shared" si="98"/>
        <v>0</v>
      </c>
      <c r="AU254" s="41">
        <f t="shared" si="99"/>
        <v>0</v>
      </c>
      <c r="AV254" s="41">
        <f t="shared" si="100"/>
        <v>1</v>
      </c>
      <c r="AW254" s="41">
        <f t="shared" si="101"/>
        <v>0</v>
      </c>
      <c r="AX254" s="62">
        <f t="shared" si="102"/>
        <v>0</v>
      </c>
      <c r="AY254" s="62">
        <f t="shared" si="75"/>
        <v>1</v>
      </c>
      <c r="AZ254" s="247"/>
      <c r="BA254" s="245"/>
      <c r="BB254" s="245"/>
      <c r="BC254" s="246"/>
      <c r="BD254" s="252"/>
      <c r="BE254" s="137"/>
      <c r="BF254" s="138"/>
      <c r="BG254" s="137"/>
      <c r="BH254" s="137"/>
      <c r="BI254" s="48"/>
    </row>
    <row r="255" spans="1:61" x14ac:dyDescent="0.35">
      <c r="A255" s="3"/>
      <c r="B255" s="253"/>
      <c r="C255" s="3"/>
      <c r="D255" s="26"/>
      <c r="E255" s="3"/>
      <c r="F255" s="12" t="s">
        <v>355</v>
      </c>
      <c r="G255" s="12"/>
      <c r="H255" s="55"/>
      <c r="I255" s="6">
        <v>0</v>
      </c>
      <c r="J255" s="6">
        <v>0</v>
      </c>
      <c r="K255" s="6">
        <v>0</v>
      </c>
      <c r="L255" s="6">
        <v>0</v>
      </c>
      <c r="M255" s="6">
        <v>0</v>
      </c>
      <c r="N255" s="6">
        <v>0</v>
      </c>
      <c r="O255" s="6">
        <v>0</v>
      </c>
      <c r="P255" s="6">
        <v>0</v>
      </c>
      <c r="Q255" s="6">
        <v>0</v>
      </c>
      <c r="R255" s="6">
        <v>0</v>
      </c>
      <c r="S255" s="6">
        <v>0</v>
      </c>
      <c r="T255" s="6">
        <v>0</v>
      </c>
      <c r="U255" s="6">
        <v>0</v>
      </c>
      <c r="V255" s="6">
        <v>1</v>
      </c>
      <c r="W255" s="6">
        <v>0</v>
      </c>
      <c r="X255" s="6">
        <v>0</v>
      </c>
      <c r="Y255" s="6">
        <v>0</v>
      </c>
      <c r="Z255" s="6">
        <v>0</v>
      </c>
      <c r="AA255" s="6">
        <v>0</v>
      </c>
      <c r="AB255" s="6">
        <v>0</v>
      </c>
      <c r="AC255" s="6">
        <v>0</v>
      </c>
      <c r="AD255" s="6">
        <v>0</v>
      </c>
      <c r="AE255" s="6">
        <v>0</v>
      </c>
      <c r="AF255" s="6">
        <v>0</v>
      </c>
      <c r="AG255" s="6">
        <v>0</v>
      </c>
      <c r="AH255" s="6">
        <v>0</v>
      </c>
      <c r="AI255" s="6">
        <v>0</v>
      </c>
      <c r="AJ255" s="6">
        <v>0</v>
      </c>
      <c r="AK255" s="6">
        <v>0</v>
      </c>
      <c r="AL255" s="6">
        <v>0</v>
      </c>
      <c r="AM255" s="6">
        <v>0</v>
      </c>
      <c r="AN255" s="6">
        <v>0</v>
      </c>
      <c r="AO255" s="46">
        <v>0</v>
      </c>
      <c r="AP255" s="41">
        <f t="shared" si="94"/>
        <v>0</v>
      </c>
      <c r="AQ255" s="62">
        <f t="shared" si="95"/>
        <v>1</v>
      </c>
      <c r="AR255" s="41">
        <f t="shared" si="96"/>
        <v>0</v>
      </c>
      <c r="AS255" s="62">
        <f t="shared" si="97"/>
        <v>1</v>
      </c>
      <c r="AT255" s="41">
        <f t="shared" si="98"/>
        <v>0</v>
      </c>
      <c r="AU255" s="41">
        <f t="shared" si="99"/>
        <v>0</v>
      </c>
      <c r="AV255" s="41">
        <f t="shared" si="100"/>
        <v>1</v>
      </c>
      <c r="AW255" s="41">
        <f t="shared" si="101"/>
        <v>0</v>
      </c>
      <c r="AX255" s="62">
        <f t="shared" si="102"/>
        <v>0</v>
      </c>
      <c r="AY255" s="62">
        <f t="shared" si="75"/>
        <v>1</v>
      </c>
      <c r="AZ255" s="247"/>
      <c r="BA255" s="245"/>
      <c r="BB255" s="245"/>
      <c r="BC255" s="246"/>
      <c r="BD255" s="252"/>
      <c r="BE255" s="137"/>
      <c r="BF255" s="138"/>
      <c r="BG255" s="137"/>
      <c r="BH255" s="137"/>
      <c r="BI255" s="48"/>
    </row>
    <row r="256" spans="1:61" s="202" customFormat="1" x14ac:dyDescent="0.35">
      <c r="A256" s="15"/>
      <c r="B256" s="253"/>
      <c r="C256" s="15"/>
      <c r="D256" s="28"/>
      <c r="E256" s="11" t="s">
        <v>804</v>
      </c>
      <c r="F256" s="12"/>
      <c r="G256" s="11"/>
      <c r="H256" s="54"/>
      <c r="I256" s="204">
        <v>0</v>
      </c>
      <c r="J256" s="204">
        <v>0</v>
      </c>
      <c r="K256" s="204">
        <v>0</v>
      </c>
      <c r="L256" s="204">
        <v>0</v>
      </c>
      <c r="M256" s="204">
        <v>0</v>
      </c>
      <c r="N256" s="204">
        <v>0</v>
      </c>
      <c r="O256" s="204">
        <v>0</v>
      </c>
      <c r="P256" s="204">
        <v>0</v>
      </c>
      <c r="Q256" s="204">
        <v>0</v>
      </c>
      <c r="R256" s="204">
        <v>0</v>
      </c>
      <c r="S256" s="204">
        <v>0</v>
      </c>
      <c r="T256" s="204">
        <v>0</v>
      </c>
      <c r="U256" s="204">
        <v>1</v>
      </c>
      <c r="V256" s="204">
        <v>0</v>
      </c>
      <c r="W256" s="204">
        <v>1</v>
      </c>
      <c r="X256" s="204">
        <v>0</v>
      </c>
      <c r="Y256" s="204">
        <v>1</v>
      </c>
      <c r="Z256" s="204">
        <v>1</v>
      </c>
      <c r="AA256" s="204">
        <v>0</v>
      </c>
      <c r="AB256" s="204">
        <v>0</v>
      </c>
      <c r="AC256" s="204">
        <v>0</v>
      </c>
      <c r="AD256" s="204">
        <v>0</v>
      </c>
      <c r="AE256" s="204">
        <v>0</v>
      </c>
      <c r="AF256" s="204">
        <v>0</v>
      </c>
      <c r="AG256" s="204">
        <v>0</v>
      </c>
      <c r="AH256" s="204">
        <v>0</v>
      </c>
      <c r="AI256" s="204">
        <v>0</v>
      </c>
      <c r="AJ256" s="204">
        <v>0</v>
      </c>
      <c r="AK256" s="204">
        <v>0</v>
      </c>
      <c r="AL256" s="204">
        <v>0</v>
      </c>
      <c r="AM256" s="204">
        <v>0</v>
      </c>
      <c r="AN256" s="204">
        <v>0</v>
      </c>
      <c r="AO256" s="205">
        <v>0</v>
      </c>
      <c r="AP256" s="206">
        <f t="shared" si="94"/>
        <v>2</v>
      </c>
      <c r="AQ256" s="207">
        <f t="shared" si="95"/>
        <v>2</v>
      </c>
      <c r="AR256" s="206">
        <f t="shared" si="96"/>
        <v>2</v>
      </c>
      <c r="AS256" s="207">
        <f t="shared" si="97"/>
        <v>2</v>
      </c>
      <c r="AT256" s="206">
        <f t="shared" si="98"/>
        <v>0</v>
      </c>
      <c r="AU256" s="206">
        <f t="shared" si="99"/>
        <v>0</v>
      </c>
      <c r="AV256" s="206">
        <f t="shared" si="100"/>
        <v>4</v>
      </c>
      <c r="AW256" s="206">
        <f t="shared" si="101"/>
        <v>0</v>
      </c>
      <c r="AX256" s="207">
        <f t="shared" si="102"/>
        <v>0</v>
      </c>
      <c r="AY256" s="207">
        <f t="shared" si="75"/>
        <v>4</v>
      </c>
      <c r="AZ256" s="247"/>
      <c r="BA256" s="245"/>
      <c r="BB256" s="245"/>
      <c r="BC256" s="246"/>
      <c r="BD256" s="252"/>
      <c r="BE256" s="9"/>
      <c r="BF256" s="139"/>
      <c r="BG256" s="9"/>
      <c r="BH256" s="9"/>
      <c r="BI256" s="69"/>
    </row>
    <row r="257" spans="1:61" x14ac:dyDescent="0.35">
      <c r="A257" s="3"/>
      <c r="B257" s="253"/>
      <c r="C257" s="3"/>
      <c r="D257" s="26"/>
      <c r="E257" s="3"/>
      <c r="F257" s="12" t="s">
        <v>356</v>
      </c>
      <c r="G257" s="12"/>
      <c r="H257" s="55"/>
      <c r="I257" s="6">
        <v>0</v>
      </c>
      <c r="J257" s="6">
        <v>0</v>
      </c>
      <c r="K257" s="6">
        <v>0</v>
      </c>
      <c r="L257" s="6">
        <v>0</v>
      </c>
      <c r="M257" s="6">
        <v>0</v>
      </c>
      <c r="N257" s="6">
        <v>0</v>
      </c>
      <c r="O257" s="6">
        <v>0</v>
      </c>
      <c r="P257" s="6">
        <v>0</v>
      </c>
      <c r="Q257" s="6">
        <v>0</v>
      </c>
      <c r="R257" s="6">
        <v>0</v>
      </c>
      <c r="S257" s="6">
        <v>0</v>
      </c>
      <c r="T257" s="6">
        <v>0</v>
      </c>
      <c r="U257" s="6">
        <v>0</v>
      </c>
      <c r="V257" s="6">
        <v>0</v>
      </c>
      <c r="W257" s="6">
        <v>1</v>
      </c>
      <c r="X257" s="6">
        <v>0</v>
      </c>
      <c r="Y257" s="6">
        <v>1</v>
      </c>
      <c r="Z257" s="6">
        <v>0</v>
      </c>
      <c r="AA257" s="6">
        <v>0</v>
      </c>
      <c r="AB257" s="6">
        <v>0</v>
      </c>
      <c r="AC257" s="6">
        <v>0</v>
      </c>
      <c r="AD257" s="6">
        <v>0</v>
      </c>
      <c r="AE257" s="6">
        <v>0</v>
      </c>
      <c r="AF257" s="6">
        <v>0</v>
      </c>
      <c r="AG257" s="6">
        <v>0</v>
      </c>
      <c r="AH257" s="6">
        <v>0</v>
      </c>
      <c r="AI257" s="6">
        <v>0</v>
      </c>
      <c r="AJ257" s="6">
        <v>0</v>
      </c>
      <c r="AK257" s="6">
        <v>0</v>
      </c>
      <c r="AL257" s="6">
        <v>0</v>
      </c>
      <c r="AM257" s="6">
        <v>0</v>
      </c>
      <c r="AN257" s="6">
        <v>0</v>
      </c>
      <c r="AO257" s="46">
        <v>0</v>
      </c>
      <c r="AP257" s="41">
        <f t="shared" si="94"/>
        <v>1</v>
      </c>
      <c r="AQ257" s="62">
        <f t="shared" si="95"/>
        <v>1</v>
      </c>
      <c r="AR257" s="41">
        <f t="shared" si="96"/>
        <v>1</v>
      </c>
      <c r="AS257" s="62">
        <f t="shared" si="97"/>
        <v>1</v>
      </c>
      <c r="AT257" s="41">
        <f t="shared" si="98"/>
        <v>0</v>
      </c>
      <c r="AU257" s="41">
        <f t="shared" si="99"/>
        <v>0</v>
      </c>
      <c r="AV257" s="41">
        <f t="shared" si="100"/>
        <v>2</v>
      </c>
      <c r="AW257" s="41">
        <f t="shared" si="101"/>
        <v>0</v>
      </c>
      <c r="AX257" s="62">
        <f t="shared" si="102"/>
        <v>0</v>
      </c>
      <c r="AY257" s="62">
        <f t="shared" si="75"/>
        <v>2</v>
      </c>
      <c r="AZ257" s="247"/>
      <c r="BA257" s="245"/>
      <c r="BB257" s="245"/>
      <c r="BC257" s="246"/>
      <c r="BD257" s="252"/>
      <c r="BE257" s="137"/>
      <c r="BF257" s="138"/>
      <c r="BG257" s="137"/>
      <c r="BH257" s="137"/>
      <c r="BI257" s="48"/>
    </row>
    <row r="258" spans="1:61" x14ac:dyDescent="0.35">
      <c r="A258" s="3"/>
      <c r="B258" s="253"/>
      <c r="C258" s="3"/>
      <c r="D258" s="26"/>
      <c r="E258" s="3"/>
      <c r="F258" s="12" t="s">
        <v>357</v>
      </c>
      <c r="G258" s="12"/>
      <c r="H258" s="55"/>
      <c r="I258" s="6">
        <v>0</v>
      </c>
      <c r="J258" s="6">
        <v>0</v>
      </c>
      <c r="K258" s="6">
        <v>0</v>
      </c>
      <c r="L258" s="6">
        <v>0</v>
      </c>
      <c r="M258" s="6">
        <v>0</v>
      </c>
      <c r="N258" s="6">
        <v>0</v>
      </c>
      <c r="O258" s="6">
        <v>0</v>
      </c>
      <c r="P258" s="6">
        <v>0</v>
      </c>
      <c r="Q258" s="6">
        <v>0</v>
      </c>
      <c r="R258" s="6">
        <v>0</v>
      </c>
      <c r="S258" s="6">
        <v>0</v>
      </c>
      <c r="T258" s="6">
        <v>0</v>
      </c>
      <c r="U258" s="6">
        <v>0</v>
      </c>
      <c r="V258" s="6">
        <v>0</v>
      </c>
      <c r="W258" s="6">
        <v>0</v>
      </c>
      <c r="X258" s="6">
        <v>0</v>
      </c>
      <c r="Y258" s="6">
        <v>0</v>
      </c>
      <c r="Z258" s="6">
        <v>1</v>
      </c>
      <c r="AA258" s="6">
        <v>0</v>
      </c>
      <c r="AB258" s="6">
        <v>0</v>
      </c>
      <c r="AC258" s="6">
        <v>0</v>
      </c>
      <c r="AD258" s="6">
        <v>0</v>
      </c>
      <c r="AE258" s="6">
        <v>0</v>
      </c>
      <c r="AF258" s="6">
        <v>0</v>
      </c>
      <c r="AG258" s="6">
        <v>0</v>
      </c>
      <c r="AH258" s="6">
        <v>0</v>
      </c>
      <c r="AI258" s="6">
        <v>0</v>
      </c>
      <c r="AJ258" s="6">
        <v>0</v>
      </c>
      <c r="AK258" s="6">
        <v>0</v>
      </c>
      <c r="AL258" s="6">
        <v>0</v>
      </c>
      <c r="AM258" s="6">
        <v>0</v>
      </c>
      <c r="AN258" s="6">
        <v>0</v>
      </c>
      <c r="AO258" s="46">
        <v>0</v>
      </c>
      <c r="AP258" s="41">
        <f t="shared" si="94"/>
        <v>1</v>
      </c>
      <c r="AQ258" s="62">
        <f t="shared" si="95"/>
        <v>0</v>
      </c>
      <c r="AR258" s="41">
        <f t="shared" si="96"/>
        <v>0</v>
      </c>
      <c r="AS258" s="62">
        <f t="shared" si="97"/>
        <v>1</v>
      </c>
      <c r="AT258" s="41">
        <f t="shared" si="98"/>
        <v>0</v>
      </c>
      <c r="AU258" s="41">
        <f t="shared" si="99"/>
        <v>0</v>
      </c>
      <c r="AV258" s="41">
        <f t="shared" si="100"/>
        <v>1</v>
      </c>
      <c r="AW258" s="41">
        <f t="shared" si="101"/>
        <v>0</v>
      </c>
      <c r="AX258" s="62">
        <f t="shared" si="102"/>
        <v>0</v>
      </c>
      <c r="AY258" s="62">
        <f t="shared" ref="AY258:AY321" si="103">SUM(I258:AO258)</f>
        <v>1</v>
      </c>
      <c r="AZ258" s="247"/>
      <c r="BA258" s="245"/>
      <c r="BB258" s="245"/>
      <c r="BC258" s="246"/>
      <c r="BD258" s="252"/>
      <c r="BE258" s="137"/>
      <c r="BF258" s="138"/>
      <c r="BG258" s="137"/>
      <c r="BH258" s="137"/>
      <c r="BI258" s="48"/>
    </row>
    <row r="259" spans="1:61" x14ac:dyDescent="0.35">
      <c r="A259" s="3"/>
      <c r="B259" s="253"/>
      <c r="C259" s="3"/>
      <c r="D259" s="26"/>
      <c r="E259" s="3"/>
      <c r="F259" s="12" t="s">
        <v>358</v>
      </c>
      <c r="G259" s="12"/>
      <c r="H259" s="55"/>
      <c r="I259" s="6">
        <v>0</v>
      </c>
      <c r="J259" s="6">
        <v>0</v>
      </c>
      <c r="K259" s="6">
        <v>0</v>
      </c>
      <c r="L259" s="6">
        <v>0</v>
      </c>
      <c r="M259" s="6">
        <v>0</v>
      </c>
      <c r="N259" s="6">
        <v>0</v>
      </c>
      <c r="O259" s="6">
        <v>0</v>
      </c>
      <c r="P259" s="6">
        <v>0</v>
      </c>
      <c r="Q259" s="6">
        <v>0</v>
      </c>
      <c r="R259" s="6">
        <v>0</v>
      </c>
      <c r="S259" s="6">
        <v>0</v>
      </c>
      <c r="T259" s="6">
        <v>0</v>
      </c>
      <c r="U259" s="6">
        <v>0</v>
      </c>
      <c r="V259" s="6">
        <v>0</v>
      </c>
      <c r="W259" s="6">
        <v>0</v>
      </c>
      <c r="X259" s="6">
        <v>0</v>
      </c>
      <c r="Y259" s="6">
        <v>1</v>
      </c>
      <c r="Z259" s="6">
        <v>0</v>
      </c>
      <c r="AA259" s="6">
        <v>0</v>
      </c>
      <c r="AB259" s="6">
        <v>0</v>
      </c>
      <c r="AC259" s="6">
        <v>0</v>
      </c>
      <c r="AD259" s="6">
        <v>0</v>
      </c>
      <c r="AE259" s="6">
        <v>0</v>
      </c>
      <c r="AF259" s="6">
        <v>0</v>
      </c>
      <c r="AG259" s="6">
        <v>0</v>
      </c>
      <c r="AH259" s="6">
        <v>0</v>
      </c>
      <c r="AI259" s="6">
        <v>0</v>
      </c>
      <c r="AJ259" s="6">
        <v>0</v>
      </c>
      <c r="AK259" s="6">
        <v>0</v>
      </c>
      <c r="AL259" s="6">
        <v>0</v>
      </c>
      <c r="AM259" s="6">
        <v>0</v>
      </c>
      <c r="AN259" s="6">
        <v>0</v>
      </c>
      <c r="AO259" s="46">
        <v>0</v>
      </c>
      <c r="AP259" s="41">
        <f t="shared" si="94"/>
        <v>1</v>
      </c>
      <c r="AQ259" s="62">
        <f t="shared" si="95"/>
        <v>0</v>
      </c>
      <c r="AR259" s="41">
        <f t="shared" si="96"/>
        <v>1</v>
      </c>
      <c r="AS259" s="62">
        <f t="shared" si="97"/>
        <v>0</v>
      </c>
      <c r="AT259" s="41">
        <f t="shared" si="98"/>
        <v>0</v>
      </c>
      <c r="AU259" s="41">
        <f t="shared" si="99"/>
        <v>0</v>
      </c>
      <c r="AV259" s="41">
        <f t="shared" si="100"/>
        <v>1</v>
      </c>
      <c r="AW259" s="41">
        <f t="shared" si="101"/>
        <v>0</v>
      </c>
      <c r="AX259" s="62">
        <f t="shared" si="102"/>
        <v>0</v>
      </c>
      <c r="AY259" s="62">
        <f t="shared" si="103"/>
        <v>1</v>
      </c>
      <c r="AZ259" s="247"/>
      <c r="BA259" s="245"/>
      <c r="BB259" s="245"/>
      <c r="BC259" s="246"/>
      <c r="BD259" s="252"/>
      <c r="BE259" s="137"/>
      <c r="BF259" s="138"/>
      <c r="BG259" s="137"/>
      <c r="BH259" s="137"/>
      <c r="BI259" s="48"/>
    </row>
    <row r="260" spans="1:61" x14ac:dyDescent="0.35">
      <c r="A260" s="3"/>
      <c r="B260" s="253"/>
      <c r="C260" s="3"/>
      <c r="D260" s="26"/>
      <c r="E260" s="3"/>
      <c r="F260" s="12" t="s">
        <v>359</v>
      </c>
      <c r="G260" s="12"/>
      <c r="H260" s="55"/>
      <c r="I260" s="6">
        <v>0</v>
      </c>
      <c r="J260" s="6">
        <v>0</v>
      </c>
      <c r="K260" s="6">
        <v>0</v>
      </c>
      <c r="L260" s="6">
        <v>0</v>
      </c>
      <c r="M260" s="6">
        <v>0</v>
      </c>
      <c r="N260" s="6">
        <v>0</v>
      </c>
      <c r="O260" s="6">
        <v>0</v>
      </c>
      <c r="P260" s="6">
        <v>0</v>
      </c>
      <c r="Q260" s="6">
        <v>0</v>
      </c>
      <c r="R260" s="6">
        <v>0</v>
      </c>
      <c r="S260" s="6">
        <v>0</v>
      </c>
      <c r="T260" s="6">
        <v>0</v>
      </c>
      <c r="U260" s="6">
        <v>0</v>
      </c>
      <c r="V260" s="6">
        <v>0</v>
      </c>
      <c r="W260" s="6">
        <v>1</v>
      </c>
      <c r="X260" s="6">
        <v>0</v>
      </c>
      <c r="Y260" s="6">
        <v>0</v>
      </c>
      <c r="Z260" s="6">
        <v>0</v>
      </c>
      <c r="AA260" s="6">
        <v>0</v>
      </c>
      <c r="AB260" s="6">
        <v>0</v>
      </c>
      <c r="AC260" s="6">
        <v>0</v>
      </c>
      <c r="AD260" s="6">
        <v>0</v>
      </c>
      <c r="AE260" s="6">
        <v>0</v>
      </c>
      <c r="AF260" s="6">
        <v>0</v>
      </c>
      <c r="AG260" s="6">
        <v>0</v>
      </c>
      <c r="AH260" s="6">
        <v>0</v>
      </c>
      <c r="AI260" s="6">
        <v>0</v>
      </c>
      <c r="AJ260" s="6">
        <v>0</v>
      </c>
      <c r="AK260" s="6">
        <v>0</v>
      </c>
      <c r="AL260" s="6">
        <v>0</v>
      </c>
      <c r="AM260" s="6">
        <v>0</v>
      </c>
      <c r="AN260" s="6">
        <v>0</v>
      </c>
      <c r="AO260" s="46">
        <v>0</v>
      </c>
      <c r="AP260" s="41">
        <f t="shared" si="94"/>
        <v>0</v>
      </c>
      <c r="AQ260" s="62">
        <f t="shared" si="95"/>
        <v>1</v>
      </c>
      <c r="AR260" s="41">
        <f t="shared" si="96"/>
        <v>0</v>
      </c>
      <c r="AS260" s="62">
        <f t="shared" si="97"/>
        <v>1</v>
      </c>
      <c r="AT260" s="41">
        <f t="shared" si="98"/>
        <v>0</v>
      </c>
      <c r="AU260" s="41">
        <f t="shared" si="99"/>
        <v>0</v>
      </c>
      <c r="AV260" s="41">
        <f t="shared" si="100"/>
        <v>1</v>
      </c>
      <c r="AW260" s="41">
        <f t="shared" si="101"/>
        <v>0</v>
      </c>
      <c r="AX260" s="62">
        <f t="shared" si="102"/>
        <v>0</v>
      </c>
      <c r="AY260" s="62">
        <f t="shared" si="103"/>
        <v>1</v>
      </c>
      <c r="AZ260" s="247"/>
      <c r="BA260" s="245"/>
      <c r="BB260" s="245"/>
      <c r="BC260" s="246"/>
      <c r="BD260" s="252"/>
      <c r="BE260" s="137"/>
      <c r="BF260" s="138"/>
      <c r="BG260" s="137"/>
      <c r="BH260" s="137"/>
      <c r="BI260" s="48"/>
    </row>
    <row r="261" spans="1:61" x14ac:dyDescent="0.35">
      <c r="A261" s="3"/>
      <c r="B261" s="23"/>
      <c r="C261" s="3"/>
      <c r="D261" s="26"/>
      <c r="E261" s="3"/>
      <c r="F261" s="12" t="s">
        <v>360</v>
      </c>
      <c r="G261" s="12"/>
      <c r="H261" s="55"/>
      <c r="I261" s="6">
        <v>0</v>
      </c>
      <c r="J261" s="6">
        <v>0</v>
      </c>
      <c r="K261" s="6">
        <v>0</v>
      </c>
      <c r="L261" s="6">
        <v>0</v>
      </c>
      <c r="M261" s="6">
        <v>0</v>
      </c>
      <c r="N261" s="6">
        <v>0</v>
      </c>
      <c r="O261" s="6">
        <v>0</v>
      </c>
      <c r="P261" s="6">
        <v>0</v>
      </c>
      <c r="Q261" s="6">
        <v>0</v>
      </c>
      <c r="R261" s="6">
        <v>0</v>
      </c>
      <c r="S261" s="6">
        <v>0</v>
      </c>
      <c r="T261" s="6">
        <v>0</v>
      </c>
      <c r="U261" s="6">
        <v>1</v>
      </c>
      <c r="V261" s="6">
        <v>0</v>
      </c>
      <c r="W261" s="6">
        <v>0</v>
      </c>
      <c r="X261" s="6">
        <v>0</v>
      </c>
      <c r="Y261" s="6">
        <v>0</v>
      </c>
      <c r="Z261" s="6">
        <v>0</v>
      </c>
      <c r="AA261" s="6">
        <v>0</v>
      </c>
      <c r="AB261" s="6">
        <v>0</v>
      </c>
      <c r="AC261" s="6">
        <v>0</v>
      </c>
      <c r="AD261" s="6">
        <v>0</v>
      </c>
      <c r="AE261" s="6">
        <v>0</v>
      </c>
      <c r="AF261" s="6">
        <v>0</v>
      </c>
      <c r="AG261" s="6">
        <v>0</v>
      </c>
      <c r="AH261" s="6">
        <v>0</v>
      </c>
      <c r="AI261" s="6">
        <v>0</v>
      </c>
      <c r="AJ261" s="6">
        <v>0</v>
      </c>
      <c r="AK261" s="6">
        <v>0</v>
      </c>
      <c r="AL261" s="6">
        <v>0</v>
      </c>
      <c r="AM261" s="6">
        <v>0</v>
      </c>
      <c r="AN261" s="6">
        <v>0</v>
      </c>
      <c r="AO261" s="46">
        <v>0</v>
      </c>
      <c r="AP261" s="41">
        <f t="shared" si="94"/>
        <v>0</v>
      </c>
      <c r="AQ261" s="62">
        <f t="shared" si="95"/>
        <v>1</v>
      </c>
      <c r="AR261" s="41">
        <f t="shared" si="96"/>
        <v>1</v>
      </c>
      <c r="AS261" s="62">
        <f t="shared" si="97"/>
        <v>0</v>
      </c>
      <c r="AT261" s="41">
        <f t="shared" si="98"/>
        <v>0</v>
      </c>
      <c r="AU261" s="41">
        <f t="shared" si="99"/>
        <v>0</v>
      </c>
      <c r="AV261" s="41">
        <f t="shared" si="100"/>
        <v>1</v>
      </c>
      <c r="AW261" s="41">
        <f t="shared" si="101"/>
        <v>0</v>
      </c>
      <c r="AX261" s="62">
        <f t="shared" si="102"/>
        <v>0</v>
      </c>
      <c r="AY261" s="62">
        <f t="shared" si="103"/>
        <v>1</v>
      </c>
      <c r="AZ261" s="247"/>
      <c r="BA261" s="245"/>
      <c r="BB261" s="245"/>
      <c r="BC261" s="246"/>
      <c r="BD261" s="252"/>
      <c r="BE261" s="137"/>
      <c r="BF261" s="138"/>
      <c r="BG261" s="137"/>
      <c r="BH261" s="137"/>
      <c r="BI261" s="48"/>
    </row>
    <row r="262" spans="1:61" x14ac:dyDescent="0.35">
      <c r="A262" s="3"/>
      <c r="B262" s="23"/>
      <c r="C262" s="3"/>
      <c r="D262" s="26"/>
      <c r="E262" s="3"/>
      <c r="F262" s="12" t="s">
        <v>361</v>
      </c>
      <c r="G262" s="12"/>
      <c r="H262" s="55"/>
      <c r="I262" s="6">
        <v>0</v>
      </c>
      <c r="J262" s="6">
        <v>0</v>
      </c>
      <c r="K262" s="6">
        <v>0</v>
      </c>
      <c r="L262" s="6">
        <v>0</v>
      </c>
      <c r="M262" s="6">
        <v>0</v>
      </c>
      <c r="N262" s="6">
        <v>0</v>
      </c>
      <c r="O262" s="6">
        <v>0</v>
      </c>
      <c r="P262" s="6">
        <v>0</v>
      </c>
      <c r="Q262" s="6">
        <v>0</v>
      </c>
      <c r="R262" s="6">
        <v>0</v>
      </c>
      <c r="S262" s="6">
        <v>0</v>
      </c>
      <c r="T262" s="6">
        <v>0</v>
      </c>
      <c r="U262" s="6">
        <v>0</v>
      </c>
      <c r="V262" s="6">
        <v>0</v>
      </c>
      <c r="W262" s="6">
        <v>1</v>
      </c>
      <c r="X262" s="6">
        <v>0</v>
      </c>
      <c r="Y262" s="6">
        <v>0</v>
      </c>
      <c r="Z262" s="6">
        <v>0</v>
      </c>
      <c r="AA262" s="6">
        <v>0</v>
      </c>
      <c r="AB262" s="6">
        <v>0</v>
      </c>
      <c r="AC262" s="6">
        <v>0</v>
      </c>
      <c r="AD262" s="6">
        <v>0</v>
      </c>
      <c r="AE262" s="6">
        <v>0</v>
      </c>
      <c r="AF262" s="6">
        <v>0</v>
      </c>
      <c r="AG262" s="6">
        <v>0</v>
      </c>
      <c r="AH262" s="6">
        <v>0</v>
      </c>
      <c r="AI262" s="6">
        <v>0</v>
      </c>
      <c r="AJ262" s="6">
        <v>0</v>
      </c>
      <c r="AK262" s="6">
        <v>0</v>
      </c>
      <c r="AL262" s="6">
        <v>0</v>
      </c>
      <c r="AM262" s="6">
        <v>0</v>
      </c>
      <c r="AN262" s="6">
        <v>0</v>
      </c>
      <c r="AO262" s="46">
        <v>0</v>
      </c>
      <c r="AP262" s="41">
        <f t="shared" si="94"/>
        <v>0</v>
      </c>
      <c r="AQ262" s="62">
        <f t="shared" si="95"/>
        <v>1</v>
      </c>
      <c r="AR262" s="41">
        <f t="shared" si="96"/>
        <v>0</v>
      </c>
      <c r="AS262" s="62">
        <f t="shared" si="97"/>
        <v>1</v>
      </c>
      <c r="AT262" s="41">
        <f t="shared" si="98"/>
        <v>0</v>
      </c>
      <c r="AU262" s="41">
        <f t="shared" si="99"/>
        <v>0</v>
      </c>
      <c r="AV262" s="41">
        <f t="shared" si="100"/>
        <v>1</v>
      </c>
      <c r="AW262" s="41">
        <f t="shared" si="101"/>
        <v>0</v>
      </c>
      <c r="AX262" s="62">
        <f t="shared" si="102"/>
        <v>0</v>
      </c>
      <c r="AY262" s="62">
        <f t="shared" si="103"/>
        <v>1</v>
      </c>
      <c r="AZ262" s="247"/>
      <c r="BA262" s="245"/>
      <c r="BB262" s="245"/>
      <c r="BC262" s="246"/>
      <c r="BD262" s="252"/>
      <c r="BE262" s="137"/>
      <c r="BF262" s="138"/>
      <c r="BG262" s="137"/>
      <c r="BH262" s="137"/>
      <c r="BI262" s="48"/>
    </row>
    <row r="263" spans="1:61" s="202" customFormat="1" x14ac:dyDescent="0.35">
      <c r="A263" s="15"/>
      <c r="B263" s="38"/>
      <c r="C263" s="15"/>
      <c r="D263" s="28"/>
      <c r="E263" s="11" t="s">
        <v>805</v>
      </c>
      <c r="F263" s="12"/>
      <c r="G263" s="11"/>
      <c r="H263" s="54"/>
      <c r="I263" s="204">
        <v>0</v>
      </c>
      <c r="J263" s="204">
        <v>0</v>
      </c>
      <c r="K263" s="204">
        <v>0</v>
      </c>
      <c r="L263" s="204">
        <v>0</v>
      </c>
      <c r="M263" s="204">
        <v>0</v>
      </c>
      <c r="N263" s="204">
        <v>0</v>
      </c>
      <c r="O263" s="204">
        <v>0</v>
      </c>
      <c r="P263" s="204">
        <v>0</v>
      </c>
      <c r="Q263" s="204">
        <v>0</v>
      </c>
      <c r="R263" s="204">
        <v>0</v>
      </c>
      <c r="S263" s="204">
        <v>0</v>
      </c>
      <c r="T263" s="204">
        <v>0</v>
      </c>
      <c r="U263" s="204">
        <v>1</v>
      </c>
      <c r="V263" s="204">
        <v>1</v>
      </c>
      <c r="W263" s="204">
        <v>0</v>
      </c>
      <c r="X263" s="204">
        <v>0</v>
      </c>
      <c r="Y263" s="204">
        <v>0</v>
      </c>
      <c r="Z263" s="204">
        <v>1</v>
      </c>
      <c r="AA263" s="204">
        <v>0</v>
      </c>
      <c r="AB263" s="204">
        <v>0</v>
      </c>
      <c r="AC263" s="204">
        <v>0</v>
      </c>
      <c r="AD263" s="204">
        <v>0</v>
      </c>
      <c r="AE263" s="204">
        <v>0</v>
      </c>
      <c r="AF263" s="204">
        <v>0</v>
      </c>
      <c r="AG263" s="204">
        <v>0</v>
      </c>
      <c r="AH263" s="204">
        <v>0</v>
      </c>
      <c r="AI263" s="204">
        <v>0</v>
      </c>
      <c r="AJ263" s="204">
        <v>0</v>
      </c>
      <c r="AK263" s="204">
        <v>0</v>
      </c>
      <c r="AL263" s="204">
        <v>0</v>
      </c>
      <c r="AM263" s="204">
        <v>0</v>
      </c>
      <c r="AN263" s="204">
        <v>0</v>
      </c>
      <c r="AO263" s="205">
        <v>0</v>
      </c>
      <c r="AP263" s="206">
        <f t="shared" si="94"/>
        <v>1</v>
      </c>
      <c r="AQ263" s="207">
        <f t="shared" si="95"/>
        <v>2</v>
      </c>
      <c r="AR263" s="206">
        <f t="shared" si="96"/>
        <v>1</v>
      </c>
      <c r="AS263" s="207">
        <f t="shared" si="97"/>
        <v>2</v>
      </c>
      <c r="AT263" s="206">
        <f t="shared" si="98"/>
        <v>0</v>
      </c>
      <c r="AU263" s="206">
        <f t="shared" si="99"/>
        <v>0</v>
      </c>
      <c r="AV263" s="206">
        <f t="shared" si="100"/>
        <v>3</v>
      </c>
      <c r="AW263" s="206">
        <f t="shared" si="101"/>
        <v>0</v>
      </c>
      <c r="AX263" s="207">
        <f t="shared" si="102"/>
        <v>0</v>
      </c>
      <c r="AY263" s="207">
        <f t="shared" si="103"/>
        <v>3</v>
      </c>
      <c r="AZ263" s="247"/>
      <c r="BA263" s="245"/>
      <c r="BB263" s="245"/>
      <c r="BC263" s="246"/>
      <c r="BD263" s="252"/>
      <c r="BE263" s="9"/>
      <c r="BF263" s="139"/>
      <c r="BG263" s="9"/>
      <c r="BH263" s="9"/>
      <c r="BI263" s="69"/>
    </row>
    <row r="264" spans="1:61" x14ac:dyDescent="0.35">
      <c r="A264" s="3"/>
      <c r="B264" s="23"/>
      <c r="C264" s="3"/>
      <c r="D264" s="26"/>
      <c r="E264" s="3"/>
      <c r="F264" s="12" t="s">
        <v>362</v>
      </c>
      <c r="G264" s="12"/>
      <c r="H264" s="55"/>
      <c r="I264" s="6">
        <v>0</v>
      </c>
      <c r="J264" s="6">
        <v>0</v>
      </c>
      <c r="K264" s="6">
        <v>0</v>
      </c>
      <c r="L264" s="6">
        <v>0</v>
      </c>
      <c r="M264" s="6">
        <v>0</v>
      </c>
      <c r="N264" s="6">
        <v>0</v>
      </c>
      <c r="O264" s="6">
        <v>0</v>
      </c>
      <c r="P264" s="6">
        <v>0</v>
      </c>
      <c r="Q264" s="6">
        <v>0</v>
      </c>
      <c r="R264" s="6">
        <v>0</v>
      </c>
      <c r="S264" s="6">
        <v>0</v>
      </c>
      <c r="T264" s="6">
        <v>0</v>
      </c>
      <c r="U264" s="6">
        <v>0</v>
      </c>
      <c r="V264" s="6">
        <v>0</v>
      </c>
      <c r="W264" s="6">
        <v>0</v>
      </c>
      <c r="X264" s="6">
        <v>0</v>
      </c>
      <c r="Y264" s="6">
        <v>0</v>
      </c>
      <c r="Z264" s="6">
        <v>1</v>
      </c>
      <c r="AA264" s="6">
        <v>0</v>
      </c>
      <c r="AB264" s="6">
        <v>0</v>
      </c>
      <c r="AC264" s="6">
        <v>0</v>
      </c>
      <c r="AD264" s="6">
        <v>0</v>
      </c>
      <c r="AE264" s="6">
        <v>0</v>
      </c>
      <c r="AF264" s="6">
        <v>0</v>
      </c>
      <c r="AG264" s="6">
        <v>0</v>
      </c>
      <c r="AH264" s="6">
        <v>0</v>
      </c>
      <c r="AI264" s="6">
        <v>0</v>
      </c>
      <c r="AJ264" s="6">
        <v>0</v>
      </c>
      <c r="AK264" s="6">
        <v>0</v>
      </c>
      <c r="AL264" s="6">
        <v>0</v>
      </c>
      <c r="AM264" s="6">
        <v>0</v>
      </c>
      <c r="AN264" s="6">
        <v>0</v>
      </c>
      <c r="AO264" s="46">
        <v>0</v>
      </c>
      <c r="AP264" s="41">
        <f t="shared" si="94"/>
        <v>1</v>
      </c>
      <c r="AQ264" s="62">
        <f t="shared" si="95"/>
        <v>0</v>
      </c>
      <c r="AR264" s="41">
        <f t="shared" si="96"/>
        <v>0</v>
      </c>
      <c r="AS264" s="62">
        <f t="shared" si="97"/>
        <v>1</v>
      </c>
      <c r="AT264" s="41">
        <f t="shared" si="98"/>
        <v>0</v>
      </c>
      <c r="AU264" s="41">
        <f t="shared" si="99"/>
        <v>0</v>
      </c>
      <c r="AV264" s="41">
        <f t="shared" si="100"/>
        <v>1</v>
      </c>
      <c r="AW264" s="41">
        <f t="shared" si="101"/>
        <v>0</v>
      </c>
      <c r="AX264" s="62">
        <f t="shared" si="102"/>
        <v>0</v>
      </c>
      <c r="AY264" s="62">
        <f t="shared" si="103"/>
        <v>1</v>
      </c>
      <c r="AZ264" s="247"/>
      <c r="BA264" s="245"/>
      <c r="BB264" s="245"/>
      <c r="BC264" s="246"/>
      <c r="BD264" s="252"/>
      <c r="BE264" s="137"/>
      <c r="BF264" s="138"/>
      <c r="BG264" s="137"/>
      <c r="BH264" s="137"/>
      <c r="BI264" s="48"/>
    </row>
    <row r="265" spans="1:61" x14ac:dyDescent="0.35">
      <c r="A265" s="3"/>
      <c r="B265" s="23"/>
      <c r="C265" s="3"/>
      <c r="D265" s="26"/>
      <c r="E265" s="3"/>
      <c r="F265" s="12" t="s">
        <v>363</v>
      </c>
      <c r="G265" s="12"/>
      <c r="H265" s="55"/>
      <c r="I265" s="6">
        <v>0</v>
      </c>
      <c r="J265" s="6">
        <v>0</v>
      </c>
      <c r="K265" s="6">
        <v>0</v>
      </c>
      <c r="L265" s="6">
        <v>0</v>
      </c>
      <c r="M265" s="6">
        <v>0</v>
      </c>
      <c r="N265" s="6">
        <v>0</v>
      </c>
      <c r="O265" s="6">
        <v>0</v>
      </c>
      <c r="P265" s="6">
        <v>0</v>
      </c>
      <c r="Q265" s="6">
        <v>0</v>
      </c>
      <c r="R265" s="6">
        <v>0</v>
      </c>
      <c r="S265" s="6">
        <v>0</v>
      </c>
      <c r="T265" s="6">
        <v>0</v>
      </c>
      <c r="U265" s="6">
        <v>1</v>
      </c>
      <c r="V265" s="6">
        <v>0</v>
      </c>
      <c r="W265" s="6">
        <v>0</v>
      </c>
      <c r="X265" s="6">
        <v>0</v>
      </c>
      <c r="Y265" s="6">
        <v>0</v>
      </c>
      <c r="Z265" s="6">
        <v>0</v>
      </c>
      <c r="AA265" s="6">
        <v>0</v>
      </c>
      <c r="AB265" s="6">
        <v>0</v>
      </c>
      <c r="AC265" s="6">
        <v>0</v>
      </c>
      <c r="AD265" s="6">
        <v>0</v>
      </c>
      <c r="AE265" s="6">
        <v>0</v>
      </c>
      <c r="AF265" s="6">
        <v>0</v>
      </c>
      <c r="AG265" s="6">
        <v>0</v>
      </c>
      <c r="AH265" s="6">
        <v>0</v>
      </c>
      <c r="AI265" s="6">
        <v>0</v>
      </c>
      <c r="AJ265" s="6">
        <v>0</v>
      </c>
      <c r="AK265" s="6">
        <v>0</v>
      </c>
      <c r="AL265" s="6">
        <v>0</v>
      </c>
      <c r="AM265" s="6">
        <v>0</v>
      </c>
      <c r="AN265" s="6">
        <v>0</v>
      </c>
      <c r="AO265" s="46">
        <v>0</v>
      </c>
      <c r="AP265" s="41">
        <f t="shared" si="94"/>
        <v>0</v>
      </c>
      <c r="AQ265" s="62">
        <f t="shared" si="95"/>
        <v>1</v>
      </c>
      <c r="AR265" s="41">
        <f t="shared" si="96"/>
        <v>1</v>
      </c>
      <c r="AS265" s="62">
        <f t="shared" si="97"/>
        <v>0</v>
      </c>
      <c r="AT265" s="41">
        <f t="shared" si="98"/>
        <v>0</v>
      </c>
      <c r="AU265" s="41">
        <f t="shared" si="99"/>
        <v>0</v>
      </c>
      <c r="AV265" s="41">
        <f t="shared" si="100"/>
        <v>1</v>
      </c>
      <c r="AW265" s="41">
        <f t="shared" si="101"/>
        <v>0</v>
      </c>
      <c r="AX265" s="62">
        <f t="shared" si="102"/>
        <v>0</v>
      </c>
      <c r="AY265" s="62">
        <f t="shared" si="103"/>
        <v>1</v>
      </c>
      <c r="AZ265" s="247"/>
      <c r="BA265" s="245"/>
      <c r="BB265" s="245"/>
      <c r="BC265" s="246"/>
      <c r="BD265" s="252"/>
      <c r="BE265" s="137"/>
      <c r="BF265" s="138"/>
      <c r="BG265" s="137"/>
      <c r="BH265" s="137"/>
      <c r="BI265" s="48"/>
    </row>
    <row r="266" spans="1:61" x14ac:dyDescent="0.35">
      <c r="A266" s="3"/>
      <c r="B266" s="23"/>
      <c r="C266" s="3"/>
      <c r="D266" s="26"/>
      <c r="E266" s="3"/>
      <c r="F266" s="12" t="s">
        <v>364</v>
      </c>
      <c r="G266" s="12"/>
      <c r="H266" s="55"/>
      <c r="I266" s="6">
        <v>0</v>
      </c>
      <c r="J266" s="6">
        <v>0</v>
      </c>
      <c r="K266" s="6">
        <v>0</v>
      </c>
      <c r="L266" s="6">
        <v>0</v>
      </c>
      <c r="M266" s="6">
        <v>0</v>
      </c>
      <c r="N266" s="6">
        <v>0</v>
      </c>
      <c r="O266" s="6">
        <v>0</v>
      </c>
      <c r="P266" s="6">
        <v>0</v>
      </c>
      <c r="Q266" s="6">
        <v>0</v>
      </c>
      <c r="R266" s="6">
        <v>0</v>
      </c>
      <c r="S266" s="6">
        <v>0</v>
      </c>
      <c r="T266" s="6">
        <v>0</v>
      </c>
      <c r="U266" s="6">
        <v>0</v>
      </c>
      <c r="V266" s="6">
        <v>1</v>
      </c>
      <c r="W266" s="6">
        <v>0</v>
      </c>
      <c r="X266" s="6">
        <v>0</v>
      </c>
      <c r="Y266" s="6">
        <v>0</v>
      </c>
      <c r="Z266" s="6">
        <v>0</v>
      </c>
      <c r="AA266" s="6">
        <v>0</v>
      </c>
      <c r="AB266" s="6">
        <v>0</v>
      </c>
      <c r="AC266" s="6">
        <v>0</v>
      </c>
      <c r="AD266" s="6">
        <v>0</v>
      </c>
      <c r="AE266" s="6">
        <v>0</v>
      </c>
      <c r="AF266" s="6">
        <v>0</v>
      </c>
      <c r="AG266" s="6">
        <v>0</v>
      </c>
      <c r="AH266" s="6">
        <v>0</v>
      </c>
      <c r="AI266" s="6">
        <v>0</v>
      </c>
      <c r="AJ266" s="6">
        <v>0</v>
      </c>
      <c r="AK266" s="6">
        <v>0</v>
      </c>
      <c r="AL266" s="6">
        <v>0</v>
      </c>
      <c r="AM266" s="6">
        <v>0</v>
      </c>
      <c r="AN266" s="6">
        <v>0</v>
      </c>
      <c r="AO266" s="46">
        <v>0</v>
      </c>
      <c r="AP266" s="41">
        <f t="shared" si="94"/>
        <v>0</v>
      </c>
      <c r="AQ266" s="62">
        <f t="shared" si="95"/>
        <v>1</v>
      </c>
      <c r="AR266" s="41">
        <f t="shared" si="96"/>
        <v>0</v>
      </c>
      <c r="AS266" s="62">
        <f t="shared" si="97"/>
        <v>1</v>
      </c>
      <c r="AT266" s="41">
        <f t="shared" si="98"/>
        <v>0</v>
      </c>
      <c r="AU266" s="41">
        <f t="shared" si="99"/>
        <v>0</v>
      </c>
      <c r="AV266" s="41">
        <f t="shared" si="100"/>
        <v>1</v>
      </c>
      <c r="AW266" s="41">
        <f t="shared" si="101"/>
        <v>0</v>
      </c>
      <c r="AX266" s="62">
        <f t="shared" si="102"/>
        <v>0</v>
      </c>
      <c r="AY266" s="62">
        <f t="shared" si="103"/>
        <v>1</v>
      </c>
      <c r="AZ266" s="247"/>
      <c r="BA266" s="245"/>
      <c r="BB266" s="245"/>
      <c r="BC266" s="246"/>
      <c r="BD266" s="252"/>
      <c r="BE266" s="137"/>
      <c r="BF266" s="138"/>
      <c r="BG266" s="137"/>
      <c r="BH266" s="137"/>
      <c r="BI266" s="48"/>
    </row>
    <row r="267" spans="1:61" s="202" customFormat="1" x14ac:dyDescent="0.35">
      <c r="A267" s="15"/>
      <c r="B267" s="38"/>
      <c r="C267" s="15"/>
      <c r="D267" s="28"/>
      <c r="E267" s="11" t="s">
        <v>806</v>
      </c>
      <c r="F267" s="12"/>
      <c r="G267" s="11"/>
      <c r="H267" s="54"/>
      <c r="I267" s="204">
        <v>0</v>
      </c>
      <c r="J267" s="204">
        <v>0</v>
      </c>
      <c r="K267" s="204">
        <v>0</v>
      </c>
      <c r="L267" s="204">
        <v>0</v>
      </c>
      <c r="M267" s="204">
        <v>0</v>
      </c>
      <c r="N267" s="204">
        <v>0</v>
      </c>
      <c r="O267" s="204">
        <v>0</v>
      </c>
      <c r="P267" s="204">
        <v>0</v>
      </c>
      <c r="Q267" s="204">
        <v>0</v>
      </c>
      <c r="R267" s="204">
        <v>0</v>
      </c>
      <c r="S267" s="204">
        <v>0</v>
      </c>
      <c r="T267" s="204">
        <v>0</v>
      </c>
      <c r="U267" s="204">
        <v>1</v>
      </c>
      <c r="V267" s="204">
        <v>0</v>
      </c>
      <c r="W267" s="204">
        <v>0</v>
      </c>
      <c r="X267" s="204">
        <v>0</v>
      </c>
      <c r="Y267" s="204">
        <v>0</v>
      </c>
      <c r="Z267" s="204">
        <v>1</v>
      </c>
      <c r="AA267" s="204">
        <v>0</v>
      </c>
      <c r="AB267" s="204">
        <v>0</v>
      </c>
      <c r="AC267" s="204">
        <v>0</v>
      </c>
      <c r="AD267" s="204">
        <v>0</v>
      </c>
      <c r="AE267" s="204">
        <v>0</v>
      </c>
      <c r="AF267" s="204">
        <v>0</v>
      </c>
      <c r="AG267" s="204">
        <v>0</v>
      </c>
      <c r="AH267" s="204">
        <v>0</v>
      </c>
      <c r="AI267" s="204">
        <v>0</v>
      </c>
      <c r="AJ267" s="204">
        <v>0</v>
      </c>
      <c r="AK267" s="204">
        <v>0</v>
      </c>
      <c r="AL267" s="204">
        <v>0</v>
      </c>
      <c r="AM267" s="204">
        <v>0</v>
      </c>
      <c r="AN267" s="204">
        <v>0</v>
      </c>
      <c r="AO267" s="205">
        <v>0</v>
      </c>
      <c r="AP267" s="206">
        <f t="shared" si="94"/>
        <v>1</v>
      </c>
      <c r="AQ267" s="207">
        <f t="shared" si="95"/>
        <v>1</v>
      </c>
      <c r="AR267" s="206">
        <f t="shared" si="96"/>
        <v>1</v>
      </c>
      <c r="AS267" s="207">
        <f t="shared" si="97"/>
        <v>1</v>
      </c>
      <c r="AT267" s="206">
        <f t="shared" si="98"/>
        <v>0</v>
      </c>
      <c r="AU267" s="206">
        <f t="shared" si="99"/>
        <v>0</v>
      </c>
      <c r="AV267" s="206">
        <f t="shared" si="100"/>
        <v>2</v>
      </c>
      <c r="AW267" s="206">
        <f t="shared" si="101"/>
        <v>0</v>
      </c>
      <c r="AX267" s="207">
        <f t="shared" si="102"/>
        <v>0</v>
      </c>
      <c r="AY267" s="207">
        <f t="shared" si="103"/>
        <v>2</v>
      </c>
      <c r="AZ267" s="247"/>
      <c r="BA267" s="245"/>
      <c r="BB267" s="245"/>
      <c r="BC267" s="246"/>
      <c r="BD267" s="252"/>
      <c r="BE267" s="9"/>
      <c r="BF267" s="139"/>
      <c r="BG267" s="9"/>
      <c r="BH267" s="9"/>
      <c r="BI267" s="69"/>
    </row>
    <row r="268" spans="1:61" s="202" customFormat="1" x14ac:dyDescent="0.35">
      <c r="A268" s="15"/>
      <c r="B268" s="38"/>
      <c r="C268" s="15"/>
      <c r="D268" s="28"/>
      <c r="E268" s="11" t="s">
        <v>807</v>
      </c>
      <c r="F268" s="12"/>
      <c r="G268" s="11"/>
      <c r="H268" s="54"/>
      <c r="I268" s="204">
        <v>0</v>
      </c>
      <c r="J268" s="204">
        <v>0</v>
      </c>
      <c r="K268" s="204">
        <v>0</v>
      </c>
      <c r="L268" s="204">
        <v>0</v>
      </c>
      <c r="M268" s="204">
        <v>0</v>
      </c>
      <c r="N268" s="204">
        <v>0</v>
      </c>
      <c r="O268" s="204">
        <v>0</v>
      </c>
      <c r="P268" s="204">
        <v>0</v>
      </c>
      <c r="Q268" s="204">
        <v>0</v>
      </c>
      <c r="R268" s="204">
        <v>0</v>
      </c>
      <c r="S268" s="204">
        <v>0</v>
      </c>
      <c r="T268" s="204">
        <v>0</v>
      </c>
      <c r="U268" s="204">
        <v>0</v>
      </c>
      <c r="V268" s="204">
        <v>0</v>
      </c>
      <c r="W268" s="204">
        <v>1</v>
      </c>
      <c r="X268" s="204">
        <v>0</v>
      </c>
      <c r="Y268" s="204">
        <v>0</v>
      </c>
      <c r="Z268" s="204">
        <v>0</v>
      </c>
      <c r="AA268" s="204">
        <v>0</v>
      </c>
      <c r="AB268" s="204">
        <v>0</v>
      </c>
      <c r="AC268" s="204">
        <v>0</v>
      </c>
      <c r="AD268" s="204">
        <v>0</v>
      </c>
      <c r="AE268" s="204">
        <v>0</v>
      </c>
      <c r="AF268" s="204">
        <v>0</v>
      </c>
      <c r="AG268" s="204">
        <v>0</v>
      </c>
      <c r="AH268" s="204">
        <v>0</v>
      </c>
      <c r="AI268" s="204">
        <v>0</v>
      </c>
      <c r="AJ268" s="204">
        <v>0</v>
      </c>
      <c r="AK268" s="204">
        <v>0</v>
      </c>
      <c r="AL268" s="204">
        <v>0</v>
      </c>
      <c r="AM268" s="204">
        <v>0</v>
      </c>
      <c r="AN268" s="204">
        <v>0</v>
      </c>
      <c r="AO268" s="205">
        <v>0</v>
      </c>
      <c r="AP268" s="206">
        <f t="shared" si="94"/>
        <v>0</v>
      </c>
      <c r="AQ268" s="207">
        <f t="shared" si="95"/>
        <v>1</v>
      </c>
      <c r="AR268" s="206">
        <f t="shared" si="96"/>
        <v>0</v>
      </c>
      <c r="AS268" s="207">
        <f t="shared" si="97"/>
        <v>1</v>
      </c>
      <c r="AT268" s="206">
        <f t="shared" si="98"/>
        <v>0</v>
      </c>
      <c r="AU268" s="206">
        <f t="shared" si="99"/>
        <v>0</v>
      </c>
      <c r="AV268" s="206">
        <f t="shared" si="100"/>
        <v>1</v>
      </c>
      <c r="AW268" s="206">
        <f t="shared" si="101"/>
        <v>0</v>
      </c>
      <c r="AX268" s="207">
        <f t="shared" si="102"/>
        <v>0</v>
      </c>
      <c r="AY268" s="207">
        <f t="shared" si="103"/>
        <v>1</v>
      </c>
      <c r="AZ268" s="247"/>
      <c r="BA268" s="245"/>
      <c r="BB268" s="245"/>
      <c r="BC268" s="246"/>
      <c r="BD268" s="252"/>
      <c r="BE268" s="9"/>
      <c r="BF268" s="139"/>
      <c r="BG268" s="9"/>
      <c r="BH268" s="9"/>
      <c r="BI268" s="69"/>
    </row>
    <row r="269" spans="1:61" x14ac:dyDescent="0.35">
      <c r="A269" s="3"/>
      <c r="B269" s="23"/>
      <c r="C269" s="3"/>
      <c r="D269" s="2">
        <v>7</v>
      </c>
      <c r="E269" s="19" t="s">
        <v>365</v>
      </c>
      <c r="F269" s="16"/>
      <c r="G269" s="16"/>
      <c r="H269" s="5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47"/>
      <c r="AP269" s="43"/>
      <c r="AQ269" s="61"/>
      <c r="AR269" s="43"/>
      <c r="AS269" s="61"/>
      <c r="AT269" s="43"/>
      <c r="AU269" s="43"/>
      <c r="AV269" s="43"/>
      <c r="AW269" s="43"/>
      <c r="AX269" s="61"/>
      <c r="AY269" s="61"/>
      <c r="AZ269" s="77">
        <v>7</v>
      </c>
      <c r="BA269" s="19" t="s">
        <v>365</v>
      </c>
      <c r="BB269" s="75"/>
      <c r="BC269" s="71"/>
      <c r="BD269" s="252"/>
      <c r="BE269" s="137"/>
      <c r="BF269" s="138"/>
      <c r="BG269" s="137"/>
      <c r="BH269" s="137"/>
      <c r="BI269" s="48"/>
    </row>
    <row r="270" spans="1:61" s="202" customFormat="1" ht="14.15" customHeight="1" x14ac:dyDescent="0.35">
      <c r="A270" s="15"/>
      <c r="B270" s="38"/>
      <c r="C270" s="15"/>
      <c r="D270" s="29"/>
      <c r="E270" s="11" t="s">
        <v>808</v>
      </c>
      <c r="F270" s="12"/>
      <c r="G270" s="11"/>
      <c r="H270" s="54"/>
      <c r="I270" s="204">
        <v>0</v>
      </c>
      <c r="J270" s="204">
        <v>0</v>
      </c>
      <c r="K270" s="204">
        <v>0</v>
      </c>
      <c r="L270" s="204">
        <v>0</v>
      </c>
      <c r="M270" s="204">
        <v>0</v>
      </c>
      <c r="N270" s="204">
        <v>0</v>
      </c>
      <c r="O270" s="204">
        <v>0</v>
      </c>
      <c r="P270" s="204">
        <v>0</v>
      </c>
      <c r="Q270" s="204">
        <v>0</v>
      </c>
      <c r="R270" s="204">
        <v>0</v>
      </c>
      <c r="S270" s="204">
        <v>0</v>
      </c>
      <c r="T270" s="204">
        <v>0</v>
      </c>
      <c r="U270" s="204">
        <v>1</v>
      </c>
      <c r="V270" s="204">
        <v>1</v>
      </c>
      <c r="W270" s="204">
        <v>1</v>
      </c>
      <c r="X270" s="204">
        <v>1</v>
      </c>
      <c r="Y270" s="204">
        <v>1</v>
      </c>
      <c r="Z270" s="204">
        <v>1</v>
      </c>
      <c r="AA270" s="204">
        <v>0</v>
      </c>
      <c r="AB270" s="204">
        <v>0</v>
      </c>
      <c r="AC270" s="204">
        <v>0</v>
      </c>
      <c r="AD270" s="204">
        <v>0</v>
      </c>
      <c r="AE270" s="204">
        <v>0</v>
      </c>
      <c r="AF270" s="204">
        <v>0</v>
      </c>
      <c r="AG270" s="204">
        <v>0</v>
      </c>
      <c r="AH270" s="204">
        <v>0</v>
      </c>
      <c r="AI270" s="204">
        <v>0</v>
      </c>
      <c r="AJ270" s="204">
        <v>0</v>
      </c>
      <c r="AK270" s="204">
        <v>0</v>
      </c>
      <c r="AL270" s="204">
        <v>0</v>
      </c>
      <c r="AM270" s="204">
        <v>0</v>
      </c>
      <c r="AN270" s="204">
        <v>0</v>
      </c>
      <c r="AO270" s="205">
        <v>0</v>
      </c>
      <c r="AP270" s="206">
        <f t="shared" ref="AP270:AP277" si="104">SUMIF($I$3:$AO$3, "*REF*", I270:AO270)</f>
        <v>3</v>
      </c>
      <c r="AQ270" s="207">
        <f t="shared" ref="AQ270:AQ277" si="105">SUMIF($I$3:$AO$3, "*HOST*", I270:AO270)</f>
        <v>3</v>
      </c>
      <c r="AR270" s="206">
        <f t="shared" ref="AR270:AR277" si="106">SUMIF($I$4:$AO$4, "*F*", I270:AO270)</f>
        <v>3</v>
      </c>
      <c r="AS270" s="207">
        <f t="shared" ref="AS270:AS277" si="107">SUMIF($I$4:$AO$4, "*M*", I270:AO270)</f>
        <v>3</v>
      </c>
      <c r="AT270" s="206">
        <f t="shared" ref="AT270:AT277" si="108">SUMIF($I$6:$AO$6, "Edu", I270:AO270)</f>
        <v>0</v>
      </c>
      <c r="AU270" s="206">
        <f t="shared" ref="AU270:AU277" si="109">SUMIF($I$6:$AO$6, "*agri*", I270:AO270)</f>
        <v>0</v>
      </c>
      <c r="AV270" s="206">
        <f t="shared" ref="AV270:AV277" si="110">SUMIF($I$6:$AO$6, "Health", I270:AO270)</f>
        <v>6</v>
      </c>
      <c r="AW270" s="206">
        <f t="shared" ref="AW270:AW277" si="111">SUMIF($I$6:$AO$6, "*market*", I270:AO270)</f>
        <v>0</v>
      </c>
      <c r="AX270" s="207">
        <f t="shared" ref="AX270:AX277" si="112">SUMIF($I$6:$AO$6, "*PWD*", I270:AO270)</f>
        <v>0</v>
      </c>
      <c r="AY270" s="207">
        <f t="shared" si="103"/>
        <v>6</v>
      </c>
      <c r="AZ270" s="242" t="s">
        <v>366</v>
      </c>
      <c r="BA270" s="243"/>
      <c r="BB270" s="243"/>
      <c r="BC270" s="244"/>
      <c r="BD270" s="252"/>
      <c r="BE270" s="76"/>
      <c r="BF270" s="209"/>
      <c r="BG270" s="76"/>
      <c r="BH270" s="76"/>
      <c r="BI270" s="70"/>
    </row>
    <row r="271" spans="1:61" x14ac:dyDescent="0.35">
      <c r="A271" s="3"/>
      <c r="B271" s="23"/>
      <c r="C271" s="3"/>
      <c r="D271" s="26"/>
      <c r="E271" s="3"/>
      <c r="F271" s="12" t="s">
        <v>367</v>
      </c>
      <c r="G271" s="12"/>
      <c r="H271" s="55"/>
      <c r="I271" s="6">
        <v>0</v>
      </c>
      <c r="J271" s="6">
        <v>0</v>
      </c>
      <c r="K271" s="6">
        <v>0</v>
      </c>
      <c r="L271" s="6">
        <v>0</v>
      </c>
      <c r="M271" s="6">
        <v>0</v>
      </c>
      <c r="N271" s="6">
        <v>0</v>
      </c>
      <c r="O271" s="6">
        <v>0</v>
      </c>
      <c r="P271" s="6">
        <v>0</v>
      </c>
      <c r="Q271" s="6">
        <v>0</v>
      </c>
      <c r="R271" s="6">
        <v>0</v>
      </c>
      <c r="S271" s="6">
        <v>0</v>
      </c>
      <c r="T271" s="6">
        <v>0</v>
      </c>
      <c r="U271" s="6">
        <v>1</v>
      </c>
      <c r="V271" s="6">
        <v>1</v>
      </c>
      <c r="W271" s="6">
        <v>0</v>
      </c>
      <c r="X271" s="6">
        <v>1</v>
      </c>
      <c r="Y271" s="6">
        <v>1</v>
      </c>
      <c r="Z271" s="6">
        <v>1</v>
      </c>
      <c r="AA271" s="6">
        <v>0</v>
      </c>
      <c r="AB271" s="6">
        <v>0</v>
      </c>
      <c r="AC271" s="6">
        <v>0</v>
      </c>
      <c r="AD271" s="6">
        <v>0</v>
      </c>
      <c r="AE271" s="6">
        <v>0</v>
      </c>
      <c r="AF271" s="6">
        <v>0</v>
      </c>
      <c r="AG271" s="6">
        <v>0</v>
      </c>
      <c r="AH271" s="6">
        <v>0</v>
      </c>
      <c r="AI271" s="6">
        <v>0</v>
      </c>
      <c r="AJ271" s="6">
        <v>0</v>
      </c>
      <c r="AK271" s="6">
        <v>0</v>
      </c>
      <c r="AL271" s="6">
        <v>0</v>
      </c>
      <c r="AM271" s="6">
        <v>0</v>
      </c>
      <c r="AN271" s="6">
        <v>0</v>
      </c>
      <c r="AO271" s="46">
        <v>0</v>
      </c>
      <c r="AP271" s="41">
        <f t="shared" si="104"/>
        <v>3</v>
      </c>
      <c r="AQ271" s="62">
        <f t="shared" si="105"/>
        <v>2</v>
      </c>
      <c r="AR271" s="41">
        <f t="shared" si="106"/>
        <v>3</v>
      </c>
      <c r="AS271" s="62">
        <f t="shared" si="107"/>
        <v>2</v>
      </c>
      <c r="AT271" s="41">
        <f t="shared" si="108"/>
        <v>0</v>
      </c>
      <c r="AU271" s="41">
        <f t="shared" si="109"/>
        <v>0</v>
      </c>
      <c r="AV271" s="41">
        <f t="shared" si="110"/>
        <v>5</v>
      </c>
      <c r="AW271" s="41">
        <f t="shared" si="111"/>
        <v>0</v>
      </c>
      <c r="AX271" s="62">
        <f t="shared" si="112"/>
        <v>0</v>
      </c>
      <c r="AY271" s="62">
        <f t="shared" si="103"/>
        <v>5</v>
      </c>
      <c r="AZ271" s="242"/>
      <c r="BA271" s="243"/>
      <c r="BB271" s="243"/>
      <c r="BC271" s="244"/>
      <c r="BD271" s="252"/>
      <c r="BE271" s="141"/>
      <c r="BF271" s="142"/>
      <c r="BG271" s="141"/>
      <c r="BH271" s="141"/>
      <c r="BI271" s="143"/>
    </row>
    <row r="272" spans="1:61" x14ac:dyDescent="0.35">
      <c r="A272" s="3"/>
      <c r="B272" s="23"/>
      <c r="C272" s="3"/>
      <c r="D272" s="26"/>
      <c r="E272" s="3"/>
      <c r="F272" s="12" t="s">
        <v>368</v>
      </c>
      <c r="G272" s="12"/>
      <c r="H272" s="55"/>
      <c r="I272" s="6">
        <v>0</v>
      </c>
      <c r="J272" s="6">
        <v>0</v>
      </c>
      <c r="K272" s="6">
        <v>0</v>
      </c>
      <c r="L272" s="6">
        <v>0</v>
      </c>
      <c r="M272" s="6">
        <v>0</v>
      </c>
      <c r="N272" s="6">
        <v>0</v>
      </c>
      <c r="O272" s="6">
        <v>0</v>
      </c>
      <c r="P272" s="6">
        <v>0</v>
      </c>
      <c r="Q272" s="6">
        <v>0</v>
      </c>
      <c r="R272" s="6">
        <v>0</v>
      </c>
      <c r="S272" s="6">
        <v>0</v>
      </c>
      <c r="T272" s="6">
        <v>0</v>
      </c>
      <c r="U272" s="6">
        <v>0</v>
      </c>
      <c r="V272" s="6">
        <v>1</v>
      </c>
      <c r="W272" s="6">
        <v>0</v>
      </c>
      <c r="X272" s="6">
        <v>0</v>
      </c>
      <c r="Y272" s="6">
        <v>0</v>
      </c>
      <c r="Z272" s="6">
        <v>0</v>
      </c>
      <c r="AA272" s="6">
        <v>0</v>
      </c>
      <c r="AB272" s="6">
        <v>0</v>
      </c>
      <c r="AC272" s="6">
        <v>0</v>
      </c>
      <c r="AD272" s="6">
        <v>0</v>
      </c>
      <c r="AE272" s="6">
        <v>0</v>
      </c>
      <c r="AF272" s="6">
        <v>0</v>
      </c>
      <c r="AG272" s="6">
        <v>0</v>
      </c>
      <c r="AH272" s="6">
        <v>0</v>
      </c>
      <c r="AI272" s="6">
        <v>0</v>
      </c>
      <c r="AJ272" s="6">
        <v>0</v>
      </c>
      <c r="AK272" s="6">
        <v>0</v>
      </c>
      <c r="AL272" s="6">
        <v>0</v>
      </c>
      <c r="AM272" s="6">
        <v>0</v>
      </c>
      <c r="AN272" s="6">
        <v>0</v>
      </c>
      <c r="AO272" s="46">
        <v>0</v>
      </c>
      <c r="AP272" s="41">
        <f t="shared" si="104"/>
        <v>0</v>
      </c>
      <c r="AQ272" s="62">
        <f t="shared" si="105"/>
        <v>1</v>
      </c>
      <c r="AR272" s="41">
        <f t="shared" si="106"/>
        <v>0</v>
      </c>
      <c r="AS272" s="62">
        <f t="shared" si="107"/>
        <v>1</v>
      </c>
      <c r="AT272" s="41">
        <f t="shared" si="108"/>
        <v>0</v>
      </c>
      <c r="AU272" s="41">
        <f t="shared" si="109"/>
        <v>0</v>
      </c>
      <c r="AV272" s="41">
        <f t="shared" si="110"/>
        <v>1</v>
      </c>
      <c r="AW272" s="41">
        <f t="shared" si="111"/>
        <v>0</v>
      </c>
      <c r="AX272" s="62">
        <f t="shared" si="112"/>
        <v>0</v>
      </c>
      <c r="AY272" s="62">
        <f t="shared" si="103"/>
        <v>1</v>
      </c>
      <c r="AZ272" s="242"/>
      <c r="BA272" s="243"/>
      <c r="BB272" s="243"/>
      <c r="BC272" s="244"/>
      <c r="BD272" s="252"/>
      <c r="BE272" s="141"/>
      <c r="BF272" s="142"/>
      <c r="BG272" s="141"/>
      <c r="BH272" s="141"/>
      <c r="BI272" s="143"/>
    </row>
    <row r="273" spans="1:61" x14ac:dyDescent="0.35">
      <c r="A273" s="3"/>
      <c r="B273" s="23"/>
      <c r="C273" s="3"/>
      <c r="D273" s="26"/>
      <c r="E273" s="3"/>
      <c r="F273" s="12" t="s">
        <v>369</v>
      </c>
      <c r="G273" s="12"/>
      <c r="H273" s="55"/>
      <c r="I273" s="6">
        <v>0</v>
      </c>
      <c r="J273" s="6">
        <v>0</v>
      </c>
      <c r="K273" s="6">
        <v>0</v>
      </c>
      <c r="L273" s="6">
        <v>0</v>
      </c>
      <c r="M273" s="6">
        <v>0</v>
      </c>
      <c r="N273" s="6">
        <v>0</v>
      </c>
      <c r="O273" s="6">
        <v>0</v>
      </c>
      <c r="P273" s="6">
        <v>0</v>
      </c>
      <c r="Q273" s="6">
        <v>0</v>
      </c>
      <c r="R273" s="6">
        <v>0</v>
      </c>
      <c r="S273" s="6">
        <v>0</v>
      </c>
      <c r="T273" s="6">
        <v>0</v>
      </c>
      <c r="U273" s="6">
        <v>0</v>
      </c>
      <c r="V273" s="6">
        <v>0</v>
      </c>
      <c r="W273" s="6">
        <v>0</v>
      </c>
      <c r="X273" s="6">
        <v>0</v>
      </c>
      <c r="Y273" s="6">
        <v>1</v>
      </c>
      <c r="Z273" s="6">
        <v>0</v>
      </c>
      <c r="AA273" s="6">
        <v>0</v>
      </c>
      <c r="AB273" s="6">
        <v>0</v>
      </c>
      <c r="AC273" s="6">
        <v>0</v>
      </c>
      <c r="AD273" s="6">
        <v>0</v>
      </c>
      <c r="AE273" s="6">
        <v>0</v>
      </c>
      <c r="AF273" s="6">
        <v>0</v>
      </c>
      <c r="AG273" s="6">
        <v>0</v>
      </c>
      <c r="AH273" s="6">
        <v>0</v>
      </c>
      <c r="AI273" s="6">
        <v>0</v>
      </c>
      <c r="AJ273" s="6">
        <v>0</v>
      </c>
      <c r="AK273" s="6">
        <v>0</v>
      </c>
      <c r="AL273" s="6">
        <v>0</v>
      </c>
      <c r="AM273" s="6">
        <v>0</v>
      </c>
      <c r="AN273" s="6">
        <v>0</v>
      </c>
      <c r="AO273" s="46">
        <v>0</v>
      </c>
      <c r="AP273" s="41">
        <f t="shared" si="104"/>
        <v>1</v>
      </c>
      <c r="AQ273" s="62">
        <f t="shared" si="105"/>
        <v>0</v>
      </c>
      <c r="AR273" s="41">
        <f t="shared" si="106"/>
        <v>1</v>
      </c>
      <c r="AS273" s="62">
        <f t="shared" si="107"/>
        <v>0</v>
      </c>
      <c r="AT273" s="41">
        <f t="shared" si="108"/>
        <v>0</v>
      </c>
      <c r="AU273" s="41">
        <f t="shared" si="109"/>
        <v>0</v>
      </c>
      <c r="AV273" s="41">
        <f t="shared" si="110"/>
        <v>1</v>
      </c>
      <c r="AW273" s="41">
        <f t="shared" si="111"/>
        <v>0</v>
      </c>
      <c r="AX273" s="62">
        <f t="shared" si="112"/>
        <v>0</v>
      </c>
      <c r="AY273" s="62">
        <f t="shared" si="103"/>
        <v>1</v>
      </c>
      <c r="AZ273" s="242"/>
      <c r="BA273" s="243"/>
      <c r="BB273" s="243"/>
      <c r="BC273" s="244"/>
      <c r="BD273" s="252"/>
      <c r="BE273" s="141"/>
      <c r="BF273" s="142"/>
      <c r="BG273" s="141"/>
      <c r="BH273" s="141"/>
      <c r="BI273" s="143"/>
    </row>
    <row r="274" spans="1:61" x14ac:dyDescent="0.35">
      <c r="A274" s="3"/>
      <c r="B274" s="23"/>
      <c r="C274" s="3"/>
      <c r="D274" s="26"/>
      <c r="E274" s="3"/>
      <c r="F274" s="12" t="s">
        <v>370</v>
      </c>
      <c r="G274" s="12"/>
      <c r="H274" s="55"/>
      <c r="I274" s="6">
        <v>0</v>
      </c>
      <c r="J274" s="6">
        <v>0</v>
      </c>
      <c r="K274" s="6">
        <v>0</v>
      </c>
      <c r="L274" s="6">
        <v>0</v>
      </c>
      <c r="M274" s="6">
        <v>0</v>
      </c>
      <c r="N274" s="6">
        <v>0</v>
      </c>
      <c r="O274" s="6">
        <v>0</v>
      </c>
      <c r="P274" s="6">
        <v>0</v>
      </c>
      <c r="Q274" s="6">
        <v>0</v>
      </c>
      <c r="R274" s="6">
        <v>0</v>
      </c>
      <c r="S274" s="6">
        <v>0</v>
      </c>
      <c r="T274" s="6">
        <v>0</v>
      </c>
      <c r="U274" s="6">
        <v>1</v>
      </c>
      <c r="V274" s="6">
        <v>1</v>
      </c>
      <c r="W274" s="6">
        <v>0</v>
      </c>
      <c r="X274" s="6">
        <v>0</v>
      </c>
      <c r="Y274" s="6">
        <v>0</v>
      </c>
      <c r="Z274" s="6">
        <v>0</v>
      </c>
      <c r="AA274" s="6">
        <v>0</v>
      </c>
      <c r="AB274" s="6">
        <v>0</v>
      </c>
      <c r="AC274" s="6">
        <v>0</v>
      </c>
      <c r="AD274" s="6">
        <v>0</v>
      </c>
      <c r="AE274" s="6">
        <v>0</v>
      </c>
      <c r="AF274" s="6">
        <v>0</v>
      </c>
      <c r="AG274" s="6">
        <v>0</v>
      </c>
      <c r="AH274" s="6">
        <v>0</v>
      </c>
      <c r="AI274" s="6">
        <v>0</v>
      </c>
      <c r="AJ274" s="6">
        <v>0</v>
      </c>
      <c r="AK274" s="6">
        <v>0</v>
      </c>
      <c r="AL274" s="6">
        <v>0</v>
      </c>
      <c r="AM274" s="6">
        <v>0</v>
      </c>
      <c r="AN274" s="6">
        <v>0</v>
      </c>
      <c r="AO274" s="46">
        <v>0</v>
      </c>
      <c r="AP274" s="41">
        <f t="shared" si="104"/>
        <v>0</v>
      </c>
      <c r="AQ274" s="62">
        <f t="shared" si="105"/>
        <v>2</v>
      </c>
      <c r="AR274" s="41">
        <f t="shared" si="106"/>
        <v>1</v>
      </c>
      <c r="AS274" s="62">
        <f t="shared" si="107"/>
        <v>1</v>
      </c>
      <c r="AT274" s="41">
        <f t="shared" si="108"/>
        <v>0</v>
      </c>
      <c r="AU274" s="41">
        <f t="shared" si="109"/>
        <v>0</v>
      </c>
      <c r="AV274" s="41">
        <f t="shared" si="110"/>
        <v>2</v>
      </c>
      <c r="AW274" s="41">
        <f t="shared" si="111"/>
        <v>0</v>
      </c>
      <c r="AX274" s="62">
        <f t="shared" si="112"/>
        <v>0</v>
      </c>
      <c r="AY274" s="62">
        <f t="shared" si="103"/>
        <v>2</v>
      </c>
      <c r="AZ274" s="242"/>
      <c r="BA274" s="243"/>
      <c r="BB274" s="243"/>
      <c r="BC274" s="244"/>
      <c r="BD274" s="252"/>
      <c r="BE274" s="141"/>
      <c r="BF274" s="142"/>
      <c r="BG274" s="141"/>
      <c r="BH274" s="141"/>
      <c r="BI274" s="143"/>
    </row>
    <row r="275" spans="1:61" x14ac:dyDescent="0.35">
      <c r="A275" s="3"/>
      <c r="B275" s="23"/>
      <c r="C275" s="3"/>
      <c r="D275" s="26"/>
      <c r="E275" s="3"/>
      <c r="F275" s="12" t="s">
        <v>371</v>
      </c>
      <c r="G275" s="12"/>
      <c r="H275" s="55"/>
      <c r="I275" s="6">
        <v>0</v>
      </c>
      <c r="J275" s="6">
        <v>0</v>
      </c>
      <c r="K275" s="6">
        <v>0</v>
      </c>
      <c r="L275" s="6">
        <v>0</v>
      </c>
      <c r="M275" s="6">
        <v>0</v>
      </c>
      <c r="N275" s="6">
        <v>0</v>
      </c>
      <c r="O275" s="6">
        <v>0</v>
      </c>
      <c r="P275" s="6">
        <v>0</v>
      </c>
      <c r="Q275" s="6">
        <v>0</v>
      </c>
      <c r="R275" s="6">
        <v>0</v>
      </c>
      <c r="S275" s="6">
        <v>0</v>
      </c>
      <c r="T275" s="6">
        <v>0</v>
      </c>
      <c r="U275" s="6">
        <v>0</v>
      </c>
      <c r="V275" s="6">
        <v>1</v>
      </c>
      <c r="W275" s="6">
        <v>1</v>
      </c>
      <c r="X275" s="6">
        <v>0</v>
      </c>
      <c r="Y275" s="6">
        <v>0</v>
      </c>
      <c r="Z275" s="6">
        <v>0</v>
      </c>
      <c r="AA275" s="6">
        <v>0</v>
      </c>
      <c r="AB275" s="6">
        <v>0</v>
      </c>
      <c r="AC275" s="6">
        <v>0</v>
      </c>
      <c r="AD275" s="6">
        <v>0</v>
      </c>
      <c r="AE275" s="6">
        <v>0</v>
      </c>
      <c r="AF275" s="6">
        <v>0</v>
      </c>
      <c r="AG275" s="6">
        <v>0</v>
      </c>
      <c r="AH275" s="6">
        <v>0</v>
      </c>
      <c r="AI275" s="6">
        <v>0</v>
      </c>
      <c r="AJ275" s="6">
        <v>0</v>
      </c>
      <c r="AK275" s="6">
        <v>0</v>
      </c>
      <c r="AL275" s="6">
        <v>0</v>
      </c>
      <c r="AM275" s="6">
        <v>0</v>
      </c>
      <c r="AN275" s="6">
        <v>0</v>
      </c>
      <c r="AO275" s="46">
        <v>0</v>
      </c>
      <c r="AP275" s="41">
        <f t="shared" si="104"/>
        <v>0</v>
      </c>
      <c r="AQ275" s="62">
        <f t="shared" si="105"/>
        <v>2</v>
      </c>
      <c r="AR275" s="41">
        <f t="shared" si="106"/>
        <v>0</v>
      </c>
      <c r="AS275" s="62">
        <f t="shared" si="107"/>
        <v>2</v>
      </c>
      <c r="AT275" s="41">
        <f t="shared" si="108"/>
        <v>0</v>
      </c>
      <c r="AU275" s="41">
        <f t="shared" si="109"/>
        <v>0</v>
      </c>
      <c r="AV275" s="41">
        <f t="shared" si="110"/>
        <v>2</v>
      </c>
      <c r="AW275" s="41">
        <f t="shared" si="111"/>
        <v>0</v>
      </c>
      <c r="AX275" s="62">
        <f t="shared" si="112"/>
        <v>0</v>
      </c>
      <c r="AY275" s="62">
        <f t="shared" si="103"/>
        <v>2</v>
      </c>
      <c r="AZ275" s="242"/>
      <c r="BA275" s="243"/>
      <c r="BB275" s="243"/>
      <c r="BC275" s="244"/>
      <c r="BD275" s="252"/>
      <c r="BE275" s="141"/>
      <c r="BF275" s="142"/>
      <c r="BG275" s="141"/>
      <c r="BH275" s="141"/>
      <c r="BI275" s="143"/>
    </row>
    <row r="276" spans="1:61" s="202" customFormat="1" x14ac:dyDescent="0.35">
      <c r="A276" s="15"/>
      <c r="B276" s="38"/>
      <c r="C276" s="15"/>
      <c r="D276" s="29"/>
      <c r="E276" s="11" t="s">
        <v>809</v>
      </c>
      <c r="F276" s="12"/>
      <c r="G276" s="11"/>
      <c r="H276" s="54"/>
      <c r="I276" s="204">
        <v>0</v>
      </c>
      <c r="J276" s="204">
        <v>0</v>
      </c>
      <c r="K276" s="204">
        <v>0</v>
      </c>
      <c r="L276" s="204">
        <v>0</v>
      </c>
      <c r="M276" s="204">
        <v>0</v>
      </c>
      <c r="N276" s="204">
        <v>0</v>
      </c>
      <c r="O276" s="204">
        <v>0</v>
      </c>
      <c r="P276" s="204">
        <v>0</v>
      </c>
      <c r="Q276" s="204">
        <v>0</v>
      </c>
      <c r="R276" s="204">
        <v>0</v>
      </c>
      <c r="S276" s="204">
        <v>0</v>
      </c>
      <c r="T276" s="204">
        <v>0</v>
      </c>
      <c r="U276" s="204">
        <v>0</v>
      </c>
      <c r="V276" s="204">
        <v>0</v>
      </c>
      <c r="W276" s="204">
        <v>0</v>
      </c>
      <c r="X276" s="204">
        <v>0</v>
      </c>
      <c r="Y276" s="204">
        <v>1</v>
      </c>
      <c r="Z276" s="204">
        <v>0</v>
      </c>
      <c r="AA276" s="204">
        <v>0</v>
      </c>
      <c r="AB276" s="204">
        <v>0</v>
      </c>
      <c r="AC276" s="204">
        <v>0</v>
      </c>
      <c r="AD276" s="204">
        <v>0</v>
      </c>
      <c r="AE276" s="204">
        <v>0</v>
      </c>
      <c r="AF276" s="204">
        <v>0</v>
      </c>
      <c r="AG276" s="204">
        <v>0</v>
      </c>
      <c r="AH276" s="204">
        <v>0</v>
      </c>
      <c r="AI276" s="204">
        <v>0</v>
      </c>
      <c r="AJ276" s="204">
        <v>0</v>
      </c>
      <c r="AK276" s="204">
        <v>0</v>
      </c>
      <c r="AL276" s="204">
        <v>0</v>
      </c>
      <c r="AM276" s="204">
        <v>0</v>
      </c>
      <c r="AN276" s="204">
        <v>0</v>
      </c>
      <c r="AO276" s="205">
        <v>0</v>
      </c>
      <c r="AP276" s="206">
        <f t="shared" si="104"/>
        <v>1</v>
      </c>
      <c r="AQ276" s="207">
        <f t="shared" si="105"/>
        <v>0</v>
      </c>
      <c r="AR276" s="206">
        <f t="shared" si="106"/>
        <v>1</v>
      </c>
      <c r="AS276" s="207">
        <f t="shared" si="107"/>
        <v>0</v>
      </c>
      <c r="AT276" s="206">
        <f t="shared" si="108"/>
        <v>0</v>
      </c>
      <c r="AU276" s="206">
        <f t="shared" si="109"/>
        <v>0</v>
      </c>
      <c r="AV276" s="206">
        <f t="shared" si="110"/>
        <v>1</v>
      </c>
      <c r="AW276" s="206">
        <f t="shared" si="111"/>
        <v>0</v>
      </c>
      <c r="AX276" s="207">
        <f t="shared" si="112"/>
        <v>0</v>
      </c>
      <c r="AY276" s="207">
        <f t="shared" si="103"/>
        <v>1</v>
      </c>
      <c r="AZ276" s="242"/>
      <c r="BA276" s="243"/>
      <c r="BB276" s="243"/>
      <c r="BC276" s="244"/>
      <c r="BD276" s="252"/>
      <c r="BE276" s="76"/>
      <c r="BF276" s="209"/>
      <c r="BG276" s="76"/>
      <c r="BH276" s="76"/>
      <c r="BI276" s="70"/>
    </row>
    <row r="277" spans="1:61" s="202" customFormat="1" x14ac:dyDescent="0.35">
      <c r="A277" s="15"/>
      <c r="B277" s="253" t="s">
        <v>245</v>
      </c>
      <c r="C277" s="15"/>
      <c r="D277" s="29"/>
      <c r="E277" s="11" t="s">
        <v>810</v>
      </c>
      <c r="F277" s="12"/>
      <c r="G277" s="11"/>
      <c r="H277" s="54"/>
      <c r="I277" s="204">
        <v>0</v>
      </c>
      <c r="J277" s="204">
        <v>0</v>
      </c>
      <c r="K277" s="204">
        <v>0</v>
      </c>
      <c r="L277" s="204">
        <v>0</v>
      </c>
      <c r="M277" s="204">
        <v>0</v>
      </c>
      <c r="N277" s="204">
        <v>0</v>
      </c>
      <c r="O277" s="204">
        <v>0</v>
      </c>
      <c r="P277" s="204">
        <v>0</v>
      </c>
      <c r="Q277" s="204">
        <v>0</v>
      </c>
      <c r="R277" s="204">
        <v>0</v>
      </c>
      <c r="S277" s="204">
        <v>0</v>
      </c>
      <c r="T277" s="204">
        <v>0</v>
      </c>
      <c r="U277" s="204">
        <v>0</v>
      </c>
      <c r="V277" s="204">
        <v>0</v>
      </c>
      <c r="W277" s="204">
        <v>1</v>
      </c>
      <c r="X277" s="204">
        <v>0</v>
      </c>
      <c r="Y277" s="204">
        <v>0</v>
      </c>
      <c r="Z277" s="204">
        <v>0</v>
      </c>
      <c r="AA277" s="204">
        <v>0</v>
      </c>
      <c r="AB277" s="204">
        <v>0</v>
      </c>
      <c r="AC277" s="204">
        <v>0</v>
      </c>
      <c r="AD277" s="204">
        <v>0</v>
      </c>
      <c r="AE277" s="204">
        <v>0</v>
      </c>
      <c r="AF277" s="204">
        <v>0</v>
      </c>
      <c r="AG277" s="204">
        <v>0</v>
      </c>
      <c r="AH277" s="204">
        <v>0</v>
      </c>
      <c r="AI277" s="204">
        <v>0</v>
      </c>
      <c r="AJ277" s="204">
        <v>0</v>
      </c>
      <c r="AK277" s="204">
        <v>0</v>
      </c>
      <c r="AL277" s="204">
        <v>0</v>
      </c>
      <c r="AM277" s="204">
        <v>0</v>
      </c>
      <c r="AN277" s="204">
        <v>0</v>
      </c>
      <c r="AO277" s="205">
        <v>0</v>
      </c>
      <c r="AP277" s="206">
        <f t="shared" si="104"/>
        <v>0</v>
      </c>
      <c r="AQ277" s="207">
        <f t="shared" si="105"/>
        <v>1</v>
      </c>
      <c r="AR277" s="206">
        <f t="shared" si="106"/>
        <v>0</v>
      </c>
      <c r="AS277" s="207">
        <f t="shared" si="107"/>
        <v>1</v>
      </c>
      <c r="AT277" s="206">
        <f t="shared" si="108"/>
        <v>0</v>
      </c>
      <c r="AU277" s="206">
        <f t="shared" si="109"/>
        <v>0</v>
      </c>
      <c r="AV277" s="206">
        <f t="shared" si="110"/>
        <v>1</v>
      </c>
      <c r="AW277" s="206">
        <f t="shared" si="111"/>
        <v>0</v>
      </c>
      <c r="AX277" s="207">
        <f t="shared" si="112"/>
        <v>0</v>
      </c>
      <c r="AY277" s="207">
        <f t="shared" si="103"/>
        <v>1</v>
      </c>
      <c r="AZ277" s="242"/>
      <c r="BA277" s="243"/>
      <c r="BB277" s="243"/>
      <c r="BC277" s="244"/>
      <c r="BD277" s="252"/>
      <c r="BE277" s="76"/>
      <c r="BF277" s="209"/>
      <c r="BG277" s="76"/>
      <c r="BH277" s="76"/>
      <c r="BI277" s="70"/>
    </row>
    <row r="278" spans="1:61" x14ac:dyDescent="0.35">
      <c r="A278" s="3"/>
      <c r="B278" s="253"/>
      <c r="C278" s="3"/>
      <c r="D278" s="2">
        <v>8</v>
      </c>
      <c r="E278" s="19" t="s">
        <v>372</v>
      </c>
      <c r="F278" s="16"/>
      <c r="G278" s="16"/>
      <c r="H278" s="5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47"/>
      <c r="AP278" s="43"/>
      <c r="AQ278" s="61"/>
      <c r="AR278" s="43"/>
      <c r="AS278" s="61"/>
      <c r="AT278" s="43"/>
      <c r="AU278" s="43"/>
      <c r="AV278" s="43"/>
      <c r="AW278" s="43"/>
      <c r="AX278" s="61"/>
      <c r="AY278" s="61"/>
      <c r="AZ278" s="77">
        <v>8</v>
      </c>
      <c r="BA278" s="19" t="s">
        <v>372</v>
      </c>
      <c r="BB278" s="75"/>
      <c r="BC278" s="71"/>
      <c r="BD278" s="252"/>
      <c r="BE278" s="137"/>
      <c r="BF278" s="138"/>
      <c r="BG278" s="137"/>
      <c r="BH278" s="137"/>
      <c r="BI278" s="48"/>
    </row>
    <row r="279" spans="1:61" s="202" customFormat="1" x14ac:dyDescent="0.35">
      <c r="A279" s="15"/>
      <c r="B279" s="253"/>
      <c r="C279" s="15"/>
      <c r="D279" s="28"/>
      <c r="E279" s="11" t="s">
        <v>811</v>
      </c>
      <c r="F279" s="12"/>
      <c r="G279" s="11"/>
      <c r="H279" s="54"/>
      <c r="I279" s="204">
        <v>0</v>
      </c>
      <c r="J279" s="204">
        <v>0</v>
      </c>
      <c r="K279" s="204">
        <v>0</v>
      </c>
      <c r="L279" s="204">
        <v>0</v>
      </c>
      <c r="M279" s="204">
        <v>0</v>
      </c>
      <c r="N279" s="204">
        <v>0</v>
      </c>
      <c r="O279" s="204">
        <v>0</v>
      </c>
      <c r="P279" s="204">
        <v>0</v>
      </c>
      <c r="Q279" s="204">
        <v>0</v>
      </c>
      <c r="R279" s="204">
        <v>0</v>
      </c>
      <c r="S279" s="204">
        <v>0</v>
      </c>
      <c r="T279" s="204">
        <v>0</v>
      </c>
      <c r="U279" s="204">
        <v>1</v>
      </c>
      <c r="V279" s="204">
        <v>1</v>
      </c>
      <c r="W279" s="204">
        <v>1</v>
      </c>
      <c r="X279" s="204">
        <v>0</v>
      </c>
      <c r="Y279" s="204">
        <v>0</v>
      </c>
      <c r="Z279" s="204">
        <v>0</v>
      </c>
      <c r="AA279" s="204">
        <v>0</v>
      </c>
      <c r="AB279" s="204">
        <v>0</v>
      </c>
      <c r="AC279" s="204">
        <v>0</v>
      </c>
      <c r="AD279" s="204">
        <v>0</v>
      </c>
      <c r="AE279" s="204">
        <v>0</v>
      </c>
      <c r="AF279" s="204">
        <v>0</v>
      </c>
      <c r="AG279" s="204">
        <v>0</v>
      </c>
      <c r="AH279" s="204">
        <v>0</v>
      </c>
      <c r="AI279" s="204">
        <v>0</v>
      </c>
      <c r="AJ279" s="204">
        <v>0</v>
      </c>
      <c r="AK279" s="204">
        <v>0</v>
      </c>
      <c r="AL279" s="204">
        <v>0</v>
      </c>
      <c r="AM279" s="204">
        <v>0</v>
      </c>
      <c r="AN279" s="204">
        <v>0</v>
      </c>
      <c r="AO279" s="205">
        <v>0</v>
      </c>
      <c r="AP279" s="206">
        <f t="shared" ref="AP279:AP289" si="113">SUMIF($I$3:$AO$3, "*REF*", I279:AO279)</f>
        <v>0</v>
      </c>
      <c r="AQ279" s="207">
        <f t="shared" ref="AQ279:AQ289" si="114">SUMIF($I$3:$AO$3, "*HOST*", I279:AO279)</f>
        <v>3</v>
      </c>
      <c r="AR279" s="206">
        <f t="shared" ref="AR279:AR289" si="115">SUMIF($I$4:$AO$4, "*F*", I279:AO279)</f>
        <v>1</v>
      </c>
      <c r="AS279" s="207">
        <f t="shared" ref="AS279:AS289" si="116">SUMIF($I$4:$AO$4, "*M*", I279:AO279)</f>
        <v>2</v>
      </c>
      <c r="AT279" s="206">
        <f t="shared" ref="AT279:AT289" si="117">SUMIF($I$6:$AO$6, "Edu", I279:AO279)</f>
        <v>0</v>
      </c>
      <c r="AU279" s="206">
        <f t="shared" ref="AU279:AU289" si="118">SUMIF($I$6:$AO$6, "*agri*", I279:AO279)</f>
        <v>0</v>
      </c>
      <c r="AV279" s="206">
        <f t="shared" ref="AV279:AV289" si="119">SUMIF($I$6:$AO$6, "Health", I279:AO279)</f>
        <v>3</v>
      </c>
      <c r="AW279" s="206">
        <f t="shared" ref="AW279:AW289" si="120">SUMIF($I$6:$AO$6, "*market*", I279:AO279)</f>
        <v>0</v>
      </c>
      <c r="AX279" s="207">
        <f t="shared" ref="AX279:AX289" si="121">SUMIF($I$6:$AO$6, "*PWD*", I279:AO279)</f>
        <v>0</v>
      </c>
      <c r="AY279" s="207">
        <f t="shared" si="103"/>
        <v>3</v>
      </c>
      <c r="AZ279" s="242" t="s">
        <v>373</v>
      </c>
      <c r="BA279" s="245"/>
      <c r="BB279" s="245"/>
      <c r="BC279" s="246"/>
      <c r="BD279" s="252"/>
      <c r="BF279" s="208"/>
      <c r="BG279" s="9"/>
      <c r="BH279" s="9"/>
      <c r="BI279" s="69"/>
    </row>
    <row r="280" spans="1:61" x14ac:dyDescent="0.35">
      <c r="A280" s="3"/>
      <c r="B280" s="253"/>
      <c r="C280" s="3"/>
      <c r="D280" s="26"/>
      <c r="E280" s="3"/>
      <c r="F280" s="12" t="s">
        <v>374</v>
      </c>
      <c r="G280" s="12"/>
      <c r="H280" s="55"/>
      <c r="I280" s="6">
        <v>0</v>
      </c>
      <c r="J280" s="6">
        <v>0</v>
      </c>
      <c r="K280" s="6">
        <v>0</v>
      </c>
      <c r="L280" s="6">
        <v>0</v>
      </c>
      <c r="M280" s="6">
        <v>0</v>
      </c>
      <c r="N280" s="6">
        <v>0</v>
      </c>
      <c r="O280" s="6">
        <v>0</v>
      </c>
      <c r="P280" s="6">
        <v>0</v>
      </c>
      <c r="Q280" s="6">
        <v>0</v>
      </c>
      <c r="R280" s="6">
        <v>0</v>
      </c>
      <c r="S280" s="6">
        <v>0</v>
      </c>
      <c r="T280" s="6">
        <v>0</v>
      </c>
      <c r="U280" s="6">
        <v>0</v>
      </c>
      <c r="V280" s="6">
        <v>1</v>
      </c>
      <c r="W280" s="6">
        <v>1</v>
      </c>
      <c r="X280" s="6">
        <v>0</v>
      </c>
      <c r="Y280" s="6">
        <v>0</v>
      </c>
      <c r="Z280" s="6">
        <v>0</v>
      </c>
      <c r="AA280" s="6">
        <v>0</v>
      </c>
      <c r="AB280" s="6">
        <v>0</v>
      </c>
      <c r="AC280" s="6">
        <v>0</v>
      </c>
      <c r="AD280" s="6">
        <v>0</v>
      </c>
      <c r="AE280" s="6">
        <v>0</v>
      </c>
      <c r="AF280" s="6">
        <v>0</v>
      </c>
      <c r="AG280" s="6">
        <v>0</v>
      </c>
      <c r="AH280" s="6">
        <v>0</v>
      </c>
      <c r="AI280" s="6">
        <v>0</v>
      </c>
      <c r="AJ280" s="6">
        <v>0</v>
      </c>
      <c r="AK280" s="6">
        <v>0</v>
      </c>
      <c r="AL280" s="6">
        <v>0</v>
      </c>
      <c r="AM280" s="6">
        <v>0</v>
      </c>
      <c r="AN280" s="6">
        <v>0</v>
      </c>
      <c r="AO280" s="46">
        <v>0</v>
      </c>
      <c r="AP280" s="41">
        <f t="shared" si="113"/>
        <v>0</v>
      </c>
      <c r="AQ280" s="62">
        <f t="shared" si="114"/>
        <v>2</v>
      </c>
      <c r="AR280" s="41">
        <f t="shared" si="115"/>
        <v>0</v>
      </c>
      <c r="AS280" s="62">
        <f t="shared" si="116"/>
        <v>2</v>
      </c>
      <c r="AT280" s="41">
        <f t="shared" si="117"/>
        <v>0</v>
      </c>
      <c r="AU280" s="41">
        <f t="shared" si="118"/>
        <v>0</v>
      </c>
      <c r="AV280" s="41">
        <f t="shared" si="119"/>
        <v>2</v>
      </c>
      <c r="AW280" s="41">
        <f t="shared" si="120"/>
        <v>0</v>
      </c>
      <c r="AX280" s="62">
        <f t="shared" si="121"/>
        <v>0</v>
      </c>
      <c r="AY280" s="62">
        <f t="shared" si="103"/>
        <v>2</v>
      </c>
      <c r="AZ280" s="247"/>
      <c r="BA280" s="245"/>
      <c r="BB280" s="245"/>
      <c r="BC280" s="246"/>
      <c r="BD280" s="252"/>
      <c r="BF280" s="140"/>
      <c r="BG280" s="137"/>
      <c r="BH280" s="137"/>
      <c r="BI280" s="48"/>
    </row>
    <row r="281" spans="1:61" x14ac:dyDescent="0.35">
      <c r="A281" s="3"/>
      <c r="B281" s="253"/>
      <c r="C281" s="3"/>
      <c r="D281" s="26"/>
      <c r="E281" s="3"/>
      <c r="F281" s="12" t="s">
        <v>375</v>
      </c>
      <c r="G281" s="12"/>
      <c r="H281" s="55"/>
      <c r="I281" s="6">
        <v>0</v>
      </c>
      <c r="J281" s="6">
        <v>0</v>
      </c>
      <c r="K281" s="6">
        <v>0</v>
      </c>
      <c r="L281" s="6">
        <v>0</v>
      </c>
      <c r="M281" s="6">
        <v>0</v>
      </c>
      <c r="N281" s="6">
        <v>0</v>
      </c>
      <c r="O281" s="6">
        <v>0</v>
      </c>
      <c r="P281" s="6">
        <v>0</v>
      </c>
      <c r="Q281" s="6">
        <v>0</v>
      </c>
      <c r="R281" s="6">
        <v>0</v>
      </c>
      <c r="S281" s="6">
        <v>0</v>
      </c>
      <c r="T281" s="6">
        <v>0</v>
      </c>
      <c r="U281" s="6">
        <v>1</v>
      </c>
      <c r="V281" s="6">
        <v>0</v>
      </c>
      <c r="W281" s="6">
        <v>0</v>
      </c>
      <c r="X281" s="6">
        <v>0</v>
      </c>
      <c r="Y281" s="6">
        <v>0</v>
      </c>
      <c r="Z281" s="6">
        <v>0</v>
      </c>
      <c r="AA281" s="6">
        <v>0</v>
      </c>
      <c r="AB281" s="6">
        <v>0</v>
      </c>
      <c r="AC281" s="6">
        <v>0</v>
      </c>
      <c r="AD281" s="6">
        <v>0</v>
      </c>
      <c r="AE281" s="6">
        <v>0</v>
      </c>
      <c r="AF281" s="6">
        <v>0</v>
      </c>
      <c r="AG281" s="6">
        <v>0</v>
      </c>
      <c r="AH281" s="6">
        <v>0</v>
      </c>
      <c r="AI281" s="6">
        <v>0</v>
      </c>
      <c r="AJ281" s="6">
        <v>0</v>
      </c>
      <c r="AK281" s="6">
        <v>0</v>
      </c>
      <c r="AL281" s="6">
        <v>0</v>
      </c>
      <c r="AM281" s="6">
        <v>0</v>
      </c>
      <c r="AN281" s="6">
        <v>0</v>
      </c>
      <c r="AO281" s="46">
        <v>0</v>
      </c>
      <c r="AP281" s="41">
        <f t="shared" si="113"/>
        <v>0</v>
      </c>
      <c r="AQ281" s="62">
        <f t="shared" si="114"/>
        <v>1</v>
      </c>
      <c r="AR281" s="41">
        <f t="shared" si="115"/>
        <v>1</v>
      </c>
      <c r="AS281" s="62">
        <f t="shared" si="116"/>
        <v>0</v>
      </c>
      <c r="AT281" s="41">
        <f t="shared" si="117"/>
        <v>0</v>
      </c>
      <c r="AU281" s="41">
        <f t="shared" si="118"/>
        <v>0</v>
      </c>
      <c r="AV281" s="41">
        <f t="shared" si="119"/>
        <v>1</v>
      </c>
      <c r="AW281" s="41">
        <f t="shared" si="120"/>
        <v>0</v>
      </c>
      <c r="AX281" s="62">
        <f t="shared" si="121"/>
        <v>0</v>
      </c>
      <c r="AY281" s="62">
        <f t="shared" si="103"/>
        <v>1</v>
      </c>
      <c r="AZ281" s="247"/>
      <c r="BA281" s="245"/>
      <c r="BB281" s="245"/>
      <c r="BC281" s="246"/>
      <c r="BD281" s="252"/>
      <c r="BF281" s="140"/>
      <c r="BG281" s="137"/>
      <c r="BH281" s="137"/>
      <c r="BI281" s="48"/>
    </row>
    <row r="282" spans="1:61" x14ac:dyDescent="0.35">
      <c r="A282" s="3"/>
      <c r="B282" s="253"/>
      <c r="C282" s="3"/>
      <c r="D282" s="26"/>
      <c r="E282" s="3"/>
      <c r="F282" s="12" t="s">
        <v>376</v>
      </c>
      <c r="G282" s="12"/>
      <c r="H282" s="55"/>
      <c r="I282" s="6">
        <v>0</v>
      </c>
      <c r="J282" s="6">
        <v>0</v>
      </c>
      <c r="K282" s="6">
        <v>0</v>
      </c>
      <c r="L282" s="6">
        <v>0</v>
      </c>
      <c r="M282" s="6">
        <v>0</v>
      </c>
      <c r="N282" s="6">
        <v>0</v>
      </c>
      <c r="O282" s="6">
        <v>0</v>
      </c>
      <c r="P282" s="6">
        <v>0</v>
      </c>
      <c r="Q282" s="6">
        <v>0</v>
      </c>
      <c r="R282" s="6">
        <v>0</v>
      </c>
      <c r="S282" s="6">
        <v>0</v>
      </c>
      <c r="T282" s="6">
        <v>0</v>
      </c>
      <c r="U282" s="6">
        <v>0</v>
      </c>
      <c r="V282" s="6">
        <v>0</v>
      </c>
      <c r="W282" s="6">
        <v>1</v>
      </c>
      <c r="X282" s="6">
        <v>0</v>
      </c>
      <c r="Y282" s="6">
        <v>0</v>
      </c>
      <c r="Z282" s="6">
        <v>0</v>
      </c>
      <c r="AA282" s="6">
        <v>0</v>
      </c>
      <c r="AB282" s="6">
        <v>0</v>
      </c>
      <c r="AC282" s="6">
        <v>0</v>
      </c>
      <c r="AD282" s="6">
        <v>0</v>
      </c>
      <c r="AE282" s="6">
        <v>0</v>
      </c>
      <c r="AF282" s="6">
        <v>0</v>
      </c>
      <c r="AG282" s="6">
        <v>0</v>
      </c>
      <c r="AH282" s="6">
        <v>0</v>
      </c>
      <c r="AI282" s="6">
        <v>0</v>
      </c>
      <c r="AJ282" s="6">
        <v>0</v>
      </c>
      <c r="AK282" s="6">
        <v>0</v>
      </c>
      <c r="AL282" s="6">
        <v>0</v>
      </c>
      <c r="AM282" s="6">
        <v>0</v>
      </c>
      <c r="AN282" s="6">
        <v>0</v>
      </c>
      <c r="AO282" s="46">
        <v>0</v>
      </c>
      <c r="AP282" s="41">
        <f t="shared" si="113"/>
        <v>0</v>
      </c>
      <c r="AQ282" s="62">
        <f t="shared" si="114"/>
        <v>1</v>
      </c>
      <c r="AR282" s="41">
        <f t="shared" si="115"/>
        <v>0</v>
      </c>
      <c r="AS282" s="62">
        <f t="shared" si="116"/>
        <v>1</v>
      </c>
      <c r="AT282" s="41">
        <f t="shared" si="117"/>
        <v>0</v>
      </c>
      <c r="AU282" s="41">
        <f t="shared" si="118"/>
        <v>0</v>
      </c>
      <c r="AV282" s="41">
        <f t="shared" si="119"/>
        <v>1</v>
      </c>
      <c r="AW282" s="41">
        <f t="shared" si="120"/>
        <v>0</v>
      </c>
      <c r="AX282" s="62">
        <f t="shared" si="121"/>
        <v>0</v>
      </c>
      <c r="AY282" s="62">
        <f t="shared" si="103"/>
        <v>1</v>
      </c>
      <c r="AZ282" s="247"/>
      <c r="BA282" s="245"/>
      <c r="BB282" s="245"/>
      <c r="BC282" s="246"/>
      <c r="BD282" s="252"/>
      <c r="BE282" s="137"/>
      <c r="BF282" s="138"/>
      <c r="BG282" s="137"/>
      <c r="BH282" s="137"/>
      <c r="BI282" s="48"/>
    </row>
    <row r="283" spans="1:61" s="202" customFormat="1" x14ac:dyDescent="0.35">
      <c r="A283" s="15"/>
      <c r="B283" s="253"/>
      <c r="C283" s="15"/>
      <c r="D283" s="28"/>
      <c r="E283" s="11" t="s">
        <v>812</v>
      </c>
      <c r="F283" s="12"/>
      <c r="G283" s="11"/>
      <c r="H283" s="54"/>
      <c r="I283" s="204">
        <v>0</v>
      </c>
      <c r="J283" s="204">
        <v>0</v>
      </c>
      <c r="K283" s="204">
        <v>0</v>
      </c>
      <c r="L283" s="204">
        <v>0</v>
      </c>
      <c r="M283" s="204">
        <v>0</v>
      </c>
      <c r="N283" s="204">
        <v>0</v>
      </c>
      <c r="O283" s="204">
        <v>0</v>
      </c>
      <c r="P283" s="204">
        <v>0</v>
      </c>
      <c r="Q283" s="204">
        <v>0</v>
      </c>
      <c r="R283" s="204">
        <v>0</v>
      </c>
      <c r="S283" s="204">
        <v>0</v>
      </c>
      <c r="T283" s="204">
        <v>0</v>
      </c>
      <c r="U283" s="204">
        <v>1</v>
      </c>
      <c r="V283" s="204">
        <v>0</v>
      </c>
      <c r="W283" s="204">
        <v>1</v>
      </c>
      <c r="X283" s="204">
        <v>0</v>
      </c>
      <c r="Y283" s="204">
        <v>0</v>
      </c>
      <c r="Z283" s="204">
        <v>0</v>
      </c>
      <c r="AA283" s="204">
        <v>0</v>
      </c>
      <c r="AB283" s="204">
        <v>0</v>
      </c>
      <c r="AC283" s="204">
        <v>0</v>
      </c>
      <c r="AD283" s="204">
        <v>0</v>
      </c>
      <c r="AE283" s="204">
        <v>0</v>
      </c>
      <c r="AF283" s="204">
        <v>0</v>
      </c>
      <c r="AG283" s="204">
        <v>0</v>
      </c>
      <c r="AH283" s="204">
        <v>0</v>
      </c>
      <c r="AI283" s="204">
        <v>0</v>
      </c>
      <c r="AJ283" s="204">
        <v>0</v>
      </c>
      <c r="AK283" s="204">
        <v>0</v>
      </c>
      <c r="AL283" s="204">
        <v>0</v>
      </c>
      <c r="AM283" s="204">
        <v>0</v>
      </c>
      <c r="AN283" s="204">
        <v>0</v>
      </c>
      <c r="AO283" s="205">
        <v>0</v>
      </c>
      <c r="AP283" s="206">
        <f t="shared" si="113"/>
        <v>0</v>
      </c>
      <c r="AQ283" s="207">
        <f t="shared" si="114"/>
        <v>2</v>
      </c>
      <c r="AR283" s="206">
        <f t="shared" si="115"/>
        <v>1</v>
      </c>
      <c r="AS283" s="207">
        <f t="shared" si="116"/>
        <v>1</v>
      </c>
      <c r="AT283" s="206">
        <f t="shared" si="117"/>
        <v>0</v>
      </c>
      <c r="AU283" s="206">
        <f t="shared" si="118"/>
        <v>0</v>
      </c>
      <c r="AV283" s="206">
        <f t="shared" si="119"/>
        <v>2</v>
      </c>
      <c r="AW283" s="206">
        <f t="shared" si="120"/>
        <v>0</v>
      </c>
      <c r="AX283" s="207">
        <f t="shared" si="121"/>
        <v>0</v>
      </c>
      <c r="AY283" s="207">
        <f t="shared" si="103"/>
        <v>2</v>
      </c>
      <c r="AZ283" s="247"/>
      <c r="BA283" s="245"/>
      <c r="BB283" s="245"/>
      <c r="BC283" s="246"/>
      <c r="BD283" s="252"/>
      <c r="BE283" s="9"/>
      <c r="BF283" s="139"/>
      <c r="BG283" s="9"/>
      <c r="BH283" s="9"/>
      <c r="BI283" s="69"/>
    </row>
    <row r="284" spans="1:61" x14ac:dyDescent="0.35">
      <c r="A284" s="3"/>
      <c r="B284" s="20"/>
      <c r="C284" s="3"/>
      <c r="D284" s="28"/>
      <c r="E284" s="3"/>
      <c r="F284" s="12" t="s">
        <v>377</v>
      </c>
      <c r="G284" s="12"/>
      <c r="H284" s="55"/>
      <c r="I284" s="6">
        <v>0</v>
      </c>
      <c r="J284" s="6">
        <v>0</v>
      </c>
      <c r="K284" s="6">
        <v>0</v>
      </c>
      <c r="L284" s="6">
        <v>0</v>
      </c>
      <c r="M284" s="6">
        <v>0</v>
      </c>
      <c r="N284" s="6">
        <v>0</v>
      </c>
      <c r="O284" s="6">
        <v>0</v>
      </c>
      <c r="P284" s="6">
        <v>0</v>
      </c>
      <c r="Q284" s="6">
        <v>0</v>
      </c>
      <c r="R284" s="6">
        <v>0</v>
      </c>
      <c r="S284" s="6">
        <v>0</v>
      </c>
      <c r="T284" s="6">
        <v>0</v>
      </c>
      <c r="U284" s="6">
        <v>0</v>
      </c>
      <c r="V284" s="6">
        <v>0</v>
      </c>
      <c r="W284" s="6">
        <v>1</v>
      </c>
      <c r="X284" s="6">
        <v>0</v>
      </c>
      <c r="Y284" s="6">
        <v>0</v>
      </c>
      <c r="Z284" s="6">
        <v>0</v>
      </c>
      <c r="AA284" s="6">
        <v>0</v>
      </c>
      <c r="AB284" s="6">
        <v>0</v>
      </c>
      <c r="AC284" s="6">
        <v>0</v>
      </c>
      <c r="AD284" s="6">
        <v>0</v>
      </c>
      <c r="AE284" s="6">
        <v>0</v>
      </c>
      <c r="AF284" s="6">
        <v>0</v>
      </c>
      <c r="AG284" s="6">
        <v>0</v>
      </c>
      <c r="AH284" s="6">
        <v>0</v>
      </c>
      <c r="AI284" s="6">
        <v>0</v>
      </c>
      <c r="AJ284" s="6">
        <v>0</v>
      </c>
      <c r="AK284" s="6">
        <v>0</v>
      </c>
      <c r="AL284" s="6">
        <v>0</v>
      </c>
      <c r="AM284" s="6">
        <v>0</v>
      </c>
      <c r="AN284" s="6">
        <v>0</v>
      </c>
      <c r="AO284" s="46">
        <v>0</v>
      </c>
      <c r="AP284" s="41">
        <f t="shared" si="113"/>
        <v>0</v>
      </c>
      <c r="AQ284" s="62">
        <f t="shared" si="114"/>
        <v>1</v>
      </c>
      <c r="AR284" s="41">
        <f t="shared" si="115"/>
        <v>0</v>
      </c>
      <c r="AS284" s="62">
        <f t="shared" si="116"/>
        <v>1</v>
      </c>
      <c r="AT284" s="41">
        <f t="shared" si="117"/>
        <v>0</v>
      </c>
      <c r="AU284" s="41">
        <f t="shared" si="118"/>
        <v>0</v>
      </c>
      <c r="AV284" s="41">
        <f t="shared" si="119"/>
        <v>1</v>
      </c>
      <c r="AW284" s="41">
        <f t="shared" si="120"/>
        <v>0</v>
      </c>
      <c r="AX284" s="62">
        <f t="shared" si="121"/>
        <v>0</v>
      </c>
      <c r="AY284" s="62">
        <f t="shared" si="103"/>
        <v>1</v>
      </c>
      <c r="AZ284" s="247"/>
      <c r="BA284" s="245"/>
      <c r="BB284" s="245"/>
      <c r="BC284" s="246"/>
      <c r="BD284" s="252"/>
      <c r="BE284" s="137"/>
      <c r="BF284" s="138"/>
      <c r="BG284" s="137"/>
      <c r="BH284" s="137"/>
      <c r="BI284" s="48"/>
    </row>
    <row r="285" spans="1:61" x14ac:dyDescent="0.35">
      <c r="A285" s="3"/>
      <c r="B285" s="20"/>
      <c r="C285" s="3"/>
      <c r="D285" s="28"/>
      <c r="E285" s="3"/>
      <c r="F285" s="12" t="s">
        <v>378</v>
      </c>
      <c r="G285" s="12"/>
      <c r="H285" s="55"/>
      <c r="I285" s="6">
        <v>0</v>
      </c>
      <c r="J285" s="6">
        <v>0</v>
      </c>
      <c r="K285" s="6">
        <v>0</v>
      </c>
      <c r="L285" s="6">
        <v>0</v>
      </c>
      <c r="M285" s="6">
        <v>0</v>
      </c>
      <c r="N285" s="6">
        <v>0</v>
      </c>
      <c r="O285" s="6">
        <v>0</v>
      </c>
      <c r="P285" s="6">
        <v>0</v>
      </c>
      <c r="Q285" s="6">
        <v>0</v>
      </c>
      <c r="R285" s="6">
        <v>0</v>
      </c>
      <c r="S285" s="6">
        <v>0</v>
      </c>
      <c r="T285" s="6">
        <v>0</v>
      </c>
      <c r="U285" s="6">
        <v>1</v>
      </c>
      <c r="V285" s="6">
        <v>0</v>
      </c>
      <c r="W285" s="6">
        <v>0</v>
      </c>
      <c r="X285" s="6">
        <v>0</v>
      </c>
      <c r="Y285" s="6">
        <v>0</v>
      </c>
      <c r="Z285" s="6">
        <v>0</v>
      </c>
      <c r="AA285" s="6">
        <v>0</v>
      </c>
      <c r="AB285" s="6">
        <v>0</v>
      </c>
      <c r="AC285" s="6">
        <v>0</v>
      </c>
      <c r="AD285" s="6">
        <v>0</v>
      </c>
      <c r="AE285" s="6">
        <v>0</v>
      </c>
      <c r="AF285" s="6">
        <v>0</v>
      </c>
      <c r="AG285" s="6">
        <v>0</v>
      </c>
      <c r="AH285" s="6">
        <v>0</v>
      </c>
      <c r="AI285" s="6">
        <v>0</v>
      </c>
      <c r="AJ285" s="6">
        <v>0</v>
      </c>
      <c r="AK285" s="6">
        <v>0</v>
      </c>
      <c r="AL285" s="6">
        <v>0</v>
      </c>
      <c r="AM285" s="6">
        <v>0</v>
      </c>
      <c r="AN285" s="6">
        <v>0</v>
      </c>
      <c r="AO285" s="46">
        <v>0</v>
      </c>
      <c r="AP285" s="41">
        <f t="shared" si="113"/>
        <v>0</v>
      </c>
      <c r="AQ285" s="62">
        <f t="shared" si="114"/>
        <v>1</v>
      </c>
      <c r="AR285" s="41">
        <f t="shared" si="115"/>
        <v>1</v>
      </c>
      <c r="AS285" s="62">
        <f t="shared" si="116"/>
        <v>0</v>
      </c>
      <c r="AT285" s="41">
        <f t="shared" si="117"/>
        <v>0</v>
      </c>
      <c r="AU285" s="41">
        <f t="shared" si="118"/>
        <v>0</v>
      </c>
      <c r="AV285" s="41">
        <f t="shared" si="119"/>
        <v>1</v>
      </c>
      <c r="AW285" s="41">
        <f t="shared" si="120"/>
        <v>0</v>
      </c>
      <c r="AX285" s="62">
        <f t="shared" si="121"/>
        <v>0</v>
      </c>
      <c r="AY285" s="62">
        <f t="shared" si="103"/>
        <v>1</v>
      </c>
      <c r="AZ285" s="247"/>
      <c r="BA285" s="245"/>
      <c r="BB285" s="245"/>
      <c r="BC285" s="246"/>
      <c r="BD285" s="252"/>
      <c r="BE285" s="137"/>
      <c r="BF285" s="138"/>
      <c r="BG285" s="137"/>
      <c r="BH285" s="137"/>
      <c r="BI285" s="48"/>
    </row>
    <row r="286" spans="1:61" x14ac:dyDescent="0.35">
      <c r="A286" s="3"/>
      <c r="B286" s="20"/>
      <c r="C286" s="3"/>
      <c r="D286" s="28"/>
      <c r="E286" s="3"/>
      <c r="F286" s="12" t="s">
        <v>379</v>
      </c>
      <c r="G286" s="12"/>
      <c r="H286" s="55"/>
      <c r="I286" s="6">
        <v>0</v>
      </c>
      <c r="J286" s="6">
        <v>0</v>
      </c>
      <c r="K286" s="6">
        <v>0</v>
      </c>
      <c r="L286" s="6">
        <v>0</v>
      </c>
      <c r="M286" s="6">
        <v>0</v>
      </c>
      <c r="N286" s="6">
        <v>0</v>
      </c>
      <c r="O286" s="6">
        <v>0</v>
      </c>
      <c r="P286" s="6">
        <v>0</v>
      </c>
      <c r="Q286" s="6">
        <v>0</v>
      </c>
      <c r="R286" s="6">
        <v>0</v>
      </c>
      <c r="S286" s="6">
        <v>0</v>
      </c>
      <c r="T286" s="6">
        <v>0</v>
      </c>
      <c r="U286" s="6">
        <v>1</v>
      </c>
      <c r="V286" s="6">
        <v>0</v>
      </c>
      <c r="W286" s="6">
        <v>0</v>
      </c>
      <c r="X286" s="6">
        <v>0</v>
      </c>
      <c r="Y286" s="6">
        <v>0</v>
      </c>
      <c r="Z286" s="6">
        <v>0</v>
      </c>
      <c r="AA286" s="6">
        <v>0</v>
      </c>
      <c r="AB286" s="6">
        <v>0</v>
      </c>
      <c r="AC286" s="6">
        <v>0</v>
      </c>
      <c r="AD286" s="6">
        <v>0</v>
      </c>
      <c r="AE286" s="6">
        <v>0</v>
      </c>
      <c r="AF286" s="6">
        <v>0</v>
      </c>
      <c r="AG286" s="6">
        <v>0</v>
      </c>
      <c r="AH286" s="6">
        <v>0</v>
      </c>
      <c r="AI286" s="6">
        <v>0</v>
      </c>
      <c r="AJ286" s="6">
        <v>0</v>
      </c>
      <c r="AK286" s="6">
        <v>0</v>
      </c>
      <c r="AL286" s="6">
        <v>0</v>
      </c>
      <c r="AM286" s="6">
        <v>0</v>
      </c>
      <c r="AN286" s="6">
        <v>0</v>
      </c>
      <c r="AO286" s="46">
        <v>0</v>
      </c>
      <c r="AP286" s="41">
        <f t="shared" si="113"/>
        <v>0</v>
      </c>
      <c r="AQ286" s="62">
        <f t="shared" si="114"/>
        <v>1</v>
      </c>
      <c r="AR286" s="41">
        <f t="shared" si="115"/>
        <v>1</v>
      </c>
      <c r="AS286" s="62">
        <f t="shared" si="116"/>
        <v>0</v>
      </c>
      <c r="AT286" s="41">
        <f t="shared" si="117"/>
        <v>0</v>
      </c>
      <c r="AU286" s="41">
        <f t="shared" si="118"/>
        <v>0</v>
      </c>
      <c r="AV286" s="41">
        <f t="shared" si="119"/>
        <v>1</v>
      </c>
      <c r="AW286" s="41">
        <f t="shared" si="120"/>
        <v>0</v>
      </c>
      <c r="AX286" s="62">
        <f t="shared" si="121"/>
        <v>0</v>
      </c>
      <c r="AY286" s="62">
        <f t="shared" si="103"/>
        <v>1</v>
      </c>
      <c r="AZ286" s="247"/>
      <c r="BA286" s="245"/>
      <c r="BB286" s="245"/>
      <c r="BC286" s="246"/>
      <c r="BD286" s="252"/>
      <c r="BE286" s="137"/>
      <c r="BF286" s="138"/>
      <c r="BG286" s="137"/>
      <c r="BH286" s="137"/>
      <c r="BI286" s="48"/>
    </row>
    <row r="287" spans="1:61" s="202" customFormat="1" x14ac:dyDescent="0.35">
      <c r="A287" s="15"/>
      <c r="B287" s="20"/>
      <c r="C287" s="15"/>
      <c r="D287" s="28"/>
      <c r="E287" s="11" t="s">
        <v>813</v>
      </c>
      <c r="F287" s="12"/>
      <c r="G287" s="11"/>
      <c r="H287" s="54"/>
      <c r="I287" s="204">
        <v>0</v>
      </c>
      <c r="J287" s="204">
        <v>0</v>
      </c>
      <c r="K287" s="204">
        <v>0</v>
      </c>
      <c r="L287" s="204">
        <v>0</v>
      </c>
      <c r="M287" s="204">
        <v>0</v>
      </c>
      <c r="N287" s="204">
        <v>0</v>
      </c>
      <c r="O287" s="204">
        <v>0</v>
      </c>
      <c r="P287" s="204">
        <v>0</v>
      </c>
      <c r="Q287" s="204">
        <v>0</v>
      </c>
      <c r="R287" s="204">
        <v>0</v>
      </c>
      <c r="S287" s="204">
        <v>0</v>
      </c>
      <c r="T287" s="204">
        <v>0</v>
      </c>
      <c r="U287" s="204">
        <v>1</v>
      </c>
      <c r="V287" s="204">
        <v>0</v>
      </c>
      <c r="W287" s="204">
        <v>0</v>
      </c>
      <c r="X287" s="204">
        <v>0</v>
      </c>
      <c r="Y287" s="204">
        <v>0</v>
      </c>
      <c r="Z287" s="204">
        <v>0</v>
      </c>
      <c r="AA287" s="204">
        <v>0</v>
      </c>
      <c r="AB287" s="204">
        <v>0</v>
      </c>
      <c r="AC287" s="204">
        <v>0</v>
      </c>
      <c r="AD287" s="204">
        <v>0</v>
      </c>
      <c r="AE287" s="204">
        <v>0</v>
      </c>
      <c r="AF287" s="204">
        <v>0</v>
      </c>
      <c r="AG287" s="204">
        <v>0</v>
      </c>
      <c r="AH287" s="204">
        <v>0</v>
      </c>
      <c r="AI287" s="204">
        <v>0</v>
      </c>
      <c r="AJ287" s="204">
        <v>0</v>
      </c>
      <c r="AK287" s="204">
        <v>0</v>
      </c>
      <c r="AL287" s="204">
        <v>0</v>
      </c>
      <c r="AM287" s="204">
        <v>0</v>
      </c>
      <c r="AN287" s="204">
        <v>0</v>
      </c>
      <c r="AO287" s="205">
        <v>0</v>
      </c>
      <c r="AP287" s="206">
        <f t="shared" si="113"/>
        <v>0</v>
      </c>
      <c r="AQ287" s="207">
        <f t="shared" si="114"/>
        <v>1</v>
      </c>
      <c r="AR287" s="206">
        <f t="shared" si="115"/>
        <v>1</v>
      </c>
      <c r="AS287" s="207">
        <f t="shared" si="116"/>
        <v>0</v>
      </c>
      <c r="AT287" s="206">
        <f t="shared" si="117"/>
        <v>0</v>
      </c>
      <c r="AU287" s="206">
        <f t="shared" si="118"/>
        <v>0</v>
      </c>
      <c r="AV287" s="206">
        <f t="shared" si="119"/>
        <v>1</v>
      </c>
      <c r="AW287" s="206">
        <f t="shared" si="120"/>
        <v>0</v>
      </c>
      <c r="AX287" s="207">
        <f t="shared" si="121"/>
        <v>0</v>
      </c>
      <c r="AY287" s="207">
        <f t="shared" si="103"/>
        <v>1</v>
      </c>
      <c r="AZ287" s="247"/>
      <c r="BA287" s="245"/>
      <c r="BB287" s="245"/>
      <c r="BC287" s="246"/>
      <c r="BD287" s="252"/>
      <c r="BE287" s="9"/>
      <c r="BF287" s="139"/>
      <c r="BG287" s="9"/>
      <c r="BH287" s="9"/>
      <c r="BI287" s="69"/>
    </row>
    <row r="288" spans="1:61" x14ac:dyDescent="0.35">
      <c r="A288" s="3"/>
      <c r="B288" s="20"/>
      <c r="C288" s="3"/>
      <c r="D288" s="28"/>
      <c r="E288" s="3"/>
      <c r="F288" s="12" t="s">
        <v>380</v>
      </c>
      <c r="G288" s="12"/>
      <c r="H288" s="55"/>
      <c r="I288" s="6">
        <v>0</v>
      </c>
      <c r="J288" s="6">
        <v>0</v>
      </c>
      <c r="K288" s="6">
        <v>0</v>
      </c>
      <c r="L288" s="6">
        <v>0</v>
      </c>
      <c r="M288" s="6">
        <v>0</v>
      </c>
      <c r="N288" s="6">
        <v>0</v>
      </c>
      <c r="O288" s="6">
        <v>0</v>
      </c>
      <c r="P288" s="6">
        <v>0</v>
      </c>
      <c r="Q288" s="6">
        <v>0</v>
      </c>
      <c r="R288" s="6">
        <v>0</v>
      </c>
      <c r="S288" s="6">
        <v>0</v>
      </c>
      <c r="T288" s="6">
        <v>0</v>
      </c>
      <c r="U288" s="6">
        <v>1</v>
      </c>
      <c r="V288" s="6">
        <v>0</v>
      </c>
      <c r="W288" s="6">
        <v>0</v>
      </c>
      <c r="X288" s="6">
        <v>0</v>
      </c>
      <c r="Y288" s="6">
        <v>0</v>
      </c>
      <c r="Z288" s="6">
        <v>0</v>
      </c>
      <c r="AA288" s="6">
        <v>0</v>
      </c>
      <c r="AB288" s="6">
        <v>0</v>
      </c>
      <c r="AC288" s="6">
        <v>0</v>
      </c>
      <c r="AD288" s="6">
        <v>0</v>
      </c>
      <c r="AE288" s="6">
        <v>0</v>
      </c>
      <c r="AF288" s="6">
        <v>0</v>
      </c>
      <c r="AG288" s="6">
        <v>0</v>
      </c>
      <c r="AH288" s="6">
        <v>0</v>
      </c>
      <c r="AI288" s="6">
        <v>0</v>
      </c>
      <c r="AJ288" s="6">
        <v>0</v>
      </c>
      <c r="AK288" s="6">
        <v>0</v>
      </c>
      <c r="AL288" s="6">
        <v>0</v>
      </c>
      <c r="AM288" s="6">
        <v>0</v>
      </c>
      <c r="AN288" s="6">
        <v>0</v>
      </c>
      <c r="AO288" s="46">
        <v>0</v>
      </c>
      <c r="AP288" s="41">
        <f t="shared" si="113"/>
        <v>0</v>
      </c>
      <c r="AQ288" s="62">
        <f t="shared" si="114"/>
        <v>1</v>
      </c>
      <c r="AR288" s="41">
        <f t="shared" si="115"/>
        <v>1</v>
      </c>
      <c r="AS288" s="62">
        <f t="shared" si="116"/>
        <v>0</v>
      </c>
      <c r="AT288" s="41">
        <f t="shared" si="117"/>
        <v>0</v>
      </c>
      <c r="AU288" s="41">
        <f t="shared" si="118"/>
        <v>0</v>
      </c>
      <c r="AV288" s="41">
        <f t="shared" si="119"/>
        <v>1</v>
      </c>
      <c r="AW288" s="41">
        <f t="shared" si="120"/>
        <v>0</v>
      </c>
      <c r="AX288" s="62">
        <f t="shared" si="121"/>
        <v>0</v>
      </c>
      <c r="AY288" s="62">
        <f t="shared" si="103"/>
        <v>1</v>
      </c>
      <c r="AZ288" s="247"/>
      <c r="BA288" s="245"/>
      <c r="BB288" s="245"/>
      <c r="BC288" s="246"/>
      <c r="BD288" s="252"/>
      <c r="BE288" s="137"/>
      <c r="BF288" s="138"/>
      <c r="BG288" s="137"/>
      <c r="BH288" s="137"/>
      <c r="BI288" s="48"/>
    </row>
    <row r="289" spans="1:61" x14ac:dyDescent="0.35">
      <c r="A289" s="3"/>
      <c r="B289" s="20"/>
      <c r="C289" s="3"/>
      <c r="D289" s="26"/>
      <c r="E289" s="3"/>
      <c r="F289" s="91" t="s">
        <v>381</v>
      </c>
      <c r="G289" s="91"/>
      <c r="H289" s="92"/>
      <c r="I289" s="93">
        <v>0</v>
      </c>
      <c r="J289" s="93">
        <v>0</v>
      </c>
      <c r="K289" s="93">
        <v>0</v>
      </c>
      <c r="L289" s="93">
        <v>0</v>
      </c>
      <c r="M289" s="93">
        <v>0</v>
      </c>
      <c r="N289" s="93">
        <v>0</v>
      </c>
      <c r="O289" s="93">
        <v>0</v>
      </c>
      <c r="P289" s="93">
        <v>0</v>
      </c>
      <c r="Q289" s="93">
        <v>0</v>
      </c>
      <c r="R289" s="93">
        <v>0</v>
      </c>
      <c r="S289" s="93">
        <v>0</v>
      </c>
      <c r="T289" s="93">
        <v>0</v>
      </c>
      <c r="U289" s="93">
        <v>1</v>
      </c>
      <c r="V289" s="93">
        <v>0</v>
      </c>
      <c r="W289" s="93">
        <v>0</v>
      </c>
      <c r="X289" s="93">
        <v>0</v>
      </c>
      <c r="Y289" s="93">
        <v>0</v>
      </c>
      <c r="Z289" s="93">
        <v>0</v>
      </c>
      <c r="AA289" s="93">
        <v>0</v>
      </c>
      <c r="AB289" s="93">
        <v>0</v>
      </c>
      <c r="AC289" s="93">
        <v>0</v>
      </c>
      <c r="AD289" s="93">
        <v>0</v>
      </c>
      <c r="AE289" s="93">
        <v>0</v>
      </c>
      <c r="AF289" s="93">
        <v>0</v>
      </c>
      <c r="AG289" s="93">
        <v>0</v>
      </c>
      <c r="AH289" s="93">
        <v>0</v>
      </c>
      <c r="AI289" s="93">
        <v>0</v>
      </c>
      <c r="AJ289" s="93">
        <v>0</v>
      </c>
      <c r="AK289" s="6">
        <v>0</v>
      </c>
      <c r="AL289" s="6">
        <v>0</v>
      </c>
      <c r="AM289" s="6">
        <v>0</v>
      </c>
      <c r="AN289" s="6">
        <v>0</v>
      </c>
      <c r="AO289" s="94">
        <v>0</v>
      </c>
      <c r="AP289" s="90">
        <f t="shared" si="113"/>
        <v>0</v>
      </c>
      <c r="AQ289" s="95">
        <f t="shared" si="114"/>
        <v>1</v>
      </c>
      <c r="AR289" s="90">
        <f t="shared" si="115"/>
        <v>1</v>
      </c>
      <c r="AS289" s="95">
        <f t="shared" si="116"/>
        <v>0</v>
      </c>
      <c r="AT289" s="90">
        <f t="shared" si="117"/>
        <v>0</v>
      </c>
      <c r="AU289" s="90">
        <f t="shared" si="118"/>
        <v>0</v>
      </c>
      <c r="AV289" s="90">
        <f t="shared" si="119"/>
        <v>1</v>
      </c>
      <c r="AW289" s="90">
        <f t="shared" si="120"/>
        <v>0</v>
      </c>
      <c r="AX289" s="95">
        <f t="shared" si="121"/>
        <v>0</v>
      </c>
      <c r="AY289" s="95">
        <f t="shared" si="103"/>
        <v>1</v>
      </c>
      <c r="AZ289" s="247"/>
      <c r="BA289" s="245"/>
      <c r="BB289" s="245"/>
      <c r="BC289" s="246"/>
      <c r="BD289" s="252"/>
      <c r="BE289" s="137"/>
      <c r="BF289" s="138"/>
      <c r="BG289" s="137"/>
      <c r="BH289" s="137"/>
      <c r="BI289" s="48"/>
    </row>
    <row r="290" spans="1:61" x14ac:dyDescent="0.35">
      <c r="A290" s="15"/>
      <c r="B290" s="15"/>
      <c r="C290" s="21" t="s">
        <v>382</v>
      </c>
      <c r="D290" s="114"/>
      <c r="E290" s="115"/>
      <c r="F290" s="220"/>
      <c r="G290" s="115"/>
      <c r="H290" s="115"/>
      <c r="I290" s="21" t="s">
        <v>382</v>
      </c>
      <c r="J290" s="112"/>
      <c r="K290" s="112"/>
      <c r="L290" s="112"/>
      <c r="M290" s="112"/>
      <c r="N290" s="112"/>
      <c r="O290" s="112"/>
      <c r="P290" s="112"/>
      <c r="Q290" s="112"/>
      <c r="R290" s="112"/>
      <c r="S290" s="21" t="s">
        <v>382</v>
      </c>
      <c r="T290" s="112"/>
      <c r="U290" s="112"/>
      <c r="V290" s="112"/>
      <c r="W290" s="112"/>
      <c r="X290" s="112"/>
      <c r="Y290" s="112"/>
      <c r="Z290" s="112"/>
      <c r="AA290" s="112"/>
      <c r="AB290" s="112"/>
      <c r="AC290" s="21" t="s">
        <v>382</v>
      </c>
      <c r="AD290" s="112"/>
      <c r="AE290" s="112"/>
      <c r="AF290" s="112"/>
      <c r="AG290" s="112"/>
      <c r="AH290" s="112"/>
      <c r="AI290" s="112"/>
      <c r="AJ290" s="112"/>
      <c r="AK290" s="112"/>
      <c r="AL290" s="112"/>
      <c r="AM290" s="112"/>
      <c r="AN290" s="112"/>
      <c r="AO290" s="112"/>
      <c r="AP290" s="116"/>
      <c r="AQ290" s="21" t="s">
        <v>382</v>
      </c>
      <c r="AR290" s="116"/>
      <c r="AS290" s="116"/>
      <c r="AT290" s="116"/>
      <c r="AU290" s="21" t="s">
        <v>382</v>
      </c>
      <c r="AV290" s="116"/>
      <c r="AW290" s="116"/>
      <c r="AX290" s="116"/>
      <c r="AY290" s="116"/>
      <c r="AZ290" s="21" t="s">
        <v>382</v>
      </c>
      <c r="BA290" s="115"/>
      <c r="BB290" s="115"/>
      <c r="BC290" s="115"/>
      <c r="BD290" s="131" t="s">
        <v>382</v>
      </c>
      <c r="BE290" s="258" t="s">
        <v>382</v>
      </c>
      <c r="BF290" s="258"/>
      <c r="BG290" s="258"/>
      <c r="BH290" s="258"/>
      <c r="BI290" s="259"/>
    </row>
    <row r="291" spans="1:61" x14ac:dyDescent="0.35">
      <c r="A291" s="3"/>
      <c r="B291" s="3"/>
      <c r="C291" s="20"/>
      <c r="D291" s="30">
        <v>1</v>
      </c>
      <c r="E291" s="19" t="s">
        <v>383</v>
      </c>
      <c r="F291" s="16"/>
      <c r="G291" s="16"/>
      <c r="H291" s="5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47"/>
      <c r="AP291" s="43"/>
      <c r="AQ291" s="61"/>
      <c r="AR291" s="43"/>
      <c r="AS291" s="61"/>
      <c r="AT291" s="43"/>
      <c r="AU291" s="43"/>
      <c r="AV291" s="43"/>
      <c r="AW291" s="43"/>
      <c r="AX291" s="61"/>
      <c r="AY291" s="61"/>
      <c r="AZ291" s="74">
        <v>1</v>
      </c>
      <c r="BA291" s="19" t="s">
        <v>383</v>
      </c>
      <c r="BB291" s="75"/>
      <c r="BC291" s="71"/>
      <c r="BD291" s="251" t="s">
        <v>384</v>
      </c>
      <c r="BE291" s="137"/>
      <c r="BF291" s="138"/>
      <c r="BG291" s="137"/>
      <c r="BH291" s="137"/>
      <c r="BI291" s="48"/>
    </row>
    <row r="292" spans="1:61" s="202" customFormat="1" x14ac:dyDescent="0.35">
      <c r="A292" s="15"/>
      <c r="B292" s="15"/>
      <c r="C292" s="20"/>
      <c r="D292" s="28"/>
      <c r="E292" s="11" t="s">
        <v>814</v>
      </c>
      <c r="F292" s="12"/>
      <c r="G292" s="11"/>
      <c r="H292" s="54"/>
      <c r="I292" s="204">
        <v>0</v>
      </c>
      <c r="J292" s="204">
        <v>0</v>
      </c>
      <c r="K292" s="204">
        <v>0</v>
      </c>
      <c r="L292" s="204">
        <v>0</v>
      </c>
      <c r="M292" s="204">
        <v>0</v>
      </c>
      <c r="N292" s="204">
        <v>0</v>
      </c>
      <c r="O292" s="204">
        <v>0</v>
      </c>
      <c r="P292" s="204">
        <v>0</v>
      </c>
      <c r="Q292" s="204">
        <v>0</v>
      </c>
      <c r="R292" s="204">
        <v>0</v>
      </c>
      <c r="S292" s="204">
        <v>0</v>
      </c>
      <c r="T292" s="204">
        <v>0</v>
      </c>
      <c r="U292" s="204">
        <v>0</v>
      </c>
      <c r="V292" s="204">
        <v>0</v>
      </c>
      <c r="W292" s="204">
        <v>0</v>
      </c>
      <c r="X292" s="204">
        <v>0</v>
      </c>
      <c r="Y292" s="204">
        <v>0</v>
      </c>
      <c r="Z292" s="204">
        <v>0</v>
      </c>
      <c r="AA292" s="204">
        <v>1</v>
      </c>
      <c r="AB292" s="204">
        <v>1</v>
      </c>
      <c r="AC292" s="204">
        <v>1</v>
      </c>
      <c r="AD292" s="204">
        <v>1</v>
      </c>
      <c r="AE292" s="204">
        <v>1</v>
      </c>
      <c r="AF292" s="204">
        <v>0</v>
      </c>
      <c r="AG292" s="204">
        <v>1</v>
      </c>
      <c r="AH292" s="204">
        <v>0</v>
      </c>
      <c r="AI292" s="204">
        <v>0</v>
      </c>
      <c r="AJ292" s="204">
        <v>0</v>
      </c>
      <c r="AK292" s="204">
        <v>0</v>
      </c>
      <c r="AL292" s="204">
        <v>0</v>
      </c>
      <c r="AM292" s="204">
        <v>0</v>
      </c>
      <c r="AN292" s="204">
        <v>0</v>
      </c>
      <c r="AO292" s="205">
        <v>0</v>
      </c>
      <c r="AP292" s="206">
        <f t="shared" ref="AP292:AP310" si="122">SUMIF($I$3:$AO$3, "*REF*", I292:AO292)</f>
        <v>2</v>
      </c>
      <c r="AQ292" s="207">
        <f t="shared" ref="AQ292:AQ310" si="123">SUMIF($I$3:$AO$3, "*HOST*", I292:AO292)</f>
        <v>4</v>
      </c>
      <c r="AR292" s="206">
        <f t="shared" ref="AR292:AR310" si="124">SUMIF($I$4:$AO$4, "*F*", I292:AO292)</f>
        <v>3</v>
      </c>
      <c r="AS292" s="207">
        <f t="shared" ref="AS292:AS310" si="125">SUMIF($I$4:$AO$4, "*M*", I292:AO292)</f>
        <v>3</v>
      </c>
      <c r="AT292" s="206">
        <f t="shared" ref="AT292:AT310" si="126">SUMIF($I$6:$AO$6, "Edu", I292:AO292)</f>
        <v>0</v>
      </c>
      <c r="AU292" s="206">
        <f t="shared" ref="AU292:AU310" si="127">SUMIF($I$6:$AO$6, "*agri*", I292:AO292)</f>
        <v>0</v>
      </c>
      <c r="AV292" s="206">
        <f t="shared" ref="AV292:AV310" si="128">SUMIF($I$6:$AO$6, "Health", I292:AO292)</f>
        <v>0</v>
      </c>
      <c r="AW292" s="206">
        <f t="shared" ref="AW292:AW310" si="129">SUMIF($I$6:$AO$6, "*market*", I292:AO292)</f>
        <v>6</v>
      </c>
      <c r="AX292" s="207">
        <f t="shared" ref="AX292:AX310" si="130">SUMIF($I$6:$AO$6, "*PWD*", I292:AO292)</f>
        <v>0</v>
      </c>
      <c r="AY292" s="207">
        <f t="shared" si="103"/>
        <v>6</v>
      </c>
      <c r="AZ292" s="242" t="s">
        <v>385</v>
      </c>
      <c r="BA292" s="245"/>
      <c r="BB292" s="245"/>
      <c r="BC292" s="246"/>
      <c r="BD292" s="252"/>
      <c r="BE292" s="9"/>
      <c r="BF292" s="139"/>
      <c r="BG292" s="9"/>
      <c r="BH292" s="9"/>
      <c r="BI292" s="69"/>
    </row>
    <row r="293" spans="1:61" x14ac:dyDescent="0.35">
      <c r="A293" s="3"/>
      <c r="B293" s="3"/>
      <c r="C293" s="20"/>
      <c r="D293" s="26"/>
      <c r="E293" s="3"/>
      <c r="F293" s="12" t="s">
        <v>386</v>
      </c>
      <c r="G293" s="12"/>
      <c r="H293" s="55"/>
      <c r="I293" s="6">
        <v>0</v>
      </c>
      <c r="J293" s="6">
        <v>0</v>
      </c>
      <c r="K293" s="6">
        <v>0</v>
      </c>
      <c r="L293" s="6">
        <v>0</v>
      </c>
      <c r="M293" s="6">
        <v>0</v>
      </c>
      <c r="N293" s="6">
        <v>0</v>
      </c>
      <c r="O293" s="6">
        <v>0</v>
      </c>
      <c r="P293" s="6">
        <v>0</v>
      </c>
      <c r="Q293" s="6">
        <v>0</v>
      </c>
      <c r="R293" s="6">
        <v>0</v>
      </c>
      <c r="S293" s="6">
        <v>0</v>
      </c>
      <c r="T293" s="6">
        <v>0</v>
      </c>
      <c r="U293" s="6">
        <v>0</v>
      </c>
      <c r="V293" s="6">
        <v>0</v>
      </c>
      <c r="W293" s="6">
        <v>0</v>
      </c>
      <c r="X293" s="6">
        <v>0</v>
      </c>
      <c r="Y293" s="6">
        <v>0</v>
      </c>
      <c r="Z293" s="6">
        <v>0</v>
      </c>
      <c r="AA293" s="6">
        <v>0</v>
      </c>
      <c r="AB293" s="6">
        <v>1</v>
      </c>
      <c r="AC293" s="6">
        <v>0</v>
      </c>
      <c r="AD293" s="6">
        <v>1</v>
      </c>
      <c r="AE293" s="6">
        <v>0</v>
      </c>
      <c r="AF293" s="6">
        <v>0</v>
      </c>
      <c r="AG293" s="6">
        <v>1</v>
      </c>
      <c r="AH293" s="6">
        <v>0</v>
      </c>
      <c r="AI293" s="6">
        <v>0</v>
      </c>
      <c r="AJ293" s="6">
        <v>0</v>
      </c>
      <c r="AK293" s="6">
        <v>0</v>
      </c>
      <c r="AL293" s="6">
        <v>0</v>
      </c>
      <c r="AM293" s="6">
        <v>0</v>
      </c>
      <c r="AN293" s="6">
        <v>0</v>
      </c>
      <c r="AO293" s="46">
        <v>0</v>
      </c>
      <c r="AP293" s="41">
        <f t="shared" si="122"/>
        <v>1</v>
      </c>
      <c r="AQ293" s="62">
        <f t="shared" si="123"/>
        <v>2</v>
      </c>
      <c r="AR293" s="41">
        <f t="shared" si="124"/>
        <v>1</v>
      </c>
      <c r="AS293" s="62">
        <f t="shared" si="125"/>
        <v>2</v>
      </c>
      <c r="AT293" s="41">
        <f t="shared" si="126"/>
        <v>0</v>
      </c>
      <c r="AU293" s="41">
        <f t="shared" si="127"/>
        <v>0</v>
      </c>
      <c r="AV293" s="41">
        <f t="shared" si="128"/>
        <v>0</v>
      </c>
      <c r="AW293" s="41">
        <f t="shared" si="129"/>
        <v>3</v>
      </c>
      <c r="AX293" s="62">
        <f t="shared" si="130"/>
        <v>0</v>
      </c>
      <c r="AY293" s="62">
        <f t="shared" si="103"/>
        <v>3</v>
      </c>
      <c r="AZ293" s="247"/>
      <c r="BA293" s="245"/>
      <c r="BB293" s="245"/>
      <c r="BC293" s="246"/>
      <c r="BD293" s="252"/>
      <c r="BE293" s="137"/>
      <c r="BF293" s="138"/>
      <c r="BG293" s="137"/>
      <c r="BH293" s="137"/>
      <c r="BI293" s="48"/>
    </row>
    <row r="294" spans="1:61" x14ac:dyDescent="0.35">
      <c r="A294" s="3"/>
      <c r="B294" s="3"/>
      <c r="C294" s="20"/>
      <c r="D294" s="26"/>
      <c r="E294" s="3"/>
      <c r="F294" s="12" t="s">
        <v>387</v>
      </c>
      <c r="G294" s="12"/>
      <c r="H294" s="55"/>
      <c r="I294" s="6">
        <v>0</v>
      </c>
      <c r="J294" s="6">
        <v>0</v>
      </c>
      <c r="K294" s="6">
        <v>0</v>
      </c>
      <c r="L294" s="6">
        <v>0</v>
      </c>
      <c r="M294" s="6">
        <v>0</v>
      </c>
      <c r="N294" s="6">
        <v>0</v>
      </c>
      <c r="O294" s="6">
        <v>0</v>
      </c>
      <c r="P294" s="6">
        <v>0</v>
      </c>
      <c r="Q294" s="6">
        <v>0</v>
      </c>
      <c r="R294" s="6">
        <v>0</v>
      </c>
      <c r="S294" s="6">
        <v>0</v>
      </c>
      <c r="T294" s="6">
        <v>0</v>
      </c>
      <c r="U294" s="6">
        <v>0</v>
      </c>
      <c r="V294" s="6">
        <v>0</v>
      </c>
      <c r="W294" s="6">
        <v>0</v>
      </c>
      <c r="X294" s="6">
        <v>0</v>
      </c>
      <c r="Y294" s="6">
        <v>0</v>
      </c>
      <c r="Z294" s="6">
        <v>0</v>
      </c>
      <c r="AA294" s="6">
        <v>1</v>
      </c>
      <c r="AB294" s="6">
        <v>1</v>
      </c>
      <c r="AC294" s="6">
        <v>1</v>
      </c>
      <c r="AD294" s="6">
        <v>0</v>
      </c>
      <c r="AE294" s="6">
        <v>1</v>
      </c>
      <c r="AF294" s="6">
        <v>0</v>
      </c>
      <c r="AG294" s="6">
        <v>1</v>
      </c>
      <c r="AH294" s="6">
        <v>0</v>
      </c>
      <c r="AI294" s="6">
        <v>0</v>
      </c>
      <c r="AJ294" s="6">
        <v>0</v>
      </c>
      <c r="AK294" s="6">
        <v>0</v>
      </c>
      <c r="AL294" s="6">
        <v>0</v>
      </c>
      <c r="AM294" s="6">
        <v>0</v>
      </c>
      <c r="AN294" s="6">
        <v>0</v>
      </c>
      <c r="AO294" s="46">
        <v>0</v>
      </c>
      <c r="AP294" s="41">
        <f t="shared" si="122"/>
        <v>2</v>
      </c>
      <c r="AQ294" s="62">
        <f t="shared" si="123"/>
        <v>3</v>
      </c>
      <c r="AR294" s="41">
        <f t="shared" si="124"/>
        <v>3</v>
      </c>
      <c r="AS294" s="62">
        <f t="shared" si="125"/>
        <v>2</v>
      </c>
      <c r="AT294" s="41">
        <f t="shared" si="126"/>
        <v>0</v>
      </c>
      <c r="AU294" s="41">
        <f t="shared" si="127"/>
        <v>0</v>
      </c>
      <c r="AV294" s="41">
        <f t="shared" si="128"/>
        <v>0</v>
      </c>
      <c r="AW294" s="41">
        <f t="shared" si="129"/>
        <v>5</v>
      </c>
      <c r="AX294" s="62">
        <f t="shared" si="130"/>
        <v>0</v>
      </c>
      <c r="AY294" s="62">
        <f t="shared" si="103"/>
        <v>5</v>
      </c>
      <c r="AZ294" s="247"/>
      <c r="BA294" s="245"/>
      <c r="BB294" s="245"/>
      <c r="BC294" s="246"/>
      <c r="BD294" s="252"/>
      <c r="BE294" s="137"/>
      <c r="BF294" s="138"/>
      <c r="BG294" s="137"/>
      <c r="BH294" s="137"/>
      <c r="BI294" s="48"/>
    </row>
    <row r="295" spans="1:61" x14ac:dyDescent="0.35">
      <c r="A295" s="3"/>
      <c r="B295" s="3"/>
      <c r="C295" s="20"/>
      <c r="D295" s="29"/>
      <c r="E295" s="3"/>
      <c r="F295" s="12" t="s">
        <v>388</v>
      </c>
      <c r="G295" s="12"/>
      <c r="H295" s="55"/>
      <c r="I295" s="6">
        <v>0</v>
      </c>
      <c r="J295" s="6">
        <v>0</v>
      </c>
      <c r="K295" s="6">
        <v>0</v>
      </c>
      <c r="L295" s="6">
        <v>0</v>
      </c>
      <c r="M295" s="6">
        <v>0</v>
      </c>
      <c r="N295" s="6">
        <v>0</v>
      </c>
      <c r="O295" s="6">
        <v>0</v>
      </c>
      <c r="P295" s="6">
        <v>0</v>
      </c>
      <c r="Q295" s="6">
        <v>0</v>
      </c>
      <c r="R295" s="6">
        <v>0</v>
      </c>
      <c r="S295" s="6">
        <v>0</v>
      </c>
      <c r="T295" s="6">
        <v>0</v>
      </c>
      <c r="U295" s="6">
        <v>0</v>
      </c>
      <c r="V295" s="6">
        <v>0</v>
      </c>
      <c r="W295" s="6">
        <v>0</v>
      </c>
      <c r="X295" s="6">
        <v>0</v>
      </c>
      <c r="Y295" s="6">
        <v>0</v>
      </c>
      <c r="Z295" s="6">
        <v>0</v>
      </c>
      <c r="AA295" s="6">
        <v>0</v>
      </c>
      <c r="AB295" s="6">
        <v>1</v>
      </c>
      <c r="AC295" s="6">
        <v>0</v>
      </c>
      <c r="AD295" s="6">
        <v>0</v>
      </c>
      <c r="AE295" s="6">
        <v>0</v>
      </c>
      <c r="AF295" s="6">
        <v>0</v>
      </c>
      <c r="AG295" s="6">
        <v>0</v>
      </c>
      <c r="AH295" s="6">
        <v>0</v>
      </c>
      <c r="AI295" s="6">
        <v>0</v>
      </c>
      <c r="AJ295" s="6">
        <v>0</v>
      </c>
      <c r="AK295" s="6">
        <v>0</v>
      </c>
      <c r="AL295" s="6">
        <v>0</v>
      </c>
      <c r="AM295" s="6">
        <v>0</v>
      </c>
      <c r="AN295" s="6">
        <v>0</v>
      </c>
      <c r="AO295" s="46">
        <v>0</v>
      </c>
      <c r="AP295" s="41">
        <f t="shared" si="122"/>
        <v>0</v>
      </c>
      <c r="AQ295" s="62">
        <f t="shared" si="123"/>
        <v>1</v>
      </c>
      <c r="AR295" s="41">
        <f t="shared" si="124"/>
        <v>1</v>
      </c>
      <c r="AS295" s="62">
        <f t="shared" si="125"/>
        <v>0</v>
      </c>
      <c r="AT295" s="41">
        <f t="shared" si="126"/>
        <v>0</v>
      </c>
      <c r="AU295" s="41">
        <f t="shared" si="127"/>
        <v>0</v>
      </c>
      <c r="AV295" s="41">
        <f t="shared" si="128"/>
        <v>0</v>
      </c>
      <c r="AW295" s="41">
        <f t="shared" si="129"/>
        <v>1</v>
      </c>
      <c r="AX295" s="62">
        <f t="shared" si="130"/>
        <v>0</v>
      </c>
      <c r="AY295" s="62">
        <f t="shared" si="103"/>
        <v>1</v>
      </c>
      <c r="AZ295" s="247"/>
      <c r="BA295" s="245"/>
      <c r="BB295" s="245"/>
      <c r="BC295" s="246"/>
      <c r="BD295" s="252"/>
      <c r="BE295" s="137"/>
      <c r="BF295" s="138"/>
      <c r="BG295" s="137"/>
      <c r="BH295" s="137"/>
      <c r="BI295" s="48"/>
    </row>
    <row r="296" spans="1:61" x14ac:dyDescent="0.35">
      <c r="A296" s="3"/>
      <c r="B296" s="3"/>
      <c r="C296" s="20"/>
      <c r="D296" s="29"/>
      <c r="E296" s="3"/>
      <c r="F296" s="12" t="s">
        <v>389</v>
      </c>
      <c r="G296" s="12"/>
      <c r="H296" s="55"/>
      <c r="I296" s="6">
        <v>0</v>
      </c>
      <c r="J296" s="6">
        <v>0</v>
      </c>
      <c r="K296" s="6">
        <v>0</v>
      </c>
      <c r="L296" s="6">
        <v>0</v>
      </c>
      <c r="M296" s="6">
        <v>0</v>
      </c>
      <c r="N296" s="6">
        <v>0</v>
      </c>
      <c r="O296" s="6">
        <v>0</v>
      </c>
      <c r="P296" s="6">
        <v>0</v>
      </c>
      <c r="Q296" s="6">
        <v>0</v>
      </c>
      <c r="R296" s="6">
        <v>0</v>
      </c>
      <c r="S296" s="6">
        <v>0</v>
      </c>
      <c r="T296" s="6">
        <v>0</v>
      </c>
      <c r="U296" s="6">
        <v>0</v>
      </c>
      <c r="V296" s="6">
        <v>0</v>
      </c>
      <c r="W296" s="6">
        <v>0</v>
      </c>
      <c r="X296" s="6">
        <v>0</v>
      </c>
      <c r="Y296" s="6">
        <v>0</v>
      </c>
      <c r="Z296" s="6">
        <v>0</v>
      </c>
      <c r="AA296" s="6">
        <v>1</v>
      </c>
      <c r="AB296" s="6">
        <v>0</v>
      </c>
      <c r="AC296" s="6">
        <v>0</v>
      </c>
      <c r="AD296" s="6">
        <v>0</v>
      </c>
      <c r="AE296" s="6">
        <v>0</v>
      </c>
      <c r="AF296" s="6">
        <v>0</v>
      </c>
      <c r="AG296" s="6">
        <v>0</v>
      </c>
      <c r="AH296" s="6">
        <v>0</v>
      </c>
      <c r="AI296" s="6">
        <v>0</v>
      </c>
      <c r="AJ296" s="6">
        <v>0</v>
      </c>
      <c r="AK296" s="6">
        <v>0</v>
      </c>
      <c r="AL296" s="6">
        <v>0</v>
      </c>
      <c r="AM296" s="6">
        <v>0</v>
      </c>
      <c r="AN296" s="6">
        <v>0</v>
      </c>
      <c r="AO296" s="46">
        <v>0</v>
      </c>
      <c r="AP296" s="41">
        <f t="shared" si="122"/>
        <v>0</v>
      </c>
      <c r="AQ296" s="62">
        <f t="shared" si="123"/>
        <v>1</v>
      </c>
      <c r="AR296" s="41">
        <f t="shared" si="124"/>
        <v>1</v>
      </c>
      <c r="AS296" s="62">
        <f t="shared" si="125"/>
        <v>0</v>
      </c>
      <c r="AT296" s="41">
        <f t="shared" si="126"/>
        <v>0</v>
      </c>
      <c r="AU296" s="41">
        <f t="shared" si="127"/>
        <v>0</v>
      </c>
      <c r="AV296" s="41">
        <f t="shared" si="128"/>
        <v>0</v>
      </c>
      <c r="AW296" s="41">
        <f t="shared" si="129"/>
        <v>1</v>
      </c>
      <c r="AX296" s="62">
        <f t="shared" si="130"/>
        <v>0</v>
      </c>
      <c r="AY296" s="62">
        <f t="shared" si="103"/>
        <v>1</v>
      </c>
      <c r="AZ296" s="247"/>
      <c r="BA296" s="245"/>
      <c r="BB296" s="245"/>
      <c r="BC296" s="246"/>
      <c r="BD296" s="252"/>
      <c r="BE296" s="137"/>
      <c r="BF296" s="138"/>
      <c r="BG296" s="137"/>
      <c r="BH296" s="137"/>
      <c r="BI296" s="48"/>
    </row>
    <row r="297" spans="1:61" s="202" customFormat="1" x14ac:dyDescent="0.35">
      <c r="A297" s="15"/>
      <c r="B297" s="15"/>
      <c r="C297" s="20"/>
      <c r="D297" s="28"/>
      <c r="E297" s="11" t="s">
        <v>815</v>
      </c>
      <c r="F297" s="12"/>
      <c r="G297" s="11"/>
      <c r="H297" s="54"/>
      <c r="I297" s="204">
        <v>0</v>
      </c>
      <c r="J297" s="204">
        <v>0</v>
      </c>
      <c r="K297" s="204">
        <v>0</v>
      </c>
      <c r="L297" s="204">
        <v>0</v>
      </c>
      <c r="M297" s="204">
        <v>0</v>
      </c>
      <c r="N297" s="204">
        <v>0</v>
      </c>
      <c r="O297" s="204">
        <v>0</v>
      </c>
      <c r="P297" s="204">
        <v>0</v>
      </c>
      <c r="Q297" s="204">
        <v>0</v>
      </c>
      <c r="R297" s="204">
        <v>0</v>
      </c>
      <c r="S297" s="204">
        <v>0</v>
      </c>
      <c r="T297" s="204">
        <v>0</v>
      </c>
      <c r="U297" s="204">
        <v>0</v>
      </c>
      <c r="V297" s="204">
        <v>0</v>
      </c>
      <c r="W297" s="204">
        <v>0</v>
      </c>
      <c r="X297" s="204">
        <v>0</v>
      </c>
      <c r="Y297" s="204">
        <v>0</v>
      </c>
      <c r="Z297" s="204">
        <v>0</v>
      </c>
      <c r="AA297" s="204">
        <v>1</v>
      </c>
      <c r="AB297" s="204">
        <v>1</v>
      </c>
      <c r="AC297" s="204">
        <v>1</v>
      </c>
      <c r="AD297" s="204">
        <v>1</v>
      </c>
      <c r="AE297" s="204">
        <v>0</v>
      </c>
      <c r="AF297" s="204">
        <v>1</v>
      </c>
      <c r="AG297" s="204">
        <v>0</v>
      </c>
      <c r="AH297" s="204">
        <v>0</v>
      </c>
      <c r="AI297" s="204">
        <v>0</v>
      </c>
      <c r="AJ297" s="204">
        <v>0</v>
      </c>
      <c r="AK297" s="204">
        <v>0</v>
      </c>
      <c r="AL297" s="204">
        <v>0</v>
      </c>
      <c r="AM297" s="204">
        <v>0</v>
      </c>
      <c r="AN297" s="204">
        <v>0</v>
      </c>
      <c r="AO297" s="205">
        <v>0</v>
      </c>
      <c r="AP297" s="206">
        <f t="shared" si="122"/>
        <v>1</v>
      </c>
      <c r="AQ297" s="207">
        <f t="shared" si="123"/>
        <v>4</v>
      </c>
      <c r="AR297" s="206">
        <f t="shared" si="124"/>
        <v>3</v>
      </c>
      <c r="AS297" s="207">
        <f t="shared" si="125"/>
        <v>2</v>
      </c>
      <c r="AT297" s="206">
        <f t="shared" si="126"/>
        <v>0</v>
      </c>
      <c r="AU297" s="206">
        <f t="shared" si="127"/>
        <v>0</v>
      </c>
      <c r="AV297" s="206">
        <f t="shared" si="128"/>
        <v>0</v>
      </c>
      <c r="AW297" s="206">
        <f t="shared" si="129"/>
        <v>5</v>
      </c>
      <c r="AX297" s="207">
        <f t="shared" si="130"/>
        <v>0</v>
      </c>
      <c r="AY297" s="207">
        <f t="shared" si="103"/>
        <v>5</v>
      </c>
      <c r="AZ297" s="247"/>
      <c r="BA297" s="245"/>
      <c r="BB297" s="245"/>
      <c r="BC297" s="246"/>
      <c r="BD297" s="252"/>
      <c r="BE297" s="9"/>
      <c r="BF297" s="139"/>
      <c r="BG297" s="9"/>
      <c r="BH297" s="9"/>
      <c r="BI297" s="69"/>
    </row>
    <row r="298" spans="1:61" x14ac:dyDescent="0.35">
      <c r="A298" s="3"/>
      <c r="B298" s="3"/>
      <c r="C298" s="20"/>
      <c r="D298" s="29"/>
      <c r="E298" s="3"/>
      <c r="F298" s="12" t="s">
        <v>390</v>
      </c>
      <c r="G298" s="12"/>
      <c r="H298" s="55"/>
      <c r="I298" s="6">
        <v>0</v>
      </c>
      <c r="J298" s="6">
        <v>0</v>
      </c>
      <c r="K298" s="6">
        <v>0</v>
      </c>
      <c r="L298" s="6">
        <v>0</v>
      </c>
      <c r="M298" s="6">
        <v>0</v>
      </c>
      <c r="N298" s="6">
        <v>0</v>
      </c>
      <c r="O298" s="6">
        <v>0</v>
      </c>
      <c r="P298" s="6">
        <v>0</v>
      </c>
      <c r="Q298" s="6">
        <v>0</v>
      </c>
      <c r="R298" s="6">
        <v>0</v>
      </c>
      <c r="S298" s="6">
        <v>0</v>
      </c>
      <c r="T298" s="6">
        <v>0</v>
      </c>
      <c r="U298" s="6">
        <v>0</v>
      </c>
      <c r="V298" s="6">
        <v>0</v>
      </c>
      <c r="W298" s="6">
        <v>0</v>
      </c>
      <c r="X298" s="6">
        <v>0</v>
      </c>
      <c r="Y298" s="6">
        <v>0</v>
      </c>
      <c r="Z298" s="6">
        <v>0</v>
      </c>
      <c r="AA298" s="6">
        <v>1</v>
      </c>
      <c r="AB298" s="6">
        <v>1</v>
      </c>
      <c r="AC298" s="6">
        <v>1</v>
      </c>
      <c r="AD298" s="6">
        <v>1</v>
      </c>
      <c r="AE298" s="6">
        <v>0</v>
      </c>
      <c r="AF298" s="6">
        <v>1</v>
      </c>
      <c r="AG298" s="6">
        <v>0</v>
      </c>
      <c r="AH298" s="6">
        <v>0</v>
      </c>
      <c r="AI298" s="6">
        <v>0</v>
      </c>
      <c r="AJ298" s="6">
        <v>0</v>
      </c>
      <c r="AK298" s="6">
        <v>0</v>
      </c>
      <c r="AL298" s="6">
        <v>0</v>
      </c>
      <c r="AM298" s="6">
        <v>0</v>
      </c>
      <c r="AN298" s="6">
        <v>0</v>
      </c>
      <c r="AO298" s="46">
        <v>0</v>
      </c>
      <c r="AP298" s="41">
        <f t="shared" si="122"/>
        <v>1</v>
      </c>
      <c r="AQ298" s="62">
        <f t="shared" si="123"/>
        <v>4</v>
      </c>
      <c r="AR298" s="41">
        <f t="shared" si="124"/>
        <v>3</v>
      </c>
      <c r="AS298" s="62">
        <f t="shared" si="125"/>
        <v>2</v>
      </c>
      <c r="AT298" s="41">
        <f t="shared" si="126"/>
        <v>0</v>
      </c>
      <c r="AU298" s="41">
        <f t="shared" si="127"/>
        <v>0</v>
      </c>
      <c r="AV298" s="41">
        <f t="shared" si="128"/>
        <v>0</v>
      </c>
      <c r="AW298" s="41">
        <f t="shared" si="129"/>
        <v>5</v>
      </c>
      <c r="AX298" s="62">
        <f t="shared" si="130"/>
        <v>0</v>
      </c>
      <c r="AY298" s="62">
        <f t="shared" si="103"/>
        <v>5</v>
      </c>
      <c r="AZ298" s="247"/>
      <c r="BA298" s="245"/>
      <c r="BB298" s="245"/>
      <c r="BC298" s="246"/>
      <c r="BD298" s="252"/>
      <c r="BE298" s="137"/>
      <c r="BF298" s="138"/>
      <c r="BG298" s="137"/>
      <c r="BH298" s="137"/>
      <c r="BI298" s="48"/>
    </row>
    <row r="299" spans="1:61" x14ac:dyDescent="0.35">
      <c r="A299" s="3"/>
      <c r="B299" s="3"/>
      <c r="C299" s="20"/>
      <c r="D299" s="29"/>
      <c r="E299" s="3"/>
      <c r="F299" s="12" t="s">
        <v>391</v>
      </c>
      <c r="G299" s="12"/>
      <c r="H299" s="55"/>
      <c r="I299" s="6">
        <v>0</v>
      </c>
      <c r="J299" s="6">
        <v>0</v>
      </c>
      <c r="K299" s="6">
        <v>0</v>
      </c>
      <c r="L299" s="6">
        <v>0</v>
      </c>
      <c r="M299" s="6">
        <v>0</v>
      </c>
      <c r="N299" s="6">
        <v>0</v>
      </c>
      <c r="O299" s="6">
        <v>0</v>
      </c>
      <c r="P299" s="6">
        <v>0</v>
      </c>
      <c r="Q299" s="6">
        <v>0</v>
      </c>
      <c r="R299" s="6">
        <v>0</v>
      </c>
      <c r="S299" s="6">
        <v>0</v>
      </c>
      <c r="T299" s="6">
        <v>0</v>
      </c>
      <c r="U299" s="6">
        <v>0</v>
      </c>
      <c r="V299" s="6">
        <v>0</v>
      </c>
      <c r="W299" s="6">
        <v>0</v>
      </c>
      <c r="X299" s="6">
        <v>0</v>
      </c>
      <c r="Y299" s="6">
        <v>0</v>
      </c>
      <c r="Z299" s="6">
        <v>0</v>
      </c>
      <c r="AA299" s="6">
        <v>1</v>
      </c>
      <c r="AB299" s="6">
        <v>1</v>
      </c>
      <c r="AC299" s="6">
        <v>1</v>
      </c>
      <c r="AD299" s="6">
        <v>0</v>
      </c>
      <c r="AE299" s="6">
        <v>0</v>
      </c>
      <c r="AF299" s="6">
        <v>1</v>
      </c>
      <c r="AG299" s="6">
        <v>0</v>
      </c>
      <c r="AH299" s="6">
        <v>0</v>
      </c>
      <c r="AI299" s="6">
        <v>0</v>
      </c>
      <c r="AJ299" s="6">
        <v>0</v>
      </c>
      <c r="AK299" s="6">
        <v>0</v>
      </c>
      <c r="AL299" s="6">
        <v>0</v>
      </c>
      <c r="AM299" s="6">
        <v>0</v>
      </c>
      <c r="AN299" s="6">
        <v>0</v>
      </c>
      <c r="AO299" s="46">
        <v>0</v>
      </c>
      <c r="AP299" s="41">
        <f t="shared" si="122"/>
        <v>1</v>
      </c>
      <c r="AQ299" s="62">
        <f t="shared" si="123"/>
        <v>3</v>
      </c>
      <c r="AR299" s="41">
        <f t="shared" si="124"/>
        <v>3</v>
      </c>
      <c r="AS299" s="62">
        <f t="shared" si="125"/>
        <v>1</v>
      </c>
      <c r="AT299" s="41">
        <f t="shared" si="126"/>
        <v>0</v>
      </c>
      <c r="AU299" s="41">
        <f t="shared" si="127"/>
        <v>0</v>
      </c>
      <c r="AV299" s="41">
        <f t="shared" si="128"/>
        <v>0</v>
      </c>
      <c r="AW299" s="41">
        <f t="shared" si="129"/>
        <v>4</v>
      </c>
      <c r="AX299" s="62">
        <f t="shared" si="130"/>
        <v>0</v>
      </c>
      <c r="AY299" s="62">
        <f t="shared" si="103"/>
        <v>4</v>
      </c>
      <c r="AZ299" s="247"/>
      <c r="BA299" s="245"/>
      <c r="BB299" s="245"/>
      <c r="BC299" s="246"/>
      <c r="BD299" s="252"/>
      <c r="BE299" s="137"/>
      <c r="BF299" s="138"/>
      <c r="BG299" s="137"/>
      <c r="BH299" s="137"/>
      <c r="BI299" s="48"/>
    </row>
    <row r="300" spans="1:61" s="202" customFormat="1" x14ac:dyDescent="0.35">
      <c r="A300" s="15"/>
      <c r="B300" s="253" t="s">
        <v>382</v>
      </c>
      <c r="C300" s="20"/>
      <c r="D300" s="28"/>
      <c r="E300" s="11" t="s">
        <v>816</v>
      </c>
      <c r="F300" s="12"/>
      <c r="G300" s="11"/>
      <c r="H300" s="54"/>
      <c r="I300" s="204">
        <v>0</v>
      </c>
      <c r="J300" s="204">
        <v>0</v>
      </c>
      <c r="K300" s="204">
        <v>0</v>
      </c>
      <c r="L300" s="204">
        <v>0</v>
      </c>
      <c r="M300" s="204">
        <v>0</v>
      </c>
      <c r="N300" s="204">
        <v>0</v>
      </c>
      <c r="O300" s="204">
        <v>0</v>
      </c>
      <c r="P300" s="204">
        <v>0</v>
      </c>
      <c r="Q300" s="204">
        <v>0</v>
      </c>
      <c r="R300" s="204">
        <v>0</v>
      </c>
      <c r="S300" s="204">
        <v>0</v>
      </c>
      <c r="T300" s="204">
        <v>0</v>
      </c>
      <c r="U300" s="204">
        <v>0</v>
      </c>
      <c r="V300" s="204">
        <v>0</v>
      </c>
      <c r="W300" s="204">
        <v>0</v>
      </c>
      <c r="X300" s="204">
        <v>0</v>
      </c>
      <c r="Y300" s="204">
        <v>0</v>
      </c>
      <c r="Z300" s="204">
        <v>0</v>
      </c>
      <c r="AA300" s="204">
        <v>1</v>
      </c>
      <c r="AB300" s="204">
        <v>1</v>
      </c>
      <c r="AC300" s="204">
        <v>0</v>
      </c>
      <c r="AD300" s="204">
        <v>1</v>
      </c>
      <c r="AE300" s="204">
        <v>0</v>
      </c>
      <c r="AF300" s="204">
        <v>1</v>
      </c>
      <c r="AG300" s="204">
        <v>0</v>
      </c>
      <c r="AH300" s="204">
        <v>0</v>
      </c>
      <c r="AI300" s="204">
        <v>0</v>
      </c>
      <c r="AJ300" s="204">
        <v>0</v>
      </c>
      <c r="AK300" s="204">
        <v>0</v>
      </c>
      <c r="AL300" s="204">
        <v>0</v>
      </c>
      <c r="AM300" s="204">
        <v>0</v>
      </c>
      <c r="AN300" s="204">
        <v>0</v>
      </c>
      <c r="AO300" s="205">
        <v>0</v>
      </c>
      <c r="AP300" s="206">
        <f t="shared" si="122"/>
        <v>1</v>
      </c>
      <c r="AQ300" s="207">
        <f t="shared" si="123"/>
        <v>3</v>
      </c>
      <c r="AR300" s="206">
        <f t="shared" si="124"/>
        <v>3</v>
      </c>
      <c r="AS300" s="207">
        <f t="shared" si="125"/>
        <v>1</v>
      </c>
      <c r="AT300" s="206">
        <f t="shared" si="126"/>
        <v>0</v>
      </c>
      <c r="AU300" s="206">
        <f t="shared" si="127"/>
        <v>0</v>
      </c>
      <c r="AV300" s="206">
        <f t="shared" si="128"/>
        <v>0</v>
      </c>
      <c r="AW300" s="206">
        <f t="shared" si="129"/>
        <v>4</v>
      </c>
      <c r="AX300" s="207">
        <f t="shared" si="130"/>
        <v>0</v>
      </c>
      <c r="AY300" s="207">
        <f t="shared" si="103"/>
        <v>4</v>
      </c>
      <c r="AZ300" s="247"/>
      <c r="BA300" s="245"/>
      <c r="BB300" s="245"/>
      <c r="BC300" s="246"/>
      <c r="BD300" s="252"/>
      <c r="BE300" s="9"/>
      <c r="BF300" s="139"/>
      <c r="BG300" s="9"/>
      <c r="BH300" s="9"/>
      <c r="BI300" s="69"/>
    </row>
    <row r="301" spans="1:61" s="202" customFormat="1" x14ac:dyDescent="0.35">
      <c r="A301" s="15"/>
      <c r="B301" s="253"/>
      <c r="C301" s="20"/>
      <c r="D301" s="28"/>
      <c r="E301" s="11" t="s">
        <v>817</v>
      </c>
      <c r="F301" s="12"/>
      <c r="G301" s="11"/>
      <c r="H301" s="54"/>
      <c r="I301" s="204">
        <v>0</v>
      </c>
      <c r="J301" s="204">
        <v>0</v>
      </c>
      <c r="K301" s="204">
        <v>0</v>
      </c>
      <c r="L301" s="204">
        <v>0</v>
      </c>
      <c r="M301" s="204">
        <v>0</v>
      </c>
      <c r="N301" s="204">
        <v>0</v>
      </c>
      <c r="O301" s="204">
        <v>0</v>
      </c>
      <c r="P301" s="204">
        <v>0</v>
      </c>
      <c r="Q301" s="204">
        <v>0</v>
      </c>
      <c r="R301" s="204">
        <v>0</v>
      </c>
      <c r="S301" s="204">
        <v>0</v>
      </c>
      <c r="T301" s="204">
        <v>0</v>
      </c>
      <c r="U301" s="204">
        <v>0</v>
      </c>
      <c r="V301" s="204">
        <v>0</v>
      </c>
      <c r="W301" s="204">
        <v>0</v>
      </c>
      <c r="X301" s="204">
        <v>0</v>
      </c>
      <c r="Y301" s="204">
        <v>0</v>
      </c>
      <c r="Z301" s="204">
        <v>0</v>
      </c>
      <c r="AA301" s="204">
        <v>1</v>
      </c>
      <c r="AB301" s="204">
        <v>1</v>
      </c>
      <c r="AC301" s="204">
        <v>0</v>
      </c>
      <c r="AD301" s="204">
        <v>1</v>
      </c>
      <c r="AE301" s="204">
        <v>0</v>
      </c>
      <c r="AF301" s="204">
        <v>0</v>
      </c>
      <c r="AG301" s="204">
        <v>0</v>
      </c>
      <c r="AH301" s="204">
        <v>0</v>
      </c>
      <c r="AI301" s="204">
        <v>0</v>
      </c>
      <c r="AJ301" s="204">
        <v>0</v>
      </c>
      <c r="AK301" s="204">
        <v>0</v>
      </c>
      <c r="AL301" s="204">
        <v>0</v>
      </c>
      <c r="AM301" s="204">
        <v>0</v>
      </c>
      <c r="AN301" s="204">
        <v>0</v>
      </c>
      <c r="AO301" s="205">
        <v>0</v>
      </c>
      <c r="AP301" s="206">
        <f t="shared" si="122"/>
        <v>0</v>
      </c>
      <c r="AQ301" s="207">
        <f t="shared" si="123"/>
        <v>3</v>
      </c>
      <c r="AR301" s="206">
        <f t="shared" si="124"/>
        <v>2</v>
      </c>
      <c r="AS301" s="207">
        <f t="shared" si="125"/>
        <v>1</v>
      </c>
      <c r="AT301" s="206">
        <f t="shared" si="126"/>
        <v>0</v>
      </c>
      <c r="AU301" s="206">
        <f t="shared" si="127"/>
        <v>0</v>
      </c>
      <c r="AV301" s="206">
        <f t="shared" si="128"/>
        <v>0</v>
      </c>
      <c r="AW301" s="206">
        <f t="shared" si="129"/>
        <v>3</v>
      </c>
      <c r="AX301" s="207">
        <f t="shared" si="130"/>
        <v>0</v>
      </c>
      <c r="AY301" s="207">
        <f t="shared" si="103"/>
        <v>3</v>
      </c>
      <c r="AZ301" s="247"/>
      <c r="BA301" s="245"/>
      <c r="BB301" s="245"/>
      <c r="BC301" s="246"/>
      <c r="BD301" s="252"/>
      <c r="BE301" s="9"/>
      <c r="BF301" s="139"/>
      <c r="BG301" s="9"/>
      <c r="BH301" s="9"/>
      <c r="BI301" s="69"/>
    </row>
    <row r="302" spans="1:61" s="202" customFormat="1" x14ac:dyDescent="0.35">
      <c r="A302" s="15"/>
      <c r="B302" s="253"/>
      <c r="C302" s="20"/>
      <c r="D302" s="28"/>
      <c r="E302" s="11" t="s">
        <v>818</v>
      </c>
      <c r="F302" s="12"/>
      <c r="G302" s="11"/>
      <c r="H302" s="54"/>
      <c r="I302" s="204">
        <v>0</v>
      </c>
      <c r="J302" s="204">
        <v>0</v>
      </c>
      <c r="K302" s="204">
        <v>0</v>
      </c>
      <c r="L302" s="204">
        <v>0</v>
      </c>
      <c r="M302" s="204">
        <v>0</v>
      </c>
      <c r="N302" s="204">
        <v>0</v>
      </c>
      <c r="O302" s="204">
        <v>0</v>
      </c>
      <c r="P302" s="204">
        <v>0</v>
      </c>
      <c r="Q302" s="204">
        <v>0</v>
      </c>
      <c r="R302" s="204">
        <v>0</v>
      </c>
      <c r="S302" s="204">
        <v>0</v>
      </c>
      <c r="T302" s="204">
        <v>0</v>
      </c>
      <c r="U302" s="204">
        <v>0</v>
      </c>
      <c r="V302" s="204">
        <v>0</v>
      </c>
      <c r="W302" s="204">
        <v>0</v>
      </c>
      <c r="X302" s="204">
        <v>0</v>
      </c>
      <c r="Y302" s="204">
        <v>0</v>
      </c>
      <c r="Z302" s="204">
        <v>0</v>
      </c>
      <c r="AA302" s="204">
        <v>1</v>
      </c>
      <c r="AB302" s="204">
        <v>1</v>
      </c>
      <c r="AC302" s="204">
        <v>0</v>
      </c>
      <c r="AD302" s="204">
        <v>1</v>
      </c>
      <c r="AE302" s="204">
        <v>0</v>
      </c>
      <c r="AF302" s="204">
        <v>0</v>
      </c>
      <c r="AG302" s="204">
        <v>1</v>
      </c>
      <c r="AH302" s="204">
        <v>0</v>
      </c>
      <c r="AI302" s="204">
        <v>0</v>
      </c>
      <c r="AJ302" s="204">
        <v>0</v>
      </c>
      <c r="AK302" s="204">
        <v>0</v>
      </c>
      <c r="AL302" s="204">
        <v>0</v>
      </c>
      <c r="AM302" s="204">
        <v>0</v>
      </c>
      <c r="AN302" s="204">
        <v>0</v>
      </c>
      <c r="AO302" s="205">
        <v>0</v>
      </c>
      <c r="AP302" s="206">
        <f t="shared" si="122"/>
        <v>1</v>
      </c>
      <c r="AQ302" s="207">
        <f t="shared" si="123"/>
        <v>3</v>
      </c>
      <c r="AR302" s="206">
        <f t="shared" si="124"/>
        <v>2</v>
      </c>
      <c r="AS302" s="207">
        <f t="shared" si="125"/>
        <v>2</v>
      </c>
      <c r="AT302" s="206">
        <f t="shared" si="126"/>
        <v>0</v>
      </c>
      <c r="AU302" s="206">
        <f t="shared" si="127"/>
        <v>0</v>
      </c>
      <c r="AV302" s="206">
        <f t="shared" si="128"/>
        <v>0</v>
      </c>
      <c r="AW302" s="206">
        <f t="shared" si="129"/>
        <v>4</v>
      </c>
      <c r="AX302" s="207">
        <f t="shared" si="130"/>
        <v>0</v>
      </c>
      <c r="AY302" s="207">
        <f t="shared" si="103"/>
        <v>4</v>
      </c>
      <c r="AZ302" s="247"/>
      <c r="BA302" s="245"/>
      <c r="BB302" s="245"/>
      <c r="BC302" s="246"/>
      <c r="BD302" s="252"/>
      <c r="BE302" s="9"/>
      <c r="BF302" s="139"/>
      <c r="BG302" s="9"/>
      <c r="BH302" s="9"/>
      <c r="BI302" s="69"/>
    </row>
    <row r="303" spans="1:61" s="202" customFormat="1" x14ac:dyDescent="0.35">
      <c r="A303" s="15"/>
      <c r="B303" s="253"/>
      <c r="C303" s="20"/>
      <c r="D303" s="28"/>
      <c r="E303" s="11" t="s">
        <v>819</v>
      </c>
      <c r="F303" s="12"/>
      <c r="G303" s="11"/>
      <c r="H303" s="54"/>
      <c r="I303" s="204">
        <v>0</v>
      </c>
      <c r="J303" s="204">
        <v>0</v>
      </c>
      <c r="K303" s="204">
        <v>0</v>
      </c>
      <c r="L303" s="204">
        <v>0</v>
      </c>
      <c r="M303" s="204">
        <v>0</v>
      </c>
      <c r="N303" s="204">
        <v>0</v>
      </c>
      <c r="O303" s="204">
        <v>0</v>
      </c>
      <c r="P303" s="204">
        <v>0</v>
      </c>
      <c r="Q303" s="204">
        <v>0</v>
      </c>
      <c r="R303" s="204">
        <v>0</v>
      </c>
      <c r="S303" s="204">
        <v>0</v>
      </c>
      <c r="T303" s="204">
        <v>0</v>
      </c>
      <c r="U303" s="204">
        <v>0</v>
      </c>
      <c r="V303" s="204">
        <v>0</v>
      </c>
      <c r="W303" s="204">
        <v>0</v>
      </c>
      <c r="X303" s="204">
        <v>0</v>
      </c>
      <c r="Y303" s="204">
        <v>0</v>
      </c>
      <c r="Z303" s="204">
        <v>0</v>
      </c>
      <c r="AA303" s="204">
        <v>0</v>
      </c>
      <c r="AB303" s="204">
        <v>1</v>
      </c>
      <c r="AC303" s="204">
        <v>1</v>
      </c>
      <c r="AD303" s="204">
        <v>0</v>
      </c>
      <c r="AE303" s="204">
        <v>0</v>
      </c>
      <c r="AF303" s="204">
        <v>0</v>
      </c>
      <c r="AG303" s="204">
        <v>1</v>
      </c>
      <c r="AH303" s="204">
        <v>0</v>
      </c>
      <c r="AI303" s="204">
        <v>0</v>
      </c>
      <c r="AJ303" s="204">
        <v>0</v>
      </c>
      <c r="AK303" s="204">
        <v>0</v>
      </c>
      <c r="AL303" s="204">
        <v>0</v>
      </c>
      <c r="AM303" s="204">
        <v>0</v>
      </c>
      <c r="AN303" s="204">
        <v>0</v>
      </c>
      <c r="AO303" s="205">
        <v>0</v>
      </c>
      <c r="AP303" s="206">
        <f t="shared" si="122"/>
        <v>1</v>
      </c>
      <c r="AQ303" s="207">
        <f t="shared" si="123"/>
        <v>2</v>
      </c>
      <c r="AR303" s="206">
        <f t="shared" si="124"/>
        <v>1</v>
      </c>
      <c r="AS303" s="207">
        <f t="shared" si="125"/>
        <v>2</v>
      </c>
      <c r="AT303" s="206">
        <f t="shared" si="126"/>
        <v>0</v>
      </c>
      <c r="AU303" s="206">
        <f t="shared" si="127"/>
        <v>0</v>
      </c>
      <c r="AV303" s="206">
        <f t="shared" si="128"/>
        <v>0</v>
      </c>
      <c r="AW303" s="206">
        <f t="shared" si="129"/>
        <v>3</v>
      </c>
      <c r="AX303" s="207">
        <f t="shared" si="130"/>
        <v>0</v>
      </c>
      <c r="AY303" s="207">
        <f t="shared" si="103"/>
        <v>3</v>
      </c>
      <c r="AZ303" s="247"/>
      <c r="BA303" s="245"/>
      <c r="BB303" s="245"/>
      <c r="BC303" s="246"/>
      <c r="BD303" s="252"/>
      <c r="BE303" s="9"/>
      <c r="BF303" s="139"/>
      <c r="BG303" s="9"/>
      <c r="BH303" s="9"/>
      <c r="BI303" s="69"/>
    </row>
    <row r="304" spans="1:61" x14ac:dyDescent="0.35">
      <c r="A304" s="3"/>
      <c r="B304" s="253"/>
      <c r="C304" s="20"/>
      <c r="D304" s="28"/>
      <c r="E304" s="3"/>
      <c r="F304" s="12" t="s">
        <v>392</v>
      </c>
      <c r="G304" s="12"/>
      <c r="H304" s="55"/>
      <c r="I304" s="6">
        <v>0</v>
      </c>
      <c r="J304" s="6">
        <v>0</v>
      </c>
      <c r="K304" s="6">
        <v>0</v>
      </c>
      <c r="L304" s="6">
        <v>0</v>
      </c>
      <c r="M304" s="6">
        <v>0</v>
      </c>
      <c r="N304" s="6">
        <v>0</v>
      </c>
      <c r="O304" s="6">
        <v>0</v>
      </c>
      <c r="P304" s="6">
        <v>0</v>
      </c>
      <c r="Q304" s="6">
        <v>0</v>
      </c>
      <c r="R304" s="6">
        <v>0</v>
      </c>
      <c r="S304" s="6">
        <v>0</v>
      </c>
      <c r="T304" s="6">
        <v>0</v>
      </c>
      <c r="U304" s="6">
        <v>0</v>
      </c>
      <c r="V304" s="6">
        <v>0</v>
      </c>
      <c r="W304" s="6">
        <v>0</v>
      </c>
      <c r="X304" s="6">
        <v>0</v>
      </c>
      <c r="Y304" s="6">
        <v>0</v>
      </c>
      <c r="Z304" s="6">
        <v>0</v>
      </c>
      <c r="AA304" s="6">
        <v>0</v>
      </c>
      <c r="AB304" s="6">
        <v>1</v>
      </c>
      <c r="AC304" s="6">
        <v>1</v>
      </c>
      <c r="AD304" s="6">
        <v>0</v>
      </c>
      <c r="AE304" s="6">
        <v>0</v>
      </c>
      <c r="AF304" s="6">
        <v>0</v>
      </c>
      <c r="AG304" s="6">
        <v>1</v>
      </c>
      <c r="AH304" s="6">
        <v>0</v>
      </c>
      <c r="AI304" s="6">
        <v>0</v>
      </c>
      <c r="AJ304" s="6">
        <v>0</v>
      </c>
      <c r="AK304" s="6">
        <v>0</v>
      </c>
      <c r="AL304" s="6">
        <v>0</v>
      </c>
      <c r="AM304" s="6">
        <v>0</v>
      </c>
      <c r="AN304" s="6">
        <v>0</v>
      </c>
      <c r="AO304" s="46">
        <v>0</v>
      </c>
      <c r="AP304" s="41">
        <f t="shared" si="122"/>
        <v>1</v>
      </c>
      <c r="AQ304" s="62">
        <f t="shared" si="123"/>
        <v>2</v>
      </c>
      <c r="AR304" s="41">
        <f t="shared" si="124"/>
        <v>1</v>
      </c>
      <c r="AS304" s="62">
        <f t="shared" si="125"/>
        <v>2</v>
      </c>
      <c r="AT304" s="41">
        <f t="shared" si="126"/>
        <v>0</v>
      </c>
      <c r="AU304" s="41">
        <f t="shared" si="127"/>
        <v>0</v>
      </c>
      <c r="AV304" s="41">
        <f t="shared" si="128"/>
        <v>0</v>
      </c>
      <c r="AW304" s="41">
        <f t="shared" si="129"/>
        <v>3</v>
      </c>
      <c r="AX304" s="62">
        <f t="shared" si="130"/>
        <v>0</v>
      </c>
      <c r="AY304" s="62">
        <f t="shared" si="103"/>
        <v>3</v>
      </c>
      <c r="AZ304" s="247"/>
      <c r="BA304" s="245"/>
      <c r="BB304" s="245"/>
      <c r="BC304" s="246"/>
      <c r="BD304" s="252"/>
      <c r="BE304" s="137"/>
      <c r="BF304" s="138"/>
      <c r="BG304" s="137"/>
      <c r="BH304" s="137"/>
      <c r="BI304" s="48"/>
    </row>
    <row r="305" spans="1:61" x14ac:dyDescent="0.35">
      <c r="A305" s="3"/>
      <c r="B305" s="253"/>
      <c r="C305" s="20"/>
      <c r="D305" s="28"/>
      <c r="E305" s="3"/>
      <c r="F305" s="12" t="s">
        <v>393</v>
      </c>
      <c r="G305" s="12"/>
      <c r="H305" s="55"/>
      <c r="I305" s="6">
        <v>0</v>
      </c>
      <c r="J305" s="6">
        <v>0</v>
      </c>
      <c r="K305" s="6">
        <v>0</v>
      </c>
      <c r="L305" s="6">
        <v>0</v>
      </c>
      <c r="M305" s="6">
        <v>0</v>
      </c>
      <c r="N305" s="6">
        <v>0</v>
      </c>
      <c r="O305" s="6">
        <v>0</v>
      </c>
      <c r="P305" s="6">
        <v>0</v>
      </c>
      <c r="Q305" s="6">
        <v>0</v>
      </c>
      <c r="R305" s="6">
        <v>0</v>
      </c>
      <c r="S305" s="6">
        <v>0</v>
      </c>
      <c r="T305" s="6">
        <v>0</v>
      </c>
      <c r="U305" s="6">
        <v>0</v>
      </c>
      <c r="V305" s="6">
        <v>0</v>
      </c>
      <c r="W305" s="6">
        <v>0</v>
      </c>
      <c r="X305" s="6">
        <v>0</v>
      </c>
      <c r="Y305" s="6">
        <v>0</v>
      </c>
      <c r="Z305" s="6">
        <v>0</v>
      </c>
      <c r="AA305" s="6">
        <v>0</v>
      </c>
      <c r="AB305" s="6">
        <v>0</v>
      </c>
      <c r="AC305" s="6">
        <v>1</v>
      </c>
      <c r="AD305" s="6">
        <v>0</v>
      </c>
      <c r="AE305" s="6">
        <v>0</v>
      </c>
      <c r="AF305" s="6">
        <v>0</v>
      </c>
      <c r="AG305" s="6">
        <v>0</v>
      </c>
      <c r="AH305" s="6">
        <v>0</v>
      </c>
      <c r="AI305" s="6">
        <v>0</v>
      </c>
      <c r="AJ305" s="6">
        <v>0</v>
      </c>
      <c r="AK305" s="6">
        <v>0</v>
      </c>
      <c r="AL305" s="6">
        <v>0</v>
      </c>
      <c r="AM305" s="6">
        <v>0</v>
      </c>
      <c r="AN305" s="6">
        <v>0</v>
      </c>
      <c r="AO305" s="46">
        <v>0</v>
      </c>
      <c r="AP305" s="41">
        <f t="shared" si="122"/>
        <v>0</v>
      </c>
      <c r="AQ305" s="62">
        <f t="shared" si="123"/>
        <v>1</v>
      </c>
      <c r="AR305" s="41">
        <f t="shared" si="124"/>
        <v>0</v>
      </c>
      <c r="AS305" s="62">
        <f t="shared" si="125"/>
        <v>1</v>
      </c>
      <c r="AT305" s="41">
        <f t="shared" si="126"/>
        <v>0</v>
      </c>
      <c r="AU305" s="41">
        <f t="shared" si="127"/>
        <v>0</v>
      </c>
      <c r="AV305" s="41">
        <f t="shared" si="128"/>
        <v>0</v>
      </c>
      <c r="AW305" s="41">
        <f t="shared" si="129"/>
        <v>1</v>
      </c>
      <c r="AX305" s="62">
        <f t="shared" si="130"/>
        <v>0</v>
      </c>
      <c r="AY305" s="62">
        <f t="shared" si="103"/>
        <v>1</v>
      </c>
      <c r="AZ305" s="247"/>
      <c r="BA305" s="245"/>
      <c r="BB305" s="245"/>
      <c r="BC305" s="246"/>
      <c r="BD305" s="252"/>
      <c r="BE305" s="137"/>
      <c r="BF305" s="138"/>
      <c r="BG305" s="137"/>
      <c r="BH305" s="137"/>
      <c r="BI305" s="48"/>
    </row>
    <row r="306" spans="1:61" s="202" customFormat="1" x14ac:dyDescent="0.35">
      <c r="A306" s="15"/>
      <c r="B306" s="253"/>
      <c r="C306" s="20"/>
      <c r="D306" s="28"/>
      <c r="E306" s="11" t="s">
        <v>820</v>
      </c>
      <c r="F306" s="12"/>
      <c r="G306" s="11"/>
      <c r="H306" s="54"/>
      <c r="I306" s="204">
        <v>0</v>
      </c>
      <c r="J306" s="204">
        <v>0</v>
      </c>
      <c r="K306" s="204">
        <v>0</v>
      </c>
      <c r="L306" s="204">
        <v>0</v>
      </c>
      <c r="M306" s="204">
        <v>0</v>
      </c>
      <c r="N306" s="204">
        <v>0</v>
      </c>
      <c r="O306" s="204">
        <v>0</v>
      </c>
      <c r="P306" s="204">
        <v>0</v>
      </c>
      <c r="Q306" s="204">
        <v>0</v>
      </c>
      <c r="R306" s="204">
        <v>0</v>
      </c>
      <c r="S306" s="204">
        <v>0</v>
      </c>
      <c r="T306" s="204">
        <v>0</v>
      </c>
      <c r="U306" s="204">
        <v>0</v>
      </c>
      <c r="V306" s="204">
        <v>0</v>
      </c>
      <c r="W306" s="204">
        <v>0</v>
      </c>
      <c r="X306" s="204">
        <v>0</v>
      </c>
      <c r="Y306" s="204">
        <v>0</v>
      </c>
      <c r="Z306" s="204">
        <v>0</v>
      </c>
      <c r="AA306" s="204">
        <v>1</v>
      </c>
      <c r="AB306" s="204">
        <v>0</v>
      </c>
      <c r="AC306" s="204">
        <v>0</v>
      </c>
      <c r="AD306" s="204">
        <v>0</v>
      </c>
      <c r="AE306" s="204">
        <v>0</v>
      </c>
      <c r="AF306" s="204">
        <v>0</v>
      </c>
      <c r="AG306" s="204">
        <v>0</v>
      </c>
      <c r="AH306" s="204">
        <v>0</v>
      </c>
      <c r="AI306" s="204">
        <v>0</v>
      </c>
      <c r="AJ306" s="204">
        <v>0</v>
      </c>
      <c r="AK306" s="204">
        <v>0</v>
      </c>
      <c r="AL306" s="204">
        <v>0</v>
      </c>
      <c r="AM306" s="204">
        <v>0</v>
      </c>
      <c r="AN306" s="204">
        <v>0</v>
      </c>
      <c r="AO306" s="205">
        <v>0</v>
      </c>
      <c r="AP306" s="206">
        <f t="shared" si="122"/>
        <v>0</v>
      </c>
      <c r="AQ306" s="207">
        <f t="shared" si="123"/>
        <v>1</v>
      </c>
      <c r="AR306" s="206">
        <f t="shared" si="124"/>
        <v>1</v>
      </c>
      <c r="AS306" s="207">
        <f t="shared" si="125"/>
        <v>0</v>
      </c>
      <c r="AT306" s="206">
        <f t="shared" si="126"/>
        <v>0</v>
      </c>
      <c r="AU306" s="206">
        <f t="shared" si="127"/>
        <v>0</v>
      </c>
      <c r="AV306" s="206">
        <f t="shared" si="128"/>
        <v>0</v>
      </c>
      <c r="AW306" s="206">
        <f t="shared" si="129"/>
        <v>1</v>
      </c>
      <c r="AX306" s="207">
        <f t="shared" si="130"/>
        <v>0</v>
      </c>
      <c r="AY306" s="207">
        <f t="shared" si="103"/>
        <v>1</v>
      </c>
      <c r="AZ306" s="247"/>
      <c r="BA306" s="245"/>
      <c r="BB306" s="245"/>
      <c r="BC306" s="246"/>
      <c r="BD306" s="252"/>
      <c r="BE306" s="9"/>
      <c r="BF306" s="139"/>
      <c r="BG306" s="9"/>
      <c r="BH306" s="9"/>
      <c r="BI306" s="69"/>
    </row>
    <row r="307" spans="1:61" x14ac:dyDescent="0.35">
      <c r="A307" s="3"/>
      <c r="B307" s="3"/>
      <c r="C307" s="20"/>
      <c r="D307" s="28"/>
      <c r="E307" s="3"/>
      <c r="F307" s="12" t="s">
        <v>394</v>
      </c>
      <c r="G307" s="12"/>
      <c r="H307" s="55"/>
      <c r="I307" s="6">
        <v>0</v>
      </c>
      <c r="J307" s="6">
        <v>0</v>
      </c>
      <c r="K307" s="6">
        <v>0</v>
      </c>
      <c r="L307" s="6">
        <v>0</v>
      </c>
      <c r="M307" s="6">
        <v>0</v>
      </c>
      <c r="N307" s="6">
        <v>0</v>
      </c>
      <c r="O307" s="6">
        <v>0</v>
      </c>
      <c r="P307" s="6">
        <v>0</v>
      </c>
      <c r="Q307" s="6">
        <v>0</v>
      </c>
      <c r="R307" s="6">
        <v>0</v>
      </c>
      <c r="S307" s="6">
        <v>0</v>
      </c>
      <c r="T307" s="6">
        <v>0</v>
      </c>
      <c r="U307" s="6">
        <v>0</v>
      </c>
      <c r="V307" s="6">
        <v>0</v>
      </c>
      <c r="W307" s="6">
        <v>0</v>
      </c>
      <c r="X307" s="6">
        <v>0</v>
      </c>
      <c r="Y307" s="6">
        <v>0</v>
      </c>
      <c r="Z307" s="6">
        <v>0</v>
      </c>
      <c r="AA307" s="6">
        <v>1</v>
      </c>
      <c r="AB307" s="6">
        <v>0</v>
      </c>
      <c r="AC307" s="6">
        <v>0</v>
      </c>
      <c r="AD307" s="6">
        <v>0</v>
      </c>
      <c r="AE307" s="6">
        <v>0</v>
      </c>
      <c r="AF307" s="6">
        <v>0</v>
      </c>
      <c r="AG307" s="6">
        <v>0</v>
      </c>
      <c r="AH307" s="6">
        <v>0</v>
      </c>
      <c r="AI307" s="6">
        <v>0</v>
      </c>
      <c r="AJ307" s="6">
        <v>0</v>
      </c>
      <c r="AK307" s="6">
        <v>0</v>
      </c>
      <c r="AL307" s="6">
        <v>0</v>
      </c>
      <c r="AM307" s="6">
        <v>0</v>
      </c>
      <c r="AN307" s="6">
        <v>0</v>
      </c>
      <c r="AO307" s="46">
        <v>0</v>
      </c>
      <c r="AP307" s="41">
        <f t="shared" si="122"/>
        <v>0</v>
      </c>
      <c r="AQ307" s="62">
        <f t="shared" si="123"/>
        <v>1</v>
      </c>
      <c r="AR307" s="41">
        <f t="shared" si="124"/>
        <v>1</v>
      </c>
      <c r="AS307" s="62">
        <f t="shared" si="125"/>
        <v>0</v>
      </c>
      <c r="AT307" s="41">
        <f t="shared" si="126"/>
        <v>0</v>
      </c>
      <c r="AU307" s="41">
        <f t="shared" si="127"/>
        <v>0</v>
      </c>
      <c r="AV307" s="41">
        <f t="shared" si="128"/>
        <v>0</v>
      </c>
      <c r="AW307" s="41">
        <f t="shared" si="129"/>
        <v>1</v>
      </c>
      <c r="AX307" s="62">
        <f t="shared" si="130"/>
        <v>0</v>
      </c>
      <c r="AY307" s="62">
        <f t="shared" si="103"/>
        <v>1</v>
      </c>
      <c r="AZ307" s="247"/>
      <c r="BA307" s="245"/>
      <c r="BB307" s="245"/>
      <c r="BC307" s="246"/>
      <c r="BD307" s="252"/>
      <c r="BE307" s="137"/>
      <c r="BF307" s="138"/>
      <c r="BG307" s="137"/>
      <c r="BH307" s="137"/>
      <c r="BI307" s="48"/>
    </row>
    <row r="308" spans="1:61" x14ac:dyDescent="0.35">
      <c r="A308" s="3"/>
      <c r="B308" s="3"/>
      <c r="C308" s="20"/>
      <c r="D308" s="28"/>
      <c r="E308" s="3"/>
      <c r="F308" s="12" t="s">
        <v>395</v>
      </c>
      <c r="G308" s="12"/>
      <c r="H308" s="55"/>
      <c r="I308" s="6">
        <v>0</v>
      </c>
      <c r="J308" s="6">
        <v>0</v>
      </c>
      <c r="K308" s="6">
        <v>0</v>
      </c>
      <c r="L308" s="6">
        <v>0</v>
      </c>
      <c r="M308" s="6">
        <v>0</v>
      </c>
      <c r="N308" s="6">
        <v>0</v>
      </c>
      <c r="O308" s="6">
        <v>0</v>
      </c>
      <c r="P308" s="6">
        <v>0</v>
      </c>
      <c r="Q308" s="6">
        <v>0</v>
      </c>
      <c r="R308" s="6">
        <v>0</v>
      </c>
      <c r="S308" s="6">
        <v>0</v>
      </c>
      <c r="T308" s="6">
        <v>0</v>
      </c>
      <c r="U308" s="6">
        <v>0</v>
      </c>
      <c r="V308" s="6">
        <v>0</v>
      </c>
      <c r="W308" s="6">
        <v>0</v>
      </c>
      <c r="X308" s="6">
        <v>0</v>
      </c>
      <c r="Y308" s="6">
        <v>0</v>
      </c>
      <c r="Z308" s="6">
        <v>0</v>
      </c>
      <c r="AA308" s="6">
        <v>1</v>
      </c>
      <c r="AB308" s="6">
        <v>0</v>
      </c>
      <c r="AC308" s="6">
        <v>0</v>
      </c>
      <c r="AD308" s="6">
        <v>0</v>
      </c>
      <c r="AE308" s="6">
        <v>0</v>
      </c>
      <c r="AF308" s="6">
        <v>0</v>
      </c>
      <c r="AG308" s="6">
        <v>0</v>
      </c>
      <c r="AH308" s="6">
        <v>0</v>
      </c>
      <c r="AI308" s="6">
        <v>0</v>
      </c>
      <c r="AJ308" s="6">
        <v>0</v>
      </c>
      <c r="AK308" s="6">
        <v>0</v>
      </c>
      <c r="AL308" s="6">
        <v>0</v>
      </c>
      <c r="AM308" s="6">
        <v>0</v>
      </c>
      <c r="AN308" s="6">
        <v>0</v>
      </c>
      <c r="AO308" s="46">
        <v>0</v>
      </c>
      <c r="AP308" s="41">
        <f t="shared" si="122"/>
        <v>0</v>
      </c>
      <c r="AQ308" s="62">
        <f t="shared" si="123"/>
        <v>1</v>
      </c>
      <c r="AR308" s="41">
        <f t="shared" si="124"/>
        <v>1</v>
      </c>
      <c r="AS308" s="62">
        <f t="shared" si="125"/>
        <v>0</v>
      </c>
      <c r="AT308" s="41">
        <f t="shared" si="126"/>
        <v>0</v>
      </c>
      <c r="AU308" s="41">
        <f t="shared" si="127"/>
        <v>0</v>
      </c>
      <c r="AV308" s="41">
        <f t="shared" si="128"/>
        <v>0</v>
      </c>
      <c r="AW308" s="41">
        <f t="shared" si="129"/>
        <v>1</v>
      </c>
      <c r="AX308" s="62">
        <f t="shared" si="130"/>
        <v>0</v>
      </c>
      <c r="AY308" s="62">
        <f t="shared" si="103"/>
        <v>1</v>
      </c>
      <c r="AZ308" s="247"/>
      <c r="BA308" s="245"/>
      <c r="BB308" s="245"/>
      <c r="BC308" s="246"/>
      <c r="BD308" s="252"/>
      <c r="BE308" s="137"/>
      <c r="BF308" s="138"/>
      <c r="BG308" s="137"/>
      <c r="BH308" s="137"/>
      <c r="BI308" s="48"/>
    </row>
    <row r="309" spans="1:61" s="202" customFormat="1" x14ac:dyDescent="0.35">
      <c r="A309" s="15"/>
      <c r="B309" s="15"/>
      <c r="C309" s="20"/>
      <c r="D309" s="28"/>
      <c r="E309" s="11" t="s">
        <v>821</v>
      </c>
      <c r="F309" s="12"/>
      <c r="G309" s="11"/>
      <c r="H309" s="54"/>
      <c r="I309" s="204">
        <v>0</v>
      </c>
      <c r="J309" s="204">
        <v>0</v>
      </c>
      <c r="K309" s="204">
        <v>0</v>
      </c>
      <c r="L309" s="204">
        <v>0</v>
      </c>
      <c r="M309" s="204">
        <v>0</v>
      </c>
      <c r="N309" s="204">
        <v>0</v>
      </c>
      <c r="O309" s="204">
        <v>0</v>
      </c>
      <c r="P309" s="204">
        <v>0</v>
      </c>
      <c r="Q309" s="204">
        <v>0</v>
      </c>
      <c r="R309" s="204">
        <v>0</v>
      </c>
      <c r="S309" s="204">
        <v>0</v>
      </c>
      <c r="T309" s="204">
        <v>0</v>
      </c>
      <c r="U309" s="204">
        <v>0</v>
      </c>
      <c r="V309" s="204">
        <v>0</v>
      </c>
      <c r="W309" s="204">
        <v>0</v>
      </c>
      <c r="X309" s="204">
        <v>0</v>
      </c>
      <c r="Y309" s="204">
        <v>0</v>
      </c>
      <c r="Z309" s="204">
        <v>0</v>
      </c>
      <c r="AA309" s="204">
        <v>0</v>
      </c>
      <c r="AB309" s="204">
        <v>0</v>
      </c>
      <c r="AC309" s="204">
        <v>1</v>
      </c>
      <c r="AD309" s="204">
        <v>0</v>
      </c>
      <c r="AE309" s="204">
        <v>0</v>
      </c>
      <c r="AF309" s="204">
        <v>0</v>
      </c>
      <c r="AG309" s="204">
        <v>0</v>
      </c>
      <c r="AH309" s="204">
        <v>0</v>
      </c>
      <c r="AI309" s="204">
        <v>0</v>
      </c>
      <c r="AJ309" s="204">
        <v>0</v>
      </c>
      <c r="AK309" s="204">
        <v>0</v>
      </c>
      <c r="AL309" s="204">
        <v>0</v>
      </c>
      <c r="AM309" s="204">
        <v>0</v>
      </c>
      <c r="AN309" s="204">
        <v>0</v>
      </c>
      <c r="AO309" s="205">
        <v>0</v>
      </c>
      <c r="AP309" s="206">
        <f t="shared" si="122"/>
        <v>0</v>
      </c>
      <c r="AQ309" s="207">
        <f t="shared" si="123"/>
        <v>1</v>
      </c>
      <c r="AR309" s="206">
        <f t="shared" si="124"/>
        <v>0</v>
      </c>
      <c r="AS309" s="207">
        <f t="shared" si="125"/>
        <v>1</v>
      </c>
      <c r="AT309" s="206">
        <f t="shared" si="126"/>
        <v>0</v>
      </c>
      <c r="AU309" s="206">
        <f t="shared" si="127"/>
        <v>0</v>
      </c>
      <c r="AV309" s="206">
        <f t="shared" si="128"/>
        <v>0</v>
      </c>
      <c r="AW309" s="206">
        <f t="shared" si="129"/>
        <v>1</v>
      </c>
      <c r="AX309" s="207">
        <f t="shared" si="130"/>
        <v>0</v>
      </c>
      <c r="AY309" s="207">
        <f t="shared" si="103"/>
        <v>1</v>
      </c>
      <c r="AZ309" s="247"/>
      <c r="BA309" s="245"/>
      <c r="BB309" s="245"/>
      <c r="BC309" s="246"/>
      <c r="BD309" s="252"/>
      <c r="BE309" s="9"/>
      <c r="BF309" s="139"/>
      <c r="BG309" s="9"/>
      <c r="BH309" s="9"/>
      <c r="BI309" s="69"/>
    </row>
    <row r="310" spans="1:61" s="202" customFormat="1" x14ac:dyDescent="0.35">
      <c r="A310" s="15"/>
      <c r="B310" s="15"/>
      <c r="C310" s="20"/>
      <c r="D310" s="28"/>
      <c r="E310" s="11" t="s">
        <v>822</v>
      </c>
      <c r="F310" s="12"/>
      <c r="G310" s="11"/>
      <c r="H310" s="54"/>
      <c r="I310" s="204">
        <v>0</v>
      </c>
      <c r="J310" s="204">
        <v>0</v>
      </c>
      <c r="K310" s="204">
        <v>0</v>
      </c>
      <c r="L310" s="204">
        <v>0</v>
      </c>
      <c r="M310" s="204">
        <v>0</v>
      </c>
      <c r="N310" s="204">
        <v>0</v>
      </c>
      <c r="O310" s="204">
        <v>0</v>
      </c>
      <c r="P310" s="204">
        <v>0</v>
      </c>
      <c r="Q310" s="204">
        <v>0</v>
      </c>
      <c r="R310" s="204">
        <v>0</v>
      </c>
      <c r="S310" s="204">
        <v>0</v>
      </c>
      <c r="T310" s="204">
        <v>0</v>
      </c>
      <c r="U310" s="204">
        <v>0</v>
      </c>
      <c r="V310" s="204">
        <v>0</v>
      </c>
      <c r="W310" s="204">
        <v>0</v>
      </c>
      <c r="X310" s="204">
        <v>0</v>
      </c>
      <c r="Y310" s="204">
        <v>0</v>
      </c>
      <c r="Z310" s="204">
        <v>0</v>
      </c>
      <c r="AA310" s="204">
        <v>0</v>
      </c>
      <c r="AB310" s="204">
        <v>1</v>
      </c>
      <c r="AC310" s="204">
        <v>0</v>
      </c>
      <c r="AD310" s="204">
        <v>0</v>
      </c>
      <c r="AE310" s="204">
        <v>0</v>
      </c>
      <c r="AF310" s="204">
        <v>0</v>
      </c>
      <c r="AG310" s="204">
        <v>0</v>
      </c>
      <c r="AH310" s="204">
        <v>0</v>
      </c>
      <c r="AI310" s="204">
        <v>0</v>
      </c>
      <c r="AJ310" s="204">
        <v>0</v>
      </c>
      <c r="AK310" s="204">
        <v>0</v>
      </c>
      <c r="AL310" s="204">
        <v>0</v>
      </c>
      <c r="AM310" s="204">
        <v>0</v>
      </c>
      <c r="AN310" s="204">
        <v>0</v>
      </c>
      <c r="AO310" s="205">
        <v>0</v>
      </c>
      <c r="AP310" s="206">
        <f t="shared" si="122"/>
        <v>0</v>
      </c>
      <c r="AQ310" s="207">
        <f t="shared" si="123"/>
        <v>1</v>
      </c>
      <c r="AR310" s="206">
        <f t="shared" si="124"/>
        <v>1</v>
      </c>
      <c r="AS310" s="207">
        <f t="shared" si="125"/>
        <v>0</v>
      </c>
      <c r="AT310" s="206">
        <f t="shared" si="126"/>
        <v>0</v>
      </c>
      <c r="AU310" s="206">
        <f t="shared" si="127"/>
        <v>0</v>
      </c>
      <c r="AV310" s="206">
        <f t="shared" si="128"/>
        <v>0</v>
      </c>
      <c r="AW310" s="206">
        <f t="shared" si="129"/>
        <v>1</v>
      </c>
      <c r="AX310" s="207">
        <f t="shared" si="130"/>
        <v>0</v>
      </c>
      <c r="AY310" s="207">
        <f t="shared" si="103"/>
        <v>1</v>
      </c>
      <c r="AZ310" s="247"/>
      <c r="BA310" s="245"/>
      <c r="BB310" s="245"/>
      <c r="BC310" s="246"/>
      <c r="BD310" s="252"/>
      <c r="BE310" s="9"/>
      <c r="BF310" s="139"/>
      <c r="BG310" s="9"/>
      <c r="BH310" s="9"/>
      <c r="BI310" s="69"/>
    </row>
    <row r="311" spans="1:61" x14ac:dyDescent="0.35">
      <c r="A311" s="3"/>
      <c r="B311" s="3"/>
      <c r="C311" s="20"/>
      <c r="D311" s="30">
        <v>2</v>
      </c>
      <c r="E311" s="19" t="s">
        <v>396</v>
      </c>
      <c r="F311" s="16"/>
      <c r="G311" s="16"/>
      <c r="H311" s="5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47"/>
      <c r="AP311" s="43"/>
      <c r="AQ311" s="61"/>
      <c r="AR311" s="43"/>
      <c r="AS311" s="61"/>
      <c r="AT311" s="43"/>
      <c r="AU311" s="43"/>
      <c r="AV311" s="43"/>
      <c r="AW311" s="43"/>
      <c r="AX311" s="61"/>
      <c r="AY311" s="61"/>
      <c r="AZ311" s="74">
        <v>2</v>
      </c>
      <c r="BA311" s="19" t="s">
        <v>396</v>
      </c>
      <c r="BB311" s="75"/>
      <c r="BC311" s="71"/>
      <c r="BD311" s="252"/>
      <c r="BE311" s="137"/>
      <c r="BF311" s="138"/>
      <c r="BG311" s="137"/>
      <c r="BH311" s="137"/>
      <c r="BI311" s="48"/>
    </row>
    <row r="312" spans="1:61" s="202" customFormat="1" ht="14.5" customHeight="1" x14ac:dyDescent="0.35">
      <c r="A312" s="15"/>
      <c r="B312" s="15"/>
      <c r="C312" s="20"/>
      <c r="D312" s="28"/>
      <c r="E312" s="11" t="s">
        <v>859</v>
      </c>
      <c r="F312" s="11"/>
      <c r="G312" s="11"/>
      <c r="H312" s="54"/>
      <c r="I312" s="204">
        <v>0</v>
      </c>
      <c r="J312" s="204">
        <v>0</v>
      </c>
      <c r="K312" s="204">
        <v>0</v>
      </c>
      <c r="L312" s="204">
        <v>0</v>
      </c>
      <c r="M312" s="204">
        <v>0</v>
      </c>
      <c r="N312" s="204">
        <v>0</v>
      </c>
      <c r="O312" s="204">
        <v>0</v>
      </c>
      <c r="P312" s="204">
        <v>0</v>
      </c>
      <c r="Q312" s="204">
        <v>0</v>
      </c>
      <c r="R312" s="204">
        <v>0</v>
      </c>
      <c r="S312" s="204">
        <v>0</v>
      </c>
      <c r="T312" s="204">
        <v>0</v>
      </c>
      <c r="U312" s="204">
        <v>0</v>
      </c>
      <c r="V312" s="204">
        <v>0</v>
      </c>
      <c r="W312" s="204">
        <v>0</v>
      </c>
      <c r="X312" s="204">
        <v>0</v>
      </c>
      <c r="Y312" s="204">
        <v>0</v>
      </c>
      <c r="Z312" s="204">
        <v>0</v>
      </c>
      <c r="AA312" s="204">
        <v>1</v>
      </c>
      <c r="AB312" s="204">
        <v>1</v>
      </c>
      <c r="AC312" s="204">
        <v>1</v>
      </c>
      <c r="AD312" s="204">
        <v>1</v>
      </c>
      <c r="AE312" s="204">
        <v>1</v>
      </c>
      <c r="AF312" s="204">
        <v>1</v>
      </c>
      <c r="AG312" s="204">
        <v>1</v>
      </c>
      <c r="AH312" s="204">
        <v>0</v>
      </c>
      <c r="AI312" s="204">
        <v>0</v>
      </c>
      <c r="AJ312" s="204">
        <v>0</v>
      </c>
      <c r="AK312" s="204">
        <v>0</v>
      </c>
      <c r="AL312" s="204">
        <v>0</v>
      </c>
      <c r="AM312" s="204">
        <v>0</v>
      </c>
      <c r="AN312" s="204">
        <v>0</v>
      </c>
      <c r="AO312" s="205">
        <v>0</v>
      </c>
      <c r="AP312" s="206">
        <f t="shared" ref="AP312:AP328" si="131">SUMIF($I$3:$AO$3, "*REF*", I312:AO312)</f>
        <v>3</v>
      </c>
      <c r="AQ312" s="207">
        <f t="shared" ref="AQ312:AQ328" si="132">SUMIF($I$3:$AO$3, "*HOST*", I312:AO312)</f>
        <v>4</v>
      </c>
      <c r="AR312" s="206">
        <f t="shared" ref="AR312:AR328" si="133">SUMIF($I$4:$AO$4, "*F*", I312:AO312)</f>
        <v>4</v>
      </c>
      <c r="AS312" s="207">
        <f t="shared" ref="AS312:AS328" si="134">SUMIF($I$4:$AO$4, "*M*", I312:AO312)</f>
        <v>3</v>
      </c>
      <c r="AT312" s="206">
        <f t="shared" ref="AT312:AT328" si="135">SUMIF($I$6:$AO$6, "Edu", I312:AO312)</f>
        <v>0</v>
      </c>
      <c r="AU312" s="206">
        <f t="shared" ref="AU312:AU328" si="136">SUMIF($I$6:$AO$6, "*agri*", I312:AO312)</f>
        <v>0</v>
      </c>
      <c r="AV312" s="206">
        <f t="shared" ref="AV312:AV328" si="137">SUMIF($I$6:$AO$6, "Health", I312:AO312)</f>
        <v>0</v>
      </c>
      <c r="AW312" s="206">
        <f t="shared" ref="AW312:AW328" si="138">SUMIF($I$6:$AO$6, "*market*", I312:AO312)</f>
        <v>7</v>
      </c>
      <c r="AX312" s="207">
        <f t="shared" ref="AX312:AX328" si="139">SUMIF($I$6:$AO$6, "*PWD*", I312:AO312)</f>
        <v>0</v>
      </c>
      <c r="AY312" s="207">
        <f t="shared" si="103"/>
        <v>7</v>
      </c>
      <c r="AZ312" s="242" t="s">
        <v>397</v>
      </c>
      <c r="BA312" s="243"/>
      <c r="BB312" s="243"/>
      <c r="BC312" s="244"/>
      <c r="BD312" s="252"/>
      <c r="BE312" s="76"/>
      <c r="BF312" s="221"/>
      <c r="BG312" s="222"/>
      <c r="BH312" s="222"/>
      <c r="BI312" s="223"/>
    </row>
    <row r="313" spans="1:61" x14ac:dyDescent="0.35">
      <c r="A313" s="3"/>
      <c r="B313" s="3"/>
      <c r="C313" s="20"/>
      <c r="D313" s="28"/>
      <c r="E313" s="15"/>
      <c r="F313" s="12" t="s">
        <v>398</v>
      </c>
      <c r="G313" s="12"/>
      <c r="H313" s="55"/>
      <c r="I313" s="6">
        <v>0</v>
      </c>
      <c r="J313" s="6">
        <v>0</v>
      </c>
      <c r="K313" s="6">
        <v>0</v>
      </c>
      <c r="L313" s="6">
        <v>0</v>
      </c>
      <c r="M313" s="6">
        <v>0</v>
      </c>
      <c r="N313" s="6">
        <v>0</v>
      </c>
      <c r="O313" s="6">
        <v>0</v>
      </c>
      <c r="P313" s="6">
        <v>0</v>
      </c>
      <c r="Q313" s="6">
        <v>0</v>
      </c>
      <c r="R313" s="6">
        <v>0</v>
      </c>
      <c r="S313" s="6">
        <v>0</v>
      </c>
      <c r="T313" s="6">
        <v>0</v>
      </c>
      <c r="U313" s="6">
        <v>0</v>
      </c>
      <c r="V313" s="6">
        <v>0</v>
      </c>
      <c r="W313" s="6">
        <v>0</v>
      </c>
      <c r="X313" s="6">
        <v>0</v>
      </c>
      <c r="Y313" s="6">
        <v>0</v>
      </c>
      <c r="Z313" s="6">
        <v>0</v>
      </c>
      <c r="AA313" s="6">
        <v>1</v>
      </c>
      <c r="AB313" s="6">
        <v>0</v>
      </c>
      <c r="AC313" s="6">
        <v>1</v>
      </c>
      <c r="AD313" s="6">
        <v>0</v>
      </c>
      <c r="AE313" s="6">
        <v>1</v>
      </c>
      <c r="AF313" s="6">
        <v>1</v>
      </c>
      <c r="AG313" s="6">
        <v>0</v>
      </c>
      <c r="AH313" s="6">
        <v>0</v>
      </c>
      <c r="AI313" s="6">
        <v>0</v>
      </c>
      <c r="AJ313" s="6">
        <v>0</v>
      </c>
      <c r="AK313" s="6">
        <v>0</v>
      </c>
      <c r="AL313" s="6">
        <v>0</v>
      </c>
      <c r="AM313" s="6">
        <v>0</v>
      </c>
      <c r="AN313" s="6">
        <v>0</v>
      </c>
      <c r="AO313" s="46">
        <v>0</v>
      </c>
      <c r="AP313" s="41">
        <f t="shared" si="131"/>
        <v>2</v>
      </c>
      <c r="AQ313" s="62">
        <f t="shared" si="132"/>
        <v>2</v>
      </c>
      <c r="AR313" s="41">
        <f t="shared" si="133"/>
        <v>3</v>
      </c>
      <c r="AS313" s="62">
        <f t="shared" si="134"/>
        <v>1</v>
      </c>
      <c r="AT313" s="41">
        <f t="shared" si="135"/>
        <v>0</v>
      </c>
      <c r="AU313" s="41">
        <f t="shared" si="136"/>
        <v>0</v>
      </c>
      <c r="AV313" s="41">
        <f t="shared" si="137"/>
        <v>0</v>
      </c>
      <c r="AW313" s="41">
        <f t="shared" si="138"/>
        <v>4</v>
      </c>
      <c r="AX313" s="62">
        <f t="shared" si="139"/>
        <v>0</v>
      </c>
      <c r="AY313" s="62">
        <f t="shared" si="103"/>
        <v>4</v>
      </c>
      <c r="AZ313" s="242"/>
      <c r="BA313" s="243"/>
      <c r="BB313" s="243"/>
      <c r="BC313" s="244"/>
      <c r="BD313" s="252"/>
      <c r="BE313" s="141"/>
      <c r="BF313" s="148"/>
      <c r="BG313" s="149"/>
      <c r="BH313" s="149"/>
      <c r="BI313" s="150"/>
    </row>
    <row r="314" spans="1:61" x14ac:dyDescent="0.35">
      <c r="A314" s="3"/>
      <c r="B314" s="3"/>
      <c r="C314" s="20"/>
      <c r="D314" s="28"/>
      <c r="E314" s="15"/>
      <c r="F314" s="12" t="s">
        <v>399</v>
      </c>
      <c r="G314" s="12"/>
      <c r="H314" s="55"/>
      <c r="I314" s="6">
        <v>0</v>
      </c>
      <c r="J314" s="6">
        <v>0</v>
      </c>
      <c r="K314" s="6">
        <v>0</v>
      </c>
      <c r="L314" s="6">
        <v>0</v>
      </c>
      <c r="M314" s="6">
        <v>0</v>
      </c>
      <c r="N314" s="6">
        <v>0</v>
      </c>
      <c r="O314" s="6">
        <v>0</v>
      </c>
      <c r="P314" s="6">
        <v>0</v>
      </c>
      <c r="Q314" s="6">
        <v>0</v>
      </c>
      <c r="R314" s="6">
        <v>0</v>
      </c>
      <c r="S314" s="6">
        <v>0</v>
      </c>
      <c r="T314" s="6">
        <v>0</v>
      </c>
      <c r="U314" s="6">
        <v>0</v>
      </c>
      <c r="V314" s="6">
        <v>0</v>
      </c>
      <c r="W314" s="6">
        <v>0</v>
      </c>
      <c r="X314" s="6">
        <v>0</v>
      </c>
      <c r="Y314" s="6">
        <v>0</v>
      </c>
      <c r="Z314" s="6">
        <v>0</v>
      </c>
      <c r="AA314" s="6">
        <v>0</v>
      </c>
      <c r="AB314" s="6">
        <v>1</v>
      </c>
      <c r="AC314" s="6">
        <v>0</v>
      </c>
      <c r="AD314" s="6">
        <v>0</v>
      </c>
      <c r="AE314" s="6">
        <v>0</v>
      </c>
      <c r="AF314" s="6">
        <v>1</v>
      </c>
      <c r="AG314" s="6">
        <v>1</v>
      </c>
      <c r="AH314" s="6">
        <v>0</v>
      </c>
      <c r="AI314" s="6">
        <v>0</v>
      </c>
      <c r="AJ314" s="6">
        <v>0</v>
      </c>
      <c r="AK314" s="6">
        <v>0</v>
      </c>
      <c r="AL314" s="6">
        <v>0</v>
      </c>
      <c r="AM314" s="6">
        <v>0</v>
      </c>
      <c r="AN314" s="6">
        <v>0</v>
      </c>
      <c r="AO314" s="46">
        <v>0</v>
      </c>
      <c r="AP314" s="41">
        <f t="shared" si="131"/>
        <v>2</v>
      </c>
      <c r="AQ314" s="62">
        <f t="shared" si="132"/>
        <v>1</v>
      </c>
      <c r="AR314" s="41">
        <f t="shared" si="133"/>
        <v>2</v>
      </c>
      <c r="AS314" s="62">
        <f t="shared" si="134"/>
        <v>1</v>
      </c>
      <c r="AT314" s="41">
        <f t="shared" si="135"/>
        <v>0</v>
      </c>
      <c r="AU314" s="41">
        <f t="shared" si="136"/>
        <v>0</v>
      </c>
      <c r="AV314" s="41">
        <f t="shared" si="137"/>
        <v>0</v>
      </c>
      <c r="AW314" s="41">
        <f t="shared" si="138"/>
        <v>3</v>
      </c>
      <c r="AX314" s="62">
        <f t="shared" si="139"/>
        <v>0</v>
      </c>
      <c r="AY314" s="62">
        <f t="shared" si="103"/>
        <v>3</v>
      </c>
      <c r="AZ314" s="242"/>
      <c r="BA314" s="243"/>
      <c r="BB314" s="243"/>
      <c r="BC314" s="244"/>
      <c r="BD314" s="252"/>
      <c r="BE314" s="141"/>
      <c r="BF314" s="148"/>
      <c r="BG314" s="149"/>
      <c r="BH314" s="149"/>
      <c r="BI314" s="150"/>
    </row>
    <row r="315" spans="1:61" x14ac:dyDescent="0.35">
      <c r="A315" s="3"/>
      <c r="B315" s="3"/>
      <c r="C315" s="20"/>
      <c r="D315" s="28"/>
      <c r="E315" s="15"/>
      <c r="F315" s="12" t="s">
        <v>400</v>
      </c>
      <c r="G315" s="12"/>
      <c r="H315" s="55"/>
      <c r="I315" s="6">
        <v>0</v>
      </c>
      <c r="J315" s="6">
        <v>0</v>
      </c>
      <c r="K315" s="6">
        <v>0</v>
      </c>
      <c r="L315" s="6">
        <v>0</v>
      </c>
      <c r="M315" s="6">
        <v>0</v>
      </c>
      <c r="N315" s="6">
        <v>0</v>
      </c>
      <c r="O315" s="6">
        <v>0</v>
      </c>
      <c r="P315" s="6">
        <v>0</v>
      </c>
      <c r="Q315" s="6">
        <v>0</v>
      </c>
      <c r="R315" s="6">
        <v>0</v>
      </c>
      <c r="S315" s="6">
        <v>0</v>
      </c>
      <c r="T315" s="6">
        <v>0</v>
      </c>
      <c r="U315" s="6">
        <v>0</v>
      </c>
      <c r="V315" s="6">
        <v>0</v>
      </c>
      <c r="W315" s="6">
        <v>0</v>
      </c>
      <c r="X315" s="6">
        <v>0</v>
      </c>
      <c r="Y315" s="6">
        <v>0</v>
      </c>
      <c r="Z315" s="6">
        <v>0</v>
      </c>
      <c r="AA315" s="6">
        <v>1</v>
      </c>
      <c r="AB315" s="6">
        <v>0</v>
      </c>
      <c r="AC315" s="6">
        <v>1</v>
      </c>
      <c r="AD315" s="6">
        <v>1</v>
      </c>
      <c r="AE315" s="6">
        <v>0</v>
      </c>
      <c r="AF315" s="6">
        <v>0</v>
      </c>
      <c r="AG315" s="6">
        <v>0</v>
      </c>
      <c r="AH315" s="6">
        <v>0</v>
      </c>
      <c r="AI315" s="6">
        <v>0</v>
      </c>
      <c r="AJ315" s="6">
        <v>0</v>
      </c>
      <c r="AK315" s="6">
        <v>0</v>
      </c>
      <c r="AL315" s="6">
        <v>0</v>
      </c>
      <c r="AM315" s="6">
        <v>0</v>
      </c>
      <c r="AN315" s="6">
        <v>0</v>
      </c>
      <c r="AO315" s="46">
        <v>0</v>
      </c>
      <c r="AP315" s="41">
        <f t="shared" si="131"/>
        <v>0</v>
      </c>
      <c r="AQ315" s="62">
        <f t="shared" si="132"/>
        <v>3</v>
      </c>
      <c r="AR315" s="41">
        <f t="shared" si="133"/>
        <v>1</v>
      </c>
      <c r="AS315" s="62">
        <f t="shared" si="134"/>
        <v>2</v>
      </c>
      <c r="AT315" s="41">
        <f t="shared" si="135"/>
        <v>0</v>
      </c>
      <c r="AU315" s="41">
        <f t="shared" si="136"/>
        <v>0</v>
      </c>
      <c r="AV315" s="41">
        <f t="shared" si="137"/>
        <v>0</v>
      </c>
      <c r="AW315" s="41">
        <f t="shared" si="138"/>
        <v>3</v>
      </c>
      <c r="AX315" s="62">
        <f t="shared" si="139"/>
        <v>0</v>
      </c>
      <c r="AY315" s="62">
        <f t="shared" si="103"/>
        <v>3</v>
      </c>
      <c r="AZ315" s="242"/>
      <c r="BA315" s="243"/>
      <c r="BB315" s="243"/>
      <c r="BC315" s="244"/>
      <c r="BD315" s="252"/>
      <c r="BE315" s="141"/>
      <c r="BF315" s="148"/>
      <c r="BG315" s="149"/>
      <c r="BH315" s="149"/>
      <c r="BI315" s="150"/>
    </row>
    <row r="316" spans="1:61" x14ac:dyDescent="0.35">
      <c r="A316" s="3"/>
      <c r="B316" s="3"/>
      <c r="C316" s="20"/>
      <c r="D316" s="28"/>
      <c r="E316" s="15"/>
      <c r="F316" s="12" t="s">
        <v>401</v>
      </c>
      <c r="G316" s="12"/>
      <c r="H316" s="55"/>
      <c r="I316" s="6">
        <v>0</v>
      </c>
      <c r="J316" s="6">
        <v>0</v>
      </c>
      <c r="K316" s="6">
        <v>0</v>
      </c>
      <c r="L316" s="6">
        <v>0</v>
      </c>
      <c r="M316" s="6">
        <v>0</v>
      </c>
      <c r="N316" s="6">
        <v>0</v>
      </c>
      <c r="O316" s="6">
        <v>0</v>
      </c>
      <c r="P316" s="6">
        <v>0</v>
      </c>
      <c r="Q316" s="6">
        <v>0</v>
      </c>
      <c r="R316" s="6">
        <v>0</v>
      </c>
      <c r="S316" s="6">
        <v>0</v>
      </c>
      <c r="T316" s="6">
        <v>0</v>
      </c>
      <c r="U316" s="6">
        <v>0</v>
      </c>
      <c r="V316" s="6">
        <v>0</v>
      </c>
      <c r="W316" s="6">
        <v>0</v>
      </c>
      <c r="X316" s="6">
        <v>0</v>
      </c>
      <c r="Y316" s="6">
        <v>0</v>
      </c>
      <c r="Z316" s="6">
        <v>0</v>
      </c>
      <c r="AA316" s="6">
        <v>0</v>
      </c>
      <c r="AB316" s="6">
        <v>1</v>
      </c>
      <c r="AC316" s="6">
        <v>0</v>
      </c>
      <c r="AD316" s="6">
        <v>0</v>
      </c>
      <c r="AE316" s="6">
        <v>0</v>
      </c>
      <c r="AF316" s="6">
        <v>0</v>
      </c>
      <c r="AG316" s="6">
        <v>1</v>
      </c>
      <c r="AH316" s="6">
        <v>0</v>
      </c>
      <c r="AI316" s="6">
        <v>0</v>
      </c>
      <c r="AJ316" s="6">
        <v>0</v>
      </c>
      <c r="AK316" s="6">
        <v>0</v>
      </c>
      <c r="AL316" s="6">
        <v>0</v>
      </c>
      <c r="AM316" s="6">
        <v>0</v>
      </c>
      <c r="AN316" s="6">
        <v>0</v>
      </c>
      <c r="AO316" s="46">
        <v>0</v>
      </c>
      <c r="AP316" s="41">
        <f t="shared" si="131"/>
        <v>1</v>
      </c>
      <c r="AQ316" s="62">
        <f t="shared" si="132"/>
        <v>1</v>
      </c>
      <c r="AR316" s="41">
        <f t="shared" si="133"/>
        <v>1</v>
      </c>
      <c r="AS316" s="62">
        <f t="shared" si="134"/>
        <v>1</v>
      </c>
      <c r="AT316" s="41">
        <f t="shared" si="135"/>
        <v>0</v>
      </c>
      <c r="AU316" s="41">
        <f t="shared" si="136"/>
        <v>0</v>
      </c>
      <c r="AV316" s="41">
        <f t="shared" si="137"/>
        <v>0</v>
      </c>
      <c r="AW316" s="41">
        <f t="shared" si="138"/>
        <v>2</v>
      </c>
      <c r="AX316" s="62">
        <f t="shared" si="139"/>
        <v>0</v>
      </c>
      <c r="AY316" s="62">
        <f t="shared" si="103"/>
        <v>2</v>
      </c>
      <c r="AZ316" s="242"/>
      <c r="BA316" s="243"/>
      <c r="BB316" s="243"/>
      <c r="BC316" s="244"/>
      <c r="BD316" s="252"/>
      <c r="BE316" s="141"/>
      <c r="BF316" s="148"/>
      <c r="BG316" s="149"/>
      <c r="BH316" s="149"/>
      <c r="BI316" s="150"/>
    </row>
    <row r="317" spans="1:61" x14ac:dyDescent="0.35">
      <c r="A317" s="3"/>
      <c r="B317" s="3"/>
      <c r="C317" s="20"/>
      <c r="D317" s="28"/>
      <c r="E317" s="15"/>
      <c r="F317" s="12" t="s">
        <v>402</v>
      </c>
      <c r="G317" s="12"/>
      <c r="H317" s="55"/>
      <c r="I317" s="6">
        <v>0</v>
      </c>
      <c r="J317" s="6">
        <v>0</v>
      </c>
      <c r="K317" s="6">
        <v>0</v>
      </c>
      <c r="L317" s="6">
        <v>0</v>
      </c>
      <c r="M317" s="6">
        <v>0</v>
      </c>
      <c r="N317" s="6">
        <v>0</v>
      </c>
      <c r="O317" s="6">
        <v>0</v>
      </c>
      <c r="P317" s="6">
        <v>0</v>
      </c>
      <c r="Q317" s="6">
        <v>0</v>
      </c>
      <c r="R317" s="6">
        <v>0</v>
      </c>
      <c r="S317" s="6">
        <v>0</v>
      </c>
      <c r="T317" s="6">
        <v>0</v>
      </c>
      <c r="U317" s="6">
        <v>0</v>
      </c>
      <c r="V317" s="6">
        <v>0</v>
      </c>
      <c r="W317" s="6">
        <v>0</v>
      </c>
      <c r="X317" s="6">
        <v>0</v>
      </c>
      <c r="Y317" s="6">
        <v>0</v>
      </c>
      <c r="Z317" s="6">
        <v>0</v>
      </c>
      <c r="AA317" s="6">
        <v>0</v>
      </c>
      <c r="AB317" s="6">
        <v>1</v>
      </c>
      <c r="AC317" s="6">
        <v>0</v>
      </c>
      <c r="AD317" s="6">
        <v>0</v>
      </c>
      <c r="AE317" s="6">
        <v>1</v>
      </c>
      <c r="AF317" s="6">
        <v>0</v>
      </c>
      <c r="AG317" s="6">
        <v>0</v>
      </c>
      <c r="AH317" s="6">
        <v>0</v>
      </c>
      <c r="AI317" s="6">
        <v>0</v>
      </c>
      <c r="AJ317" s="6">
        <v>0</v>
      </c>
      <c r="AK317" s="6">
        <v>0</v>
      </c>
      <c r="AL317" s="6">
        <v>0</v>
      </c>
      <c r="AM317" s="6">
        <v>0</v>
      </c>
      <c r="AN317" s="6">
        <v>0</v>
      </c>
      <c r="AO317" s="46">
        <v>0</v>
      </c>
      <c r="AP317" s="41">
        <f t="shared" si="131"/>
        <v>1</v>
      </c>
      <c r="AQ317" s="62">
        <f t="shared" si="132"/>
        <v>1</v>
      </c>
      <c r="AR317" s="41">
        <f t="shared" si="133"/>
        <v>2</v>
      </c>
      <c r="AS317" s="62">
        <f t="shared" si="134"/>
        <v>0</v>
      </c>
      <c r="AT317" s="41">
        <f t="shared" si="135"/>
        <v>0</v>
      </c>
      <c r="AU317" s="41">
        <f t="shared" si="136"/>
        <v>0</v>
      </c>
      <c r="AV317" s="41">
        <f t="shared" si="137"/>
        <v>0</v>
      </c>
      <c r="AW317" s="41">
        <f t="shared" si="138"/>
        <v>2</v>
      </c>
      <c r="AX317" s="62">
        <f t="shared" si="139"/>
        <v>0</v>
      </c>
      <c r="AY317" s="62">
        <f t="shared" si="103"/>
        <v>2</v>
      </c>
      <c r="AZ317" s="242"/>
      <c r="BA317" s="243"/>
      <c r="BB317" s="243"/>
      <c r="BC317" s="244"/>
      <c r="BD317" s="252"/>
      <c r="BE317" s="141"/>
      <c r="BF317" s="148"/>
      <c r="BG317" s="149"/>
      <c r="BH317" s="149"/>
      <c r="BI317" s="150"/>
    </row>
    <row r="318" spans="1:61" x14ac:dyDescent="0.35">
      <c r="A318" s="3"/>
      <c r="B318" s="3"/>
      <c r="C318" s="20"/>
      <c r="D318" s="28"/>
      <c r="E318" s="15"/>
      <c r="F318" s="12" t="s">
        <v>403</v>
      </c>
      <c r="G318" s="12"/>
      <c r="H318" s="55"/>
      <c r="I318" s="6">
        <v>0</v>
      </c>
      <c r="J318" s="6">
        <v>0</v>
      </c>
      <c r="K318" s="6">
        <v>0</v>
      </c>
      <c r="L318" s="6">
        <v>0</v>
      </c>
      <c r="M318" s="6">
        <v>0</v>
      </c>
      <c r="N318" s="6">
        <v>0</v>
      </c>
      <c r="O318" s="6">
        <v>0</v>
      </c>
      <c r="P318" s="6">
        <v>0</v>
      </c>
      <c r="Q318" s="6">
        <v>0</v>
      </c>
      <c r="R318" s="6">
        <v>0</v>
      </c>
      <c r="S318" s="6">
        <v>0</v>
      </c>
      <c r="T318" s="6">
        <v>0</v>
      </c>
      <c r="U318" s="6">
        <v>0</v>
      </c>
      <c r="V318" s="6">
        <v>0</v>
      </c>
      <c r="W318" s="6">
        <v>0</v>
      </c>
      <c r="X318" s="6">
        <v>0</v>
      </c>
      <c r="Y318" s="6">
        <v>0</v>
      </c>
      <c r="Z318" s="6">
        <v>0</v>
      </c>
      <c r="AA318" s="6">
        <v>1</v>
      </c>
      <c r="AB318" s="6">
        <v>0</v>
      </c>
      <c r="AC318" s="6">
        <v>0</v>
      </c>
      <c r="AD318" s="6">
        <v>0</v>
      </c>
      <c r="AE318" s="6">
        <v>0</v>
      </c>
      <c r="AF318" s="6">
        <v>0</v>
      </c>
      <c r="AG318" s="6">
        <v>0</v>
      </c>
      <c r="AH318" s="6">
        <v>0</v>
      </c>
      <c r="AI318" s="6">
        <v>0</v>
      </c>
      <c r="AJ318" s="6">
        <v>0</v>
      </c>
      <c r="AK318" s="6">
        <v>0</v>
      </c>
      <c r="AL318" s="6">
        <v>0</v>
      </c>
      <c r="AM318" s="6">
        <v>0</v>
      </c>
      <c r="AN318" s="6">
        <v>0</v>
      </c>
      <c r="AO318" s="46">
        <v>0</v>
      </c>
      <c r="AP318" s="41">
        <f t="shared" si="131"/>
        <v>0</v>
      </c>
      <c r="AQ318" s="62">
        <f t="shared" si="132"/>
        <v>1</v>
      </c>
      <c r="AR318" s="41">
        <f t="shared" si="133"/>
        <v>1</v>
      </c>
      <c r="AS318" s="62">
        <f t="shared" si="134"/>
        <v>0</v>
      </c>
      <c r="AT318" s="41">
        <f t="shared" si="135"/>
        <v>0</v>
      </c>
      <c r="AU318" s="41">
        <f t="shared" si="136"/>
        <v>0</v>
      </c>
      <c r="AV318" s="41">
        <f t="shared" si="137"/>
        <v>0</v>
      </c>
      <c r="AW318" s="41">
        <f t="shared" si="138"/>
        <v>1</v>
      </c>
      <c r="AX318" s="62">
        <f t="shared" si="139"/>
        <v>0</v>
      </c>
      <c r="AY318" s="62">
        <f t="shared" si="103"/>
        <v>1</v>
      </c>
      <c r="AZ318" s="242"/>
      <c r="BA318" s="243"/>
      <c r="BB318" s="243"/>
      <c r="BC318" s="244"/>
      <c r="BD318" s="252"/>
      <c r="BE318" s="141"/>
      <c r="BF318" s="148"/>
      <c r="BG318" s="149"/>
      <c r="BH318" s="149"/>
      <c r="BI318" s="150"/>
    </row>
    <row r="319" spans="1:61" s="202" customFormat="1" x14ac:dyDescent="0.35">
      <c r="A319" s="15"/>
      <c r="B319" s="15"/>
      <c r="C319" s="20"/>
      <c r="D319" s="28"/>
      <c r="E319" s="11" t="s">
        <v>860</v>
      </c>
      <c r="F319" s="11"/>
      <c r="G319" s="11"/>
      <c r="H319" s="54"/>
      <c r="I319" s="204">
        <v>0</v>
      </c>
      <c r="J319" s="204">
        <v>0</v>
      </c>
      <c r="K319" s="204">
        <v>0</v>
      </c>
      <c r="L319" s="204">
        <v>0</v>
      </c>
      <c r="M319" s="204">
        <v>0</v>
      </c>
      <c r="N319" s="204">
        <v>0</v>
      </c>
      <c r="O319" s="204">
        <v>0</v>
      </c>
      <c r="P319" s="204">
        <v>0</v>
      </c>
      <c r="Q319" s="204">
        <v>0</v>
      </c>
      <c r="R319" s="204">
        <v>0</v>
      </c>
      <c r="S319" s="204">
        <v>0</v>
      </c>
      <c r="T319" s="204">
        <v>0</v>
      </c>
      <c r="U319" s="204">
        <v>0</v>
      </c>
      <c r="V319" s="204">
        <v>0</v>
      </c>
      <c r="W319" s="204">
        <v>0</v>
      </c>
      <c r="X319" s="204">
        <v>0</v>
      </c>
      <c r="Y319" s="204">
        <v>0</v>
      </c>
      <c r="Z319" s="204">
        <v>0</v>
      </c>
      <c r="AA319" s="204">
        <v>1</v>
      </c>
      <c r="AB319" s="204">
        <v>1</v>
      </c>
      <c r="AC319" s="204">
        <v>1</v>
      </c>
      <c r="AD319" s="204">
        <v>1</v>
      </c>
      <c r="AE319" s="204">
        <v>1</v>
      </c>
      <c r="AF319" s="204">
        <v>0</v>
      </c>
      <c r="AG319" s="204">
        <v>0</v>
      </c>
      <c r="AH319" s="204">
        <v>0</v>
      </c>
      <c r="AI319" s="204">
        <v>0</v>
      </c>
      <c r="AJ319" s="204">
        <v>0</v>
      </c>
      <c r="AK319" s="204">
        <v>0</v>
      </c>
      <c r="AL319" s="204">
        <v>0</v>
      </c>
      <c r="AM319" s="204">
        <v>0</v>
      </c>
      <c r="AN319" s="204">
        <v>0</v>
      </c>
      <c r="AO319" s="205">
        <v>0</v>
      </c>
      <c r="AP319" s="206">
        <f t="shared" si="131"/>
        <v>1</v>
      </c>
      <c r="AQ319" s="207">
        <f t="shared" si="132"/>
        <v>4</v>
      </c>
      <c r="AR319" s="206">
        <f t="shared" si="133"/>
        <v>3</v>
      </c>
      <c r="AS319" s="207">
        <f t="shared" si="134"/>
        <v>2</v>
      </c>
      <c r="AT319" s="206">
        <f t="shared" si="135"/>
        <v>0</v>
      </c>
      <c r="AU319" s="206">
        <f t="shared" si="136"/>
        <v>0</v>
      </c>
      <c r="AV319" s="206">
        <f t="shared" si="137"/>
        <v>0</v>
      </c>
      <c r="AW319" s="206">
        <f t="shared" si="138"/>
        <v>5</v>
      </c>
      <c r="AX319" s="207">
        <f t="shared" si="139"/>
        <v>0</v>
      </c>
      <c r="AY319" s="207">
        <f t="shared" si="103"/>
        <v>5</v>
      </c>
      <c r="AZ319" s="242"/>
      <c r="BA319" s="243"/>
      <c r="BB319" s="243"/>
      <c r="BC319" s="244"/>
      <c r="BD319" s="252"/>
      <c r="BE319" s="76"/>
      <c r="BF319" s="221"/>
      <c r="BG319" s="222"/>
      <c r="BH319" s="222"/>
      <c r="BI319" s="223"/>
    </row>
    <row r="320" spans="1:61" s="202" customFormat="1" x14ac:dyDescent="0.35">
      <c r="A320" s="15"/>
      <c r="B320" s="15"/>
      <c r="C320" s="20"/>
      <c r="D320" s="28"/>
      <c r="E320" s="11" t="s">
        <v>861</v>
      </c>
      <c r="F320" s="11"/>
      <c r="G320" s="11"/>
      <c r="H320" s="54"/>
      <c r="I320" s="204">
        <v>0</v>
      </c>
      <c r="J320" s="204">
        <v>0</v>
      </c>
      <c r="K320" s="204">
        <v>0</v>
      </c>
      <c r="L320" s="204">
        <v>0</v>
      </c>
      <c r="M320" s="204">
        <v>0</v>
      </c>
      <c r="N320" s="204">
        <v>0</v>
      </c>
      <c r="O320" s="204">
        <v>0</v>
      </c>
      <c r="P320" s="204">
        <v>0</v>
      </c>
      <c r="Q320" s="204">
        <v>0</v>
      </c>
      <c r="R320" s="204">
        <v>0</v>
      </c>
      <c r="S320" s="204">
        <v>0</v>
      </c>
      <c r="T320" s="204">
        <v>0</v>
      </c>
      <c r="U320" s="204">
        <v>0</v>
      </c>
      <c r="V320" s="204">
        <v>0</v>
      </c>
      <c r="W320" s="204">
        <v>0</v>
      </c>
      <c r="X320" s="204">
        <v>0</v>
      </c>
      <c r="Y320" s="204">
        <v>0</v>
      </c>
      <c r="Z320" s="204">
        <v>0</v>
      </c>
      <c r="AA320" s="204">
        <v>0</v>
      </c>
      <c r="AB320" s="204">
        <v>0</v>
      </c>
      <c r="AC320" s="204">
        <v>0</v>
      </c>
      <c r="AD320" s="204">
        <v>0</v>
      </c>
      <c r="AE320" s="204">
        <v>1</v>
      </c>
      <c r="AF320" s="204">
        <v>1</v>
      </c>
      <c r="AG320" s="204">
        <v>1</v>
      </c>
      <c r="AH320" s="204">
        <v>0</v>
      </c>
      <c r="AI320" s="204">
        <v>0</v>
      </c>
      <c r="AJ320" s="204">
        <v>0</v>
      </c>
      <c r="AK320" s="204">
        <v>0</v>
      </c>
      <c r="AL320" s="204">
        <v>0</v>
      </c>
      <c r="AM320" s="204">
        <v>0</v>
      </c>
      <c r="AN320" s="204">
        <v>0</v>
      </c>
      <c r="AO320" s="205">
        <v>0</v>
      </c>
      <c r="AP320" s="206">
        <f t="shared" si="131"/>
        <v>3</v>
      </c>
      <c r="AQ320" s="207">
        <f t="shared" si="132"/>
        <v>0</v>
      </c>
      <c r="AR320" s="206">
        <f t="shared" si="133"/>
        <v>2</v>
      </c>
      <c r="AS320" s="207">
        <f t="shared" si="134"/>
        <v>1</v>
      </c>
      <c r="AT320" s="206">
        <f t="shared" si="135"/>
        <v>0</v>
      </c>
      <c r="AU320" s="206">
        <f t="shared" si="136"/>
        <v>0</v>
      </c>
      <c r="AV320" s="206">
        <f t="shared" si="137"/>
        <v>0</v>
      </c>
      <c r="AW320" s="206">
        <f t="shared" si="138"/>
        <v>3</v>
      </c>
      <c r="AX320" s="207">
        <f t="shared" si="139"/>
        <v>0</v>
      </c>
      <c r="AY320" s="207">
        <f t="shared" si="103"/>
        <v>3</v>
      </c>
      <c r="AZ320" s="242"/>
      <c r="BA320" s="243"/>
      <c r="BB320" s="243"/>
      <c r="BC320" s="244"/>
      <c r="BD320" s="252"/>
      <c r="BE320" s="76"/>
      <c r="BF320" s="221"/>
      <c r="BG320" s="222"/>
      <c r="BH320" s="222"/>
      <c r="BI320" s="223"/>
    </row>
    <row r="321" spans="1:61" s="202" customFormat="1" x14ac:dyDescent="0.35">
      <c r="A321" s="15"/>
      <c r="B321" s="15"/>
      <c r="C321" s="20"/>
      <c r="D321" s="28"/>
      <c r="E321" s="11" t="s">
        <v>862</v>
      </c>
      <c r="F321" s="11"/>
      <c r="G321" s="11"/>
      <c r="H321" s="54"/>
      <c r="I321" s="204">
        <v>0</v>
      </c>
      <c r="J321" s="204">
        <v>0</v>
      </c>
      <c r="K321" s="204">
        <v>0</v>
      </c>
      <c r="L321" s="204">
        <v>0</v>
      </c>
      <c r="M321" s="204">
        <v>0</v>
      </c>
      <c r="N321" s="204">
        <v>0</v>
      </c>
      <c r="O321" s="204">
        <v>0</v>
      </c>
      <c r="P321" s="204">
        <v>0</v>
      </c>
      <c r="Q321" s="204">
        <v>0</v>
      </c>
      <c r="R321" s="204">
        <v>0</v>
      </c>
      <c r="S321" s="204">
        <v>0</v>
      </c>
      <c r="T321" s="204">
        <v>0</v>
      </c>
      <c r="U321" s="204">
        <v>0</v>
      </c>
      <c r="V321" s="204">
        <v>0</v>
      </c>
      <c r="W321" s="204">
        <v>0</v>
      </c>
      <c r="X321" s="204">
        <v>0</v>
      </c>
      <c r="Y321" s="204">
        <v>0</v>
      </c>
      <c r="Z321" s="204">
        <v>0</v>
      </c>
      <c r="AA321" s="204">
        <v>0</v>
      </c>
      <c r="AB321" s="204">
        <v>1</v>
      </c>
      <c r="AC321" s="204">
        <v>0</v>
      </c>
      <c r="AD321" s="204">
        <v>0</v>
      </c>
      <c r="AE321" s="204">
        <v>0</v>
      </c>
      <c r="AF321" s="204">
        <v>1</v>
      </c>
      <c r="AG321" s="204">
        <v>0</v>
      </c>
      <c r="AH321" s="204">
        <v>0</v>
      </c>
      <c r="AI321" s="204">
        <v>0</v>
      </c>
      <c r="AJ321" s="204">
        <v>0</v>
      </c>
      <c r="AK321" s="204">
        <v>0</v>
      </c>
      <c r="AL321" s="204">
        <v>0</v>
      </c>
      <c r="AM321" s="204">
        <v>0</v>
      </c>
      <c r="AN321" s="204">
        <v>0</v>
      </c>
      <c r="AO321" s="205">
        <v>0</v>
      </c>
      <c r="AP321" s="206">
        <f t="shared" si="131"/>
        <v>1</v>
      </c>
      <c r="AQ321" s="207">
        <f t="shared" si="132"/>
        <v>1</v>
      </c>
      <c r="AR321" s="206">
        <f t="shared" si="133"/>
        <v>2</v>
      </c>
      <c r="AS321" s="207">
        <f t="shared" si="134"/>
        <v>0</v>
      </c>
      <c r="AT321" s="206">
        <f t="shared" si="135"/>
        <v>0</v>
      </c>
      <c r="AU321" s="206">
        <f t="shared" si="136"/>
        <v>0</v>
      </c>
      <c r="AV321" s="206">
        <f t="shared" si="137"/>
        <v>0</v>
      </c>
      <c r="AW321" s="206">
        <f t="shared" si="138"/>
        <v>2</v>
      </c>
      <c r="AX321" s="207">
        <f t="shared" si="139"/>
        <v>0</v>
      </c>
      <c r="AY321" s="207">
        <f t="shared" si="103"/>
        <v>2</v>
      </c>
      <c r="AZ321" s="242"/>
      <c r="BA321" s="243"/>
      <c r="BB321" s="243"/>
      <c r="BC321" s="244"/>
      <c r="BD321" s="252"/>
      <c r="BE321" s="76"/>
      <c r="BF321" s="221"/>
      <c r="BG321" s="222"/>
      <c r="BH321" s="222"/>
      <c r="BI321" s="223"/>
    </row>
    <row r="322" spans="1:61" s="202" customFormat="1" x14ac:dyDescent="0.35">
      <c r="A322" s="15"/>
      <c r="B322" s="15"/>
      <c r="C322" s="20"/>
      <c r="D322" s="28"/>
      <c r="E322" s="11" t="s">
        <v>863</v>
      </c>
      <c r="F322" s="11"/>
      <c r="G322" s="11"/>
      <c r="H322" s="54"/>
      <c r="I322" s="204">
        <v>0</v>
      </c>
      <c r="J322" s="204">
        <v>0</v>
      </c>
      <c r="K322" s="204">
        <v>0</v>
      </c>
      <c r="L322" s="204">
        <v>0</v>
      </c>
      <c r="M322" s="204">
        <v>0</v>
      </c>
      <c r="N322" s="204">
        <v>0</v>
      </c>
      <c r="O322" s="204">
        <v>0</v>
      </c>
      <c r="P322" s="204">
        <v>0</v>
      </c>
      <c r="Q322" s="204">
        <v>0</v>
      </c>
      <c r="R322" s="204">
        <v>0</v>
      </c>
      <c r="S322" s="204">
        <v>0</v>
      </c>
      <c r="T322" s="204">
        <v>0</v>
      </c>
      <c r="U322" s="204">
        <v>0</v>
      </c>
      <c r="V322" s="204">
        <v>0</v>
      </c>
      <c r="W322" s="204">
        <v>0</v>
      </c>
      <c r="X322" s="204">
        <v>0</v>
      </c>
      <c r="Y322" s="204">
        <v>0</v>
      </c>
      <c r="Z322" s="204">
        <v>0</v>
      </c>
      <c r="AA322" s="204">
        <v>1</v>
      </c>
      <c r="AB322" s="204">
        <v>0</v>
      </c>
      <c r="AC322" s="204">
        <v>0</v>
      </c>
      <c r="AD322" s="204">
        <v>0</v>
      </c>
      <c r="AE322" s="204">
        <v>0</v>
      </c>
      <c r="AF322" s="204">
        <v>1</v>
      </c>
      <c r="AG322" s="204">
        <v>0</v>
      </c>
      <c r="AH322" s="204">
        <v>0</v>
      </c>
      <c r="AI322" s="204">
        <v>0</v>
      </c>
      <c r="AJ322" s="204">
        <v>0</v>
      </c>
      <c r="AK322" s="204">
        <v>0</v>
      </c>
      <c r="AL322" s="204">
        <v>0</v>
      </c>
      <c r="AM322" s="204">
        <v>0</v>
      </c>
      <c r="AN322" s="204">
        <v>0</v>
      </c>
      <c r="AO322" s="205">
        <v>0</v>
      </c>
      <c r="AP322" s="206">
        <f t="shared" si="131"/>
        <v>1</v>
      </c>
      <c r="AQ322" s="207">
        <f t="shared" si="132"/>
        <v>1</v>
      </c>
      <c r="AR322" s="206">
        <f t="shared" si="133"/>
        <v>2</v>
      </c>
      <c r="AS322" s="207">
        <f t="shared" si="134"/>
        <v>0</v>
      </c>
      <c r="AT322" s="206">
        <f t="shared" si="135"/>
        <v>0</v>
      </c>
      <c r="AU322" s="206">
        <f t="shared" si="136"/>
        <v>0</v>
      </c>
      <c r="AV322" s="206">
        <f t="shared" si="137"/>
        <v>0</v>
      </c>
      <c r="AW322" s="206">
        <f t="shared" si="138"/>
        <v>2</v>
      </c>
      <c r="AX322" s="207">
        <f t="shared" si="139"/>
        <v>0</v>
      </c>
      <c r="AY322" s="207">
        <f t="shared" ref="AY322:AY384" si="140">SUM(I322:AO322)</f>
        <v>2</v>
      </c>
      <c r="AZ322" s="242"/>
      <c r="BA322" s="243"/>
      <c r="BB322" s="243"/>
      <c r="BC322" s="244"/>
      <c r="BD322" s="252"/>
      <c r="BE322" s="76"/>
      <c r="BF322" s="221"/>
      <c r="BG322" s="222"/>
      <c r="BH322" s="222"/>
      <c r="BI322" s="223"/>
    </row>
    <row r="323" spans="1:61" s="202" customFormat="1" x14ac:dyDescent="0.35">
      <c r="A323" s="15"/>
      <c r="B323" s="15"/>
      <c r="C323" s="20"/>
      <c r="D323" s="28"/>
      <c r="E323" s="11" t="s">
        <v>864</v>
      </c>
      <c r="F323" s="11"/>
      <c r="G323" s="11"/>
      <c r="H323" s="54"/>
      <c r="I323" s="204">
        <v>0</v>
      </c>
      <c r="J323" s="204">
        <v>0</v>
      </c>
      <c r="K323" s="204">
        <v>0</v>
      </c>
      <c r="L323" s="204">
        <v>0</v>
      </c>
      <c r="M323" s="204">
        <v>0</v>
      </c>
      <c r="N323" s="204">
        <v>0</v>
      </c>
      <c r="O323" s="204">
        <v>0</v>
      </c>
      <c r="P323" s="204">
        <v>0</v>
      </c>
      <c r="Q323" s="204">
        <v>0</v>
      </c>
      <c r="R323" s="204">
        <v>0</v>
      </c>
      <c r="S323" s="204">
        <v>0</v>
      </c>
      <c r="T323" s="204">
        <v>0</v>
      </c>
      <c r="U323" s="204">
        <v>0</v>
      </c>
      <c r="V323" s="204">
        <v>0</v>
      </c>
      <c r="W323" s="204">
        <v>0</v>
      </c>
      <c r="X323" s="204">
        <v>0</v>
      </c>
      <c r="Y323" s="204">
        <v>0</v>
      </c>
      <c r="Z323" s="204">
        <v>0</v>
      </c>
      <c r="AA323" s="204">
        <v>0</v>
      </c>
      <c r="AB323" s="204">
        <v>1</v>
      </c>
      <c r="AC323" s="204">
        <v>0</v>
      </c>
      <c r="AD323" s="204">
        <v>0</v>
      </c>
      <c r="AE323" s="204">
        <v>0</v>
      </c>
      <c r="AF323" s="204">
        <v>1</v>
      </c>
      <c r="AG323" s="204">
        <v>0</v>
      </c>
      <c r="AH323" s="204">
        <v>0</v>
      </c>
      <c r="AI323" s="204">
        <v>0</v>
      </c>
      <c r="AJ323" s="204">
        <v>0</v>
      </c>
      <c r="AK323" s="204">
        <v>0</v>
      </c>
      <c r="AL323" s="204">
        <v>0</v>
      </c>
      <c r="AM323" s="204">
        <v>0</v>
      </c>
      <c r="AN323" s="204">
        <v>0</v>
      </c>
      <c r="AO323" s="205">
        <v>0</v>
      </c>
      <c r="AP323" s="206">
        <f t="shared" si="131"/>
        <v>1</v>
      </c>
      <c r="AQ323" s="207">
        <f t="shared" si="132"/>
        <v>1</v>
      </c>
      <c r="AR323" s="206">
        <f t="shared" si="133"/>
        <v>2</v>
      </c>
      <c r="AS323" s="207">
        <f t="shared" si="134"/>
        <v>0</v>
      </c>
      <c r="AT323" s="206">
        <f t="shared" si="135"/>
        <v>0</v>
      </c>
      <c r="AU323" s="206">
        <f t="shared" si="136"/>
        <v>0</v>
      </c>
      <c r="AV323" s="206">
        <f t="shared" si="137"/>
        <v>0</v>
      </c>
      <c r="AW323" s="206">
        <f t="shared" si="138"/>
        <v>2</v>
      </c>
      <c r="AX323" s="207">
        <f t="shared" si="139"/>
        <v>0</v>
      </c>
      <c r="AY323" s="207">
        <f t="shared" si="140"/>
        <v>2</v>
      </c>
      <c r="AZ323" s="242"/>
      <c r="BA323" s="243"/>
      <c r="BB323" s="243"/>
      <c r="BC323" s="244"/>
      <c r="BD323" s="252"/>
      <c r="BE323" s="76"/>
      <c r="BF323" s="221"/>
      <c r="BG323" s="222"/>
      <c r="BH323" s="222"/>
      <c r="BI323" s="223"/>
    </row>
    <row r="324" spans="1:61" s="202" customFormat="1" x14ac:dyDescent="0.35">
      <c r="A324" s="15"/>
      <c r="B324" s="15"/>
      <c r="C324" s="20"/>
      <c r="D324" s="28"/>
      <c r="E324" s="11" t="s">
        <v>865</v>
      </c>
      <c r="F324" s="11"/>
      <c r="G324" s="11"/>
      <c r="H324" s="54"/>
      <c r="I324" s="204">
        <v>0</v>
      </c>
      <c r="J324" s="204">
        <v>0</v>
      </c>
      <c r="K324" s="204">
        <v>0</v>
      </c>
      <c r="L324" s="204">
        <v>0</v>
      </c>
      <c r="M324" s="204">
        <v>0</v>
      </c>
      <c r="N324" s="204">
        <v>0</v>
      </c>
      <c r="O324" s="204">
        <v>0</v>
      </c>
      <c r="P324" s="204">
        <v>0</v>
      </c>
      <c r="Q324" s="204">
        <v>0</v>
      </c>
      <c r="R324" s="204">
        <v>0</v>
      </c>
      <c r="S324" s="204">
        <v>0</v>
      </c>
      <c r="T324" s="204">
        <v>0</v>
      </c>
      <c r="U324" s="204">
        <v>0</v>
      </c>
      <c r="V324" s="204">
        <v>0</v>
      </c>
      <c r="W324" s="204">
        <v>0</v>
      </c>
      <c r="X324" s="204">
        <v>0</v>
      </c>
      <c r="Y324" s="204">
        <v>0</v>
      </c>
      <c r="Z324" s="204">
        <v>0</v>
      </c>
      <c r="AA324" s="204">
        <v>0</v>
      </c>
      <c r="AB324" s="204">
        <v>0</v>
      </c>
      <c r="AC324" s="204">
        <v>0</v>
      </c>
      <c r="AD324" s="204">
        <v>0</v>
      </c>
      <c r="AE324" s="204">
        <v>1</v>
      </c>
      <c r="AF324" s="204">
        <v>0</v>
      </c>
      <c r="AG324" s="204">
        <v>0</v>
      </c>
      <c r="AH324" s="204">
        <v>0</v>
      </c>
      <c r="AI324" s="204">
        <v>0</v>
      </c>
      <c r="AJ324" s="204">
        <v>0</v>
      </c>
      <c r="AK324" s="204">
        <v>0</v>
      </c>
      <c r="AL324" s="204">
        <v>0</v>
      </c>
      <c r="AM324" s="204">
        <v>0</v>
      </c>
      <c r="AN324" s="204">
        <v>0</v>
      </c>
      <c r="AO324" s="205">
        <v>0</v>
      </c>
      <c r="AP324" s="206">
        <f t="shared" si="131"/>
        <v>1</v>
      </c>
      <c r="AQ324" s="207">
        <f t="shared" si="132"/>
        <v>0</v>
      </c>
      <c r="AR324" s="206">
        <f t="shared" si="133"/>
        <v>1</v>
      </c>
      <c r="AS324" s="207">
        <f t="shared" si="134"/>
        <v>0</v>
      </c>
      <c r="AT324" s="206">
        <f t="shared" si="135"/>
        <v>0</v>
      </c>
      <c r="AU324" s="206">
        <f t="shared" si="136"/>
        <v>0</v>
      </c>
      <c r="AV324" s="206">
        <f t="shared" si="137"/>
        <v>0</v>
      </c>
      <c r="AW324" s="206">
        <f t="shared" si="138"/>
        <v>1</v>
      </c>
      <c r="AX324" s="207">
        <f t="shared" si="139"/>
        <v>0</v>
      </c>
      <c r="AY324" s="207">
        <f t="shared" si="140"/>
        <v>1</v>
      </c>
      <c r="AZ324" s="242"/>
      <c r="BA324" s="243"/>
      <c r="BB324" s="243"/>
      <c r="BC324" s="244"/>
      <c r="BD324" s="252"/>
      <c r="BE324" s="76"/>
      <c r="BF324" s="221"/>
      <c r="BG324" s="222"/>
      <c r="BH324" s="222"/>
      <c r="BI324" s="223"/>
    </row>
    <row r="325" spans="1:61" s="202" customFormat="1" x14ac:dyDescent="0.35">
      <c r="A325" s="15"/>
      <c r="B325" s="15"/>
      <c r="C325" s="20"/>
      <c r="D325" s="28"/>
      <c r="E325" s="11" t="s">
        <v>866</v>
      </c>
      <c r="F325" s="11"/>
      <c r="G325" s="11"/>
      <c r="H325" s="54"/>
      <c r="I325" s="204">
        <v>0</v>
      </c>
      <c r="J325" s="204">
        <v>0</v>
      </c>
      <c r="K325" s="204">
        <v>0</v>
      </c>
      <c r="L325" s="204">
        <v>0</v>
      </c>
      <c r="M325" s="204">
        <v>0</v>
      </c>
      <c r="N325" s="204">
        <v>0</v>
      </c>
      <c r="O325" s="204">
        <v>0</v>
      </c>
      <c r="P325" s="204">
        <v>0</v>
      </c>
      <c r="Q325" s="204">
        <v>0</v>
      </c>
      <c r="R325" s="204">
        <v>0</v>
      </c>
      <c r="S325" s="204">
        <v>0</v>
      </c>
      <c r="T325" s="204">
        <v>0</v>
      </c>
      <c r="U325" s="204">
        <v>0</v>
      </c>
      <c r="V325" s="204">
        <v>0</v>
      </c>
      <c r="W325" s="204">
        <v>0</v>
      </c>
      <c r="X325" s="204">
        <v>0</v>
      </c>
      <c r="Y325" s="204">
        <v>0</v>
      </c>
      <c r="Z325" s="204">
        <v>0</v>
      </c>
      <c r="AA325" s="204">
        <v>0</v>
      </c>
      <c r="AB325" s="204">
        <v>0</v>
      </c>
      <c r="AC325" s="204">
        <v>1</v>
      </c>
      <c r="AD325" s="204">
        <v>0</v>
      </c>
      <c r="AE325" s="204">
        <v>0</v>
      </c>
      <c r="AF325" s="204">
        <v>0</v>
      </c>
      <c r="AG325" s="204">
        <v>0</v>
      </c>
      <c r="AH325" s="204">
        <v>0</v>
      </c>
      <c r="AI325" s="204">
        <v>0</v>
      </c>
      <c r="AJ325" s="204">
        <v>0</v>
      </c>
      <c r="AK325" s="204">
        <v>0</v>
      </c>
      <c r="AL325" s="204">
        <v>0</v>
      </c>
      <c r="AM325" s="204">
        <v>0</v>
      </c>
      <c r="AN325" s="204">
        <v>0</v>
      </c>
      <c r="AO325" s="205">
        <v>0</v>
      </c>
      <c r="AP325" s="206">
        <f t="shared" si="131"/>
        <v>0</v>
      </c>
      <c r="AQ325" s="207">
        <f t="shared" si="132"/>
        <v>1</v>
      </c>
      <c r="AR325" s="206">
        <f t="shared" si="133"/>
        <v>0</v>
      </c>
      <c r="AS325" s="207">
        <f t="shared" si="134"/>
        <v>1</v>
      </c>
      <c r="AT325" s="206">
        <f t="shared" si="135"/>
        <v>0</v>
      </c>
      <c r="AU325" s="206">
        <f t="shared" si="136"/>
        <v>0</v>
      </c>
      <c r="AV325" s="206">
        <f t="shared" si="137"/>
        <v>0</v>
      </c>
      <c r="AW325" s="206">
        <f t="shared" si="138"/>
        <v>1</v>
      </c>
      <c r="AX325" s="207">
        <f t="shared" si="139"/>
        <v>0</v>
      </c>
      <c r="AY325" s="207">
        <f t="shared" si="140"/>
        <v>1</v>
      </c>
      <c r="AZ325" s="242"/>
      <c r="BA325" s="243"/>
      <c r="BB325" s="243"/>
      <c r="BC325" s="244"/>
      <c r="BD325" s="252"/>
      <c r="BE325" s="76"/>
      <c r="BF325" s="221"/>
      <c r="BG325" s="222"/>
      <c r="BH325" s="222"/>
      <c r="BI325" s="223"/>
    </row>
    <row r="326" spans="1:61" s="202" customFormat="1" x14ac:dyDescent="0.35">
      <c r="A326" s="15"/>
      <c r="B326" s="253" t="s">
        <v>382</v>
      </c>
      <c r="C326" s="20"/>
      <c r="D326" s="28"/>
      <c r="E326" s="11" t="s">
        <v>867</v>
      </c>
      <c r="F326" s="11"/>
      <c r="G326" s="11"/>
      <c r="H326" s="54"/>
      <c r="I326" s="204">
        <v>0</v>
      </c>
      <c r="J326" s="204">
        <v>0</v>
      </c>
      <c r="K326" s="204">
        <v>0</v>
      </c>
      <c r="L326" s="204">
        <v>0</v>
      </c>
      <c r="M326" s="204">
        <v>0</v>
      </c>
      <c r="N326" s="204">
        <v>0</v>
      </c>
      <c r="O326" s="204">
        <v>0</v>
      </c>
      <c r="P326" s="204">
        <v>0</v>
      </c>
      <c r="Q326" s="204">
        <v>0</v>
      </c>
      <c r="R326" s="204">
        <v>0</v>
      </c>
      <c r="S326" s="204">
        <v>0</v>
      </c>
      <c r="T326" s="204">
        <v>0</v>
      </c>
      <c r="U326" s="204">
        <v>0</v>
      </c>
      <c r="V326" s="204">
        <v>0</v>
      </c>
      <c r="W326" s="204">
        <v>0</v>
      </c>
      <c r="X326" s="204">
        <v>0</v>
      </c>
      <c r="Y326" s="204">
        <v>0</v>
      </c>
      <c r="Z326" s="204">
        <v>0</v>
      </c>
      <c r="AA326" s="204">
        <v>0</v>
      </c>
      <c r="AB326" s="204">
        <v>1</v>
      </c>
      <c r="AC326" s="204">
        <v>0</v>
      </c>
      <c r="AD326" s="204">
        <v>0</v>
      </c>
      <c r="AE326" s="204">
        <v>0</v>
      </c>
      <c r="AF326" s="204">
        <v>0</v>
      </c>
      <c r="AG326" s="204">
        <v>0</v>
      </c>
      <c r="AH326" s="204">
        <v>0</v>
      </c>
      <c r="AI326" s="204">
        <v>0</v>
      </c>
      <c r="AJ326" s="204">
        <v>0</v>
      </c>
      <c r="AK326" s="204">
        <v>0</v>
      </c>
      <c r="AL326" s="204">
        <v>0</v>
      </c>
      <c r="AM326" s="204">
        <v>0</v>
      </c>
      <c r="AN326" s="204">
        <v>0</v>
      </c>
      <c r="AO326" s="205">
        <v>0</v>
      </c>
      <c r="AP326" s="206">
        <f t="shared" si="131"/>
        <v>0</v>
      </c>
      <c r="AQ326" s="207">
        <f t="shared" si="132"/>
        <v>1</v>
      </c>
      <c r="AR326" s="206">
        <f t="shared" si="133"/>
        <v>1</v>
      </c>
      <c r="AS326" s="207">
        <f t="shared" si="134"/>
        <v>0</v>
      </c>
      <c r="AT326" s="206">
        <f t="shared" si="135"/>
        <v>0</v>
      </c>
      <c r="AU326" s="206">
        <f t="shared" si="136"/>
        <v>0</v>
      </c>
      <c r="AV326" s="206">
        <f t="shared" si="137"/>
        <v>0</v>
      </c>
      <c r="AW326" s="206">
        <f t="shared" si="138"/>
        <v>1</v>
      </c>
      <c r="AX326" s="207">
        <f t="shared" si="139"/>
        <v>0</v>
      </c>
      <c r="AY326" s="207">
        <f t="shared" si="140"/>
        <v>1</v>
      </c>
      <c r="AZ326" s="242"/>
      <c r="BA326" s="243"/>
      <c r="BB326" s="243"/>
      <c r="BC326" s="244"/>
      <c r="BD326" s="252"/>
      <c r="BE326" s="76"/>
      <c r="BF326" s="221"/>
      <c r="BG326" s="222"/>
      <c r="BH326" s="222"/>
      <c r="BI326" s="223"/>
    </row>
    <row r="327" spans="1:61" s="202" customFormat="1" x14ac:dyDescent="0.35">
      <c r="A327" s="15"/>
      <c r="B327" s="253"/>
      <c r="C327" s="20"/>
      <c r="D327" s="28"/>
      <c r="E327" s="11" t="s">
        <v>868</v>
      </c>
      <c r="F327" s="11"/>
      <c r="G327" s="11"/>
      <c r="H327" s="54"/>
      <c r="I327" s="204">
        <v>0</v>
      </c>
      <c r="J327" s="204">
        <v>0</v>
      </c>
      <c r="K327" s="204">
        <v>0</v>
      </c>
      <c r="L327" s="204">
        <v>0</v>
      </c>
      <c r="M327" s="204">
        <v>0</v>
      </c>
      <c r="N327" s="204">
        <v>0</v>
      </c>
      <c r="O327" s="204">
        <v>0</v>
      </c>
      <c r="P327" s="204">
        <v>0</v>
      </c>
      <c r="Q327" s="204">
        <v>0</v>
      </c>
      <c r="R327" s="204">
        <v>0</v>
      </c>
      <c r="S327" s="204">
        <v>0</v>
      </c>
      <c r="T327" s="204">
        <v>0</v>
      </c>
      <c r="U327" s="204">
        <v>0</v>
      </c>
      <c r="V327" s="204">
        <v>0</v>
      </c>
      <c r="W327" s="204">
        <v>0</v>
      </c>
      <c r="X327" s="204">
        <v>0</v>
      </c>
      <c r="Y327" s="204">
        <v>0</v>
      </c>
      <c r="Z327" s="204">
        <v>0</v>
      </c>
      <c r="AA327" s="204">
        <v>0</v>
      </c>
      <c r="AB327" s="204">
        <v>0</v>
      </c>
      <c r="AC327" s="204">
        <v>0</v>
      </c>
      <c r="AD327" s="204">
        <v>0</v>
      </c>
      <c r="AE327" s="204">
        <v>0</v>
      </c>
      <c r="AF327" s="204">
        <v>1</v>
      </c>
      <c r="AG327" s="204">
        <v>0</v>
      </c>
      <c r="AH327" s="204">
        <v>0</v>
      </c>
      <c r="AI327" s="204">
        <v>0</v>
      </c>
      <c r="AJ327" s="204">
        <v>0</v>
      </c>
      <c r="AK327" s="204">
        <v>0</v>
      </c>
      <c r="AL327" s="204">
        <v>0</v>
      </c>
      <c r="AM327" s="204">
        <v>0</v>
      </c>
      <c r="AN327" s="204">
        <v>0</v>
      </c>
      <c r="AO327" s="205">
        <v>0</v>
      </c>
      <c r="AP327" s="206">
        <f t="shared" si="131"/>
        <v>1</v>
      </c>
      <c r="AQ327" s="207">
        <f t="shared" si="132"/>
        <v>0</v>
      </c>
      <c r="AR327" s="206">
        <f t="shared" si="133"/>
        <v>1</v>
      </c>
      <c r="AS327" s="207">
        <f t="shared" si="134"/>
        <v>0</v>
      </c>
      <c r="AT327" s="206">
        <f t="shared" si="135"/>
        <v>0</v>
      </c>
      <c r="AU327" s="206">
        <f t="shared" si="136"/>
        <v>0</v>
      </c>
      <c r="AV327" s="206">
        <f t="shared" si="137"/>
        <v>0</v>
      </c>
      <c r="AW327" s="206">
        <f t="shared" si="138"/>
        <v>1</v>
      </c>
      <c r="AX327" s="207">
        <f t="shared" si="139"/>
        <v>0</v>
      </c>
      <c r="AY327" s="207">
        <f t="shared" si="140"/>
        <v>1</v>
      </c>
      <c r="AZ327" s="242"/>
      <c r="BA327" s="243"/>
      <c r="BB327" s="243"/>
      <c r="BC327" s="244"/>
      <c r="BD327" s="252"/>
      <c r="BE327" s="76"/>
      <c r="BF327" s="221"/>
      <c r="BG327" s="222"/>
      <c r="BH327" s="222"/>
      <c r="BI327" s="223"/>
    </row>
    <row r="328" spans="1:61" s="202" customFormat="1" x14ac:dyDescent="0.35">
      <c r="A328" s="15"/>
      <c r="B328" s="253"/>
      <c r="C328" s="20"/>
      <c r="D328" s="28"/>
      <c r="E328" s="11" t="s">
        <v>869</v>
      </c>
      <c r="F328" s="11"/>
      <c r="G328" s="11"/>
      <c r="H328" s="54"/>
      <c r="I328" s="204">
        <v>0</v>
      </c>
      <c r="J328" s="204">
        <v>0</v>
      </c>
      <c r="K328" s="204">
        <v>0</v>
      </c>
      <c r="L328" s="204">
        <v>0</v>
      </c>
      <c r="M328" s="204">
        <v>0</v>
      </c>
      <c r="N328" s="204">
        <v>0</v>
      </c>
      <c r="O328" s="204">
        <v>0</v>
      </c>
      <c r="P328" s="204">
        <v>0</v>
      </c>
      <c r="Q328" s="204">
        <v>0</v>
      </c>
      <c r="R328" s="204">
        <v>0</v>
      </c>
      <c r="S328" s="204">
        <v>0</v>
      </c>
      <c r="T328" s="204">
        <v>0</v>
      </c>
      <c r="U328" s="204">
        <v>0</v>
      </c>
      <c r="V328" s="204">
        <v>0</v>
      </c>
      <c r="W328" s="204">
        <v>0</v>
      </c>
      <c r="X328" s="204">
        <v>0</v>
      </c>
      <c r="Y328" s="204">
        <v>0</v>
      </c>
      <c r="Z328" s="204">
        <v>0</v>
      </c>
      <c r="AA328" s="204">
        <v>1</v>
      </c>
      <c r="AB328" s="204">
        <v>0</v>
      </c>
      <c r="AC328" s="204">
        <v>0</v>
      </c>
      <c r="AD328" s="204">
        <v>0</v>
      </c>
      <c r="AE328" s="204">
        <v>0</v>
      </c>
      <c r="AF328" s="204">
        <v>0</v>
      </c>
      <c r="AG328" s="204">
        <v>0</v>
      </c>
      <c r="AH328" s="204">
        <v>0</v>
      </c>
      <c r="AI328" s="204">
        <v>0</v>
      </c>
      <c r="AJ328" s="204">
        <v>0</v>
      </c>
      <c r="AK328" s="204">
        <v>0</v>
      </c>
      <c r="AL328" s="204">
        <v>0</v>
      </c>
      <c r="AM328" s="204">
        <v>0</v>
      </c>
      <c r="AN328" s="204">
        <v>0</v>
      </c>
      <c r="AO328" s="205">
        <v>0</v>
      </c>
      <c r="AP328" s="206">
        <f t="shared" si="131"/>
        <v>0</v>
      </c>
      <c r="AQ328" s="207">
        <f t="shared" si="132"/>
        <v>1</v>
      </c>
      <c r="AR328" s="206">
        <f t="shared" si="133"/>
        <v>1</v>
      </c>
      <c r="AS328" s="207">
        <f t="shared" si="134"/>
        <v>0</v>
      </c>
      <c r="AT328" s="206">
        <f t="shared" si="135"/>
        <v>0</v>
      </c>
      <c r="AU328" s="206">
        <f t="shared" si="136"/>
        <v>0</v>
      </c>
      <c r="AV328" s="206">
        <f t="shared" si="137"/>
        <v>0</v>
      </c>
      <c r="AW328" s="206">
        <f t="shared" si="138"/>
        <v>1</v>
      </c>
      <c r="AX328" s="207">
        <f t="shared" si="139"/>
        <v>0</v>
      </c>
      <c r="AY328" s="207">
        <f t="shared" si="140"/>
        <v>1</v>
      </c>
      <c r="AZ328" s="242"/>
      <c r="BA328" s="243"/>
      <c r="BB328" s="243"/>
      <c r="BC328" s="244"/>
      <c r="BD328" s="252"/>
      <c r="BE328" s="76"/>
      <c r="BF328" s="221"/>
      <c r="BG328" s="222"/>
      <c r="BH328" s="222"/>
      <c r="BI328" s="223"/>
    </row>
    <row r="329" spans="1:61" x14ac:dyDescent="0.35">
      <c r="A329" s="3"/>
      <c r="B329" s="253"/>
      <c r="C329" s="20"/>
      <c r="D329" s="30">
        <v>3</v>
      </c>
      <c r="E329" s="19" t="s">
        <v>404</v>
      </c>
      <c r="F329" s="16"/>
      <c r="G329" s="16"/>
      <c r="H329" s="5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47"/>
      <c r="AP329" s="43"/>
      <c r="AQ329" s="61"/>
      <c r="AR329" s="43"/>
      <c r="AS329" s="61"/>
      <c r="AT329" s="43"/>
      <c r="AU329" s="43"/>
      <c r="AV329" s="43"/>
      <c r="AW329" s="43"/>
      <c r="AX329" s="61"/>
      <c r="AY329" s="61"/>
      <c r="AZ329" s="74">
        <v>3</v>
      </c>
      <c r="BA329" s="19" t="s">
        <v>404</v>
      </c>
      <c r="BB329" s="75"/>
      <c r="BC329" s="71"/>
      <c r="BD329" s="252"/>
      <c r="BE329" s="137"/>
      <c r="BF329" s="138"/>
      <c r="BG329" s="137"/>
      <c r="BH329" s="137"/>
      <c r="BI329" s="48"/>
    </row>
    <row r="330" spans="1:61" s="202" customFormat="1" ht="14.5" customHeight="1" x14ac:dyDescent="0.35">
      <c r="A330" s="15"/>
      <c r="B330" s="253"/>
      <c r="C330" s="20"/>
      <c r="D330" s="28"/>
      <c r="E330" s="11" t="s">
        <v>870</v>
      </c>
      <c r="F330" s="11"/>
      <c r="G330" s="11"/>
      <c r="H330" s="54"/>
      <c r="I330" s="204">
        <v>0</v>
      </c>
      <c r="J330" s="204">
        <v>0</v>
      </c>
      <c r="K330" s="204">
        <v>0</v>
      </c>
      <c r="L330" s="204">
        <v>0</v>
      </c>
      <c r="M330" s="204">
        <v>0</v>
      </c>
      <c r="N330" s="204">
        <v>0</v>
      </c>
      <c r="O330" s="204">
        <v>0</v>
      </c>
      <c r="P330" s="204">
        <v>0</v>
      </c>
      <c r="Q330" s="204">
        <v>0</v>
      </c>
      <c r="R330" s="204">
        <v>0</v>
      </c>
      <c r="S330" s="204">
        <v>0</v>
      </c>
      <c r="T330" s="204">
        <v>0</v>
      </c>
      <c r="U330" s="204">
        <v>0</v>
      </c>
      <c r="V330" s="204">
        <v>0</v>
      </c>
      <c r="W330" s="204">
        <v>0</v>
      </c>
      <c r="X330" s="204">
        <v>0</v>
      </c>
      <c r="Y330" s="204">
        <v>0</v>
      </c>
      <c r="Z330" s="204">
        <v>0</v>
      </c>
      <c r="AA330" s="204">
        <v>0</v>
      </c>
      <c r="AB330" s="204">
        <v>0</v>
      </c>
      <c r="AC330" s="204">
        <v>1</v>
      </c>
      <c r="AD330" s="204">
        <v>1</v>
      </c>
      <c r="AE330" s="204">
        <v>1</v>
      </c>
      <c r="AF330" s="204">
        <v>1</v>
      </c>
      <c r="AG330" s="204">
        <v>1</v>
      </c>
      <c r="AH330" s="204">
        <v>0</v>
      </c>
      <c r="AI330" s="204">
        <v>0</v>
      </c>
      <c r="AJ330" s="204">
        <v>0</v>
      </c>
      <c r="AK330" s="204">
        <v>0</v>
      </c>
      <c r="AL330" s="204">
        <v>0</v>
      </c>
      <c r="AM330" s="204">
        <v>0</v>
      </c>
      <c r="AN330" s="204">
        <v>0</v>
      </c>
      <c r="AO330" s="205">
        <v>0</v>
      </c>
      <c r="AP330" s="206">
        <f t="shared" ref="AP330:AP343" si="141">SUMIF($I$3:$AO$3, "*REF*", I330:AO330)</f>
        <v>3</v>
      </c>
      <c r="AQ330" s="207">
        <f t="shared" ref="AQ330:AQ343" si="142">SUMIF($I$3:$AO$3, "*HOST*", I330:AO330)</f>
        <v>2</v>
      </c>
      <c r="AR330" s="206">
        <f t="shared" ref="AR330:AR343" si="143">SUMIF($I$4:$AO$4, "*F*", I330:AO330)</f>
        <v>2</v>
      </c>
      <c r="AS330" s="207">
        <f t="shared" ref="AS330:AS343" si="144">SUMIF($I$4:$AO$4, "*M*", I330:AO330)</f>
        <v>3</v>
      </c>
      <c r="AT330" s="206">
        <f t="shared" ref="AT330:AT343" si="145">SUMIF($I$6:$AO$6, "Edu", I330:AO330)</f>
        <v>0</v>
      </c>
      <c r="AU330" s="206">
        <f t="shared" ref="AU330:AU343" si="146">SUMIF($I$6:$AO$6, "*agri*", I330:AO330)</f>
        <v>0</v>
      </c>
      <c r="AV330" s="206">
        <f t="shared" ref="AV330:AV343" si="147">SUMIF($I$6:$AO$6, "Health", I330:AO330)</f>
        <v>0</v>
      </c>
      <c r="AW330" s="206">
        <f t="shared" ref="AW330:AW343" si="148">SUMIF($I$6:$AO$6, "*market*", I330:AO330)</f>
        <v>5</v>
      </c>
      <c r="AX330" s="207">
        <f t="shared" ref="AX330:AX343" si="149">SUMIF($I$6:$AO$6, "*PWD*", I330:AO330)</f>
        <v>0</v>
      </c>
      <c r="AY330" s="207">
        <f t="shared" si="140"/>
        <v>5</v>
      </c>
      <c r="AZ330" s="242" t="s">
        <v>405</v>
      </c>
      <c r="BA330" s="243"/>
      <c r="BB330" s="243"/>
      <c r="BC330" s="244"/>
      <c r="BD330" s="252"/>
      <c r="BE330" s="76"/>
      <c r="BF330" s="224"/>
      <c r="BG330" s="225"/>
      <c r="BH330" s="225"/>
      <c r="BI330" s="226"/>
    </row>
    <row r="331" spans="1:61" s="202" customFormat="1" x14ac:dyDescent="0.35">
      <c r="A331" s="15"/>
      <c r="B331" s="253"/>
      <c r="C331" s="20"/>
      <c r="D331" s="28"/>
      <c r="E331" s="11" t="s">
        <v>871</v>
      </c>
      <c r="F331" s="11"/>
      <c r="G331" s="11"/>
      <c r="H331" s="54"/>
      <c r="I331" s="204">
        <v>0</v>
      </c>
      <c r="J331" s="204">
        <v>0</v>
      </c>
      <c r="K331" s="204">
        <v>0</v>
      </c>
      <c r="L331" s="204">
        <v>0</v>
      </c>
      <c r="M331" s="204">
        <v>0</v>
      </c>
      <c r="N331" s="204">
        <v>0</v>
      </c>
      <c r="O331" s="204">
        <v>0</v>
      </c>
      <c r="P331" s="204">
        <v>0</v>
      </c>
      <c r="Q331" s="204">
        <v>0</v>
      </c>
      <c r="R331" s="204">
        <v>0</v>
      </c>
      <c r="S331" s="204">
        <v>0</v>
      </c>
      <c r="T331" s="204">
        <v>0</v>
      </c>
      <c r="U331" s="204">
        <v>0</v>
      </c>
      <c r="V331" s="204">
        <v>0</v>
      </c>
      <c r="W331" s="204">
        <v>0</v>
      </c>
      <c r="X331" s="204">
        <v>0</v>
      </c>
      <c r="Y331" s="204">
        <v>0</v>
      </c>
      <c r="Z331" s="204">
        <v>0</v>
      </c>
      <c r="AA331" s="204">
        <v>1</v>
      </c>
      <c r="AB331" s="204">
        <v>1</v>
      </c>
      <c r="AC331" s="204">
        <v>0</v>
      </c>
      <c r="AD331" s="204">
        <v>1</v>
      </c>
      <c r="AE331" s="204">
        <v>1</v>
      </c>
      <c r="AF331" s="204">
        <v>1</v>
      </c>
      <c r="AG331" s="204">
        <v>0</v>
      </c>
      <c r="AH331" s="204">
        <v>0</v>
      </c>
      <c r="AI331" s="204">
        <v>0</v>
      </c>
      <c r="AJ331" s="204">
        <v>0</v>
      </c>
      <c r="AK331" s="204">
        <v>0</v>
      </c>
      <c r="AL331" s="204">
        <v>0</v>
      </c>
      <c r="AM331" s="204">
        <v>0</v>
      </c>
      <c r="AN331" s="204">
        <v>0</v>
      </c>
      <c r="AO331" s="205">
        <v>0</v>
      </c>
      <c r="AP331" s="206">
        <f t="shared" si="141"/>
        <v>2</v>
      </c>
      <c r="AQ331" s="207">
        <f t="shared" si="142"/>
        <v>3</v>
      </c>
      <c r="AR331" s="206">
        <f t="shared" si="143"/>
        <v>4</v>
      </c>
      <c r="AS331" s="207">
        <f t="shared" si="144"/>
        <v>1</v>
      </c>
      <c r="AT331" s="206">
        <f t="shared" si="145"/>
        <v>0</v>
      </c>
      <c r="AU331" s="206">
        <f t="shared" si="146"/>
        <v>0</v>
      </c>
      <c r="AV331" s="206">
        <f t="shared" si="147"/>
        <v>0</v>
      </c>
      <c r="AW331" s="206">
        <f t="shared" si="148"/>
        <v>5</v>
      </c>
      <c r="AX331" s="207">
        <f t="shared" si="149"/>
        <v>0</v>
      </c>
      <c r="AY331" s="207">
        <f t="shared" si="140"/>
        <v>5</v>
      </c>
      <c r="AZ331" s="242"/>
      <c r="BA331" s="243"/>
      <c r="BB331" s="243"/>
      <c r="BC331" s="244"/>
      <c r="BD331" s="252"/>
      <c r="BE331" s="76"/>
      <c r="BF331" s="224"/>
      <c r="BG331" s="225"/>
      <c r="BH331" s="225"/>
      <c r="BI331" s="226"/>
    </row>
    <row r="332" spans="1:61" s="202" customFormat="1" x14ac:dyDescent="0.35">
      <c r="A332" s="15"/>
      <c r="B332" s="253"/>
      <c r="C332" s="20"/>
      <c r="D332" s="28"/>
      <c r="E332" s="11" t="s">
        <v>872</v>
      </c>
      <c r="F332" s="11"/>
      <c r="G332" s="11"/>
      <c r="H332" s="54"/>
      <c r="I332" s="204">
        <v>0</v>
      </c>
      <c r="J332" s="204">
        <v>0</v>
      </c>
      <c r="K332" s="204">
        <v>0</v>
      </c>
      <c r="L332" s="204">
        <v>0</v>
      </c>
      <c r="M332" s="204">
        <v>0</v>
      </c>
      <c r="N332" s="204">
        <v>0</v>
      </c>
      <c r="O332" s="204">
        <v>0</v>
      </c>
      <c r="P332" s="204">
        <v>0</v>
      </c>
      <c r="Q332" s="204">
        <v>0</v>
      </c>
      <c r="R332" s="204">
        <v>0</v>
      </c>
      <c r="S332" s="204">
        <v>0</v>
      </c>
      <c r="T332" s="204">
        <v>0</v>
      </c>
      <c r="U332" s="204">
        <v>0</v>
      </c>
      <c r="V332" s="204">
        <v>0</v>
      </c>
      <c r="W332" s="204">
        <v>0</v>
      </c>
      <c r="X332" s="204">
        <v>0</v>
      </c>
      <c r="Y332" s="204">
        <v>0</v>
      </c>
      <c r="Z332" s="204">
        <v>0</v>
      </c>
      <c r="AA332" s="204">
        <v>0</v>
      </c>
      <c r="AB332" s="204">
        <v>1</v>
      </c>
      <c r="AC332" s="204">
        <v>1</v>
      </c>
      <c r="AD332" s="204">
        <v>1</v>
      </c>
      <c r="AE332" s="204">
        <v>1</v>
      </c>
      <c r="AF332" s="204">
        <v>1</v>
      </c>
      <c r="AG332" s="204">
        <v>0</v>
      </c>
      <c r="AH332" s="204">
        <v>0</v>
      </c>
      <c r="AI332" s="204">
        <v>0</v>
      </c>
      <c r="AJ332" s="204">
        <v>0</v>
      </c>
      <c r="AK332" s="204">
        <v>0</v>
      </c>
      <c r="AL332" s="204">
        <v>0</v>
      </c>
      <c r="AM332" s="204">
        <v>0</v>
      </c>
      <c r="AN332" s="204">
        <v>0</v>
      </c>
      <c r="AO332" s="205">
        <v>0</v>
      </c>
      <c r="AP332" s="206">
        <f t="shared" si="141"/>
        <v>2</v>
      </c>
      <c r="AQ332" s="207">
        <f t="shared" si="142"/>
        <v>3</v>
      </c>
      <c r="AR332" s="206">
        <f t="shared" si="143"/>
        <v>3</v>
      </c>
      <c r="AS332" s="207">
        <f t="shared" si="144"/>
        <v>2</v>
      </c>
      <c r="AT332" s="206">
        <f t="shared" si="145"/>
        <v>0</v>
      </c>
      <c r="AU332" s="206">
        <f t="shared" si="146"/>
        <v>0</v>
      </c>
      <c r="AV332" s="206">
        <f t="shared" si="147"/>
        <v>0</v>
      </c>
      <c r="AW332" s="206">
        <f t="shared" si="148"/>
        <v>5</v>
      </c>
      <c r="AX332" s="207">
        <f t="shared" si="149"/>
        <v>0</v>
      </c>
      <c r="AY332" s="207">
        <f t="shared" si="140"/>
        <v>5</v>
      </c>
      <c r="AZ332" s="242"/>
      <c r="BA332" s="243"/>
      <c r="BB332" s="243"/>
      <c r="BC332" s="244"/>
      <c r="BD332" s="252"/>
      <c r="BE332" s="76"/>
      <c r="BF332" s="224"/>
      <c r="BG332" s="225"/>
      <c r="BH332" s="225"/>
      <c r="BI332" s="226"/>
    </row>
    <row r="333" spans="1:61" s="202" customFormat="1" x14ac:dyDescent="0.35">
      <c r="A333" s="15"/>
      <c r="B333" s="15"/>
      <c r="C333" s="20"/>
      <c r="D333" s="28"/>
      <c r="E333" s="11" t="s">
        <v>873</v>
      </c>
      <c r="F333" s="11"/>
      <c r="G333" s="11"/>
      <c r="H333" s="54"/>
      <c r="I333" s="204">
        <v>0</v>
      </c>
      <c r="J333" s="204">
        <v>0</v>
      </c>
      <c r="K333" s="204">
        <v>0</v>
      </c>
      <c r="L333" s="204">
        <v>0</v>
      </c>
      <c r="M333" s="204">
        <v>0</v>
      </c>
      <c r="N333" s="204">
        <v>0</v>
      </c>
      <c r="O333" s="204">
        <v>0</v>
      </c>
      <c r="P333" s="204">
        <v>0</v>
      </c>
      <c r="Q333" s="204">
        <v>0</v>
      </c>
      <c r="R333" s="204">
        <v>0</v>
      </c>
      <c r="S333" s="204">
        <v>0</v>
      </c>
      <c r="T333" s="204">
        <v>0</v>
      </c>
      <c r="U333" s="204">
        <v>0</v>
      </c>
      <c r="V333" s="204">
        <v>0</v>
      </c>
      <c r="W333" s="204">
        <v>0</v>
      </c>
      <c r="X333" s="204">
        <v>0</v>
      </c>
      <c r="Y333" s="204">
        <v>0</v>
      </c>
      <c r="Z333" s="204">
        <v>0</v>
      </c>
      <c r="AA333" s="204">
        <v>1</v>
      </c>
      <c r="AB333" s="204">
        <v>1</v>
      </c>
      <c r="AC333" s="204">
        <v>1</v>
      </c>
      <c r="AD333" s="204">
        <v>1</v>
      </c>
      <c r="AE333" s="204">
        <v>0</v>
      </c>
      <c r="AF333" s="204">
        <v>0</v>
      </c>
      <c r="AG333" s="204">
        <v>0</v>
      </c>
      <c r="AH333" s="204">
        <v>0</v>
      </c>
      <c r="AI333" s="204">
        <v>0</v>
      </c>
      <c r="AJ333" s="204">
        <v>0</v>
      </c>
      <c r="AK333" s="204">
        <v>0</v>
      </c>
      <c r="AL333" s="204">
        <v>0</v>
      </c>
      <c r="AM333" s="204">
        <v>0</v>
      </c>
      <c r="AN333" s="204">
        <v>0</v>
      </c>
      <c r="AO333" s="205">
        <v>0</v>
      </c>
      <c r="AP333" s="206">
        <f t="shared" si="141"/>
        <v>0</v>
      </c>
      <c r="AQ333" s="207">
        <f t="shared" si="142"/>
        <v>4</v>
      </c>
      <c r="AR333" s="206">
        <f t="shared" si="143"/>
        <v>2</v>
      </c>
      <c r="AS333" s="207">
        <f t="shared" si="144"/>
        <v>2</v>
      </c>
      <c r="AT333" s="206">
        <f t="shared" si="145"/>
        <v>0</v>
      </c>
      <c r="AU333" s="206">
        <f t="shared" si="146"/>
        <v>0</v>
      </c>
      <c r="AV333" s="206">
        <f t="shared" si="147"/>
        <v>0</v>
      </c>
      <c r="AW333" s="206">
        <f t="shared" si="148"/>
        <v>4</v>
      </c>
      <c r="AX333" s="207">
        <f t="shared" si="149"/>
        <v>0</v>
      </c>
      <c r="AY333" s="207">
        <f t="shared" si="140"/>
        <v>4</v>
      </c>
      <c r="AZ333" s="242"/>
      <c r="BA333" s="243"/>
      <c r="BB333" s="243"/>
      <c r="BC333" s="244"/>
      <c r="BD333" s="252"/>
      <c r="BE333" s="76"/>
      <c r="BF333" s="224"/>
      <c r="BG333" s="225"/>
      <c r="BH333" s="225"/>
      <c r="BI333" s="226"/>
    </row>
    <row r="334" spans="1:61" s="202" customFormat="1" x14ac:dyDescent="0.35">
      <c r="A334" s="15"/>
      <c r="B334" s="15"/>
      <c r="C334" s="20"/>
      <c r="D334" s="28"/>
      <c r="E334" s="11" t="s">
        <v>874</v>
      </c>
      <c r="F334" s="11"/>
      <c r="G334" s="11"/>
      <c r="H334" s="54"/>
      <c r="I334" s="204">
        <v>0</v>
      </c>
      <c r="J334" s="204">
        <v>0</v>
      </c>
      <c r="K334" s="204">
        <v>0</v>
      </c>
      <c r="L334" s="204">
        <v>0</v>
      </c>
      <c r="M334" s="204">
        <v>0</v>
      </c>
      <c r="N334" s="204">
        <v>0</v>
      </c>
      <c r="O334" s="204">
        <v>0</v>
      </c>
      <c r="P334" s="204">
        <v>0</v>
      </c>
      <c r="Q334" s="204">
        <v>0</v>
      </c>
      <c r="R334" s="204">
        <v>0</v>
      </c>
      <c r="S334" s="204">
        <v>0</v>
      </c>
      <c r="T334" s="204">
        <v>0</v>
      </c>
      <c r="U334" s="204">
        <v>0</v>
      </c>
      <c r="V334" s="204">
        <v>0</v>
      </c>
      <c r="W334" s="204">
        <v>0</v>
      </c>
      <c r="X334" s="204">
        <v>0</v>
      </c>
      <c r="Y334" s="204">
        <v>0</v>
      </c>
      <c r="Z334" s="204">
        <v>0</v>
      </c>
      <c r="AA334" s="204">
        <v>0</v>
      </c>
      <c r="AB334" s="204">
        <v>1</v>
      </c>
      <c r="AC334" s="204">
        <v>0</v>
      </c>
      <c r="AD334" s="204">
        <v>1</v>
      </c>
      <c r="AE334" s="204">
        <v>0</v>
      </c>
      <c r="AF334" s="204">
        <v>1</v>
      </c>
      <c r="AG334" s="204">
        <v>1</v>
      </c>
      <c r="AH334" s="204">
        <v>0</v>
      </c>
      <c r="AI334" s="204">
        <v>0</v>
      </c>
      <c r="AJ334" s="204">
        <v>0</v>
      </c>
      <c r="AK334" s="204">
        <v>0</v>
      </c>
      <c r="AL334" s="204">
        <v>0</v>
      </c>
      <c r="AM334" s="204">
        <v>0</v>
      </c>
      <c r="AN334" s="204">
        <v>0</v>
      </c>
      <c r="AO334" s="205">
        <v>0</v>
      </c>
      <c r="AP334" s="206">
        <f t="shared" si="141"/>
        <v>2</v>
      </c>
      <c r="AQ334" s="207">
        <f t="shared" si="142"/>
        <v>2</v>
      </c>
      <c r="AR334" s="206">
        <f t="shared" si="143"/>
        <v>2</v>
      </c>
      <c r="AS334" s="207">
        <f t="shared" si="144"/>
        <v>2</v>
      </c>
      <c r="AT334" s="206">
        <f t="shared" si="145"/>
        <v>0</v>
      </c>
      <c r="AU334" s="206">
        <f t="shared" si="146"/>
        <v>0</v>
      </c>
      <c r="AV334" s="206">
        <f t="shared" si="147"/>
        <v>0</v>
      </c>
      <c r="AW334" s="206">
        <f t="shared" si="148"/>
        <v>4</v>
      </c>
      <c r="AX334" s="207">
        <f t="shared" si="149"/>
        <v>0</v>
      </c>
      <c r="AY334" s="207">
        <f t="shared" si="140"/>
        <v>4</v>
      </c>
      <c r="AZ334" s="242"/>
      <c r="BA334" s="243"/>
      <c r="BB334" s="243"/>
      <c r="BC334" s="244"/>
      <c r="BD334" s="252"/>
      <c r="BE334" s="76"/>
      <c r="BF334" s="224"/>
      <c r="BG334" s="225"/>
      <c r="BH334" s="225"/>
      <c r="BI334" s="226"/>
    </row>
    <row r="335" spans="1:61" s="202" customFormat="1" x14ac:dyDescent="0.35">
      <c r="A335" s="15"/>
      <c r="B335" s="15"/>
      <c r="C335" s="20"/>
      <c r="D335" s="28"/>
      <c r="E335" s="11" t="s">
        <v>875</v>
      </c>
      <c r="F335" s="11"/>
      <c r="G335" s="11"/>
      <c r="H335" s="54"/>
      <c r="I335" s="204">
        <v>0</v>
      </c>
      <c r="J335" s="204">
        <v>0</v>
      </c>
      <c r="K335" s="204">
        <v>0</v>
      </c>
      <c r="L335" s="204">
        <v>0</v>
      </c>
      <c r="M335" s="204">
        <v>0</v>
      </c>
      <c r="N335" s="204">
        <v>0</v>
      </c>
      <c r="O335" s="204">
        <v>0</v>
      </c>
      <c r="P335" s="204">
        <v>0</v>
      </c>
      <c r="Q335" s="204">
        <v>0</v>
      </c>
      <c r="R335" s="204">
        <v>0</v>
      </c>
      <c r="S335" s="204">
        <v>0</v>
      </c>
      <c r="T335" s="204">
        <v>0</v>
      </c>
      <c r="U335" s="204">
        <v>0</v>
      </c>
      <c r="V335" s="204">
        <v>0</v>
      </c>
      <c r="W335" s="204">
        <v>0</v>
      </c>
      <c r="X335" s="204">
        <v>0</v>
      </c>
      <c r="Y335" s="204">
        <v>0</v>
      </c>
      <c r="Z335" s="204">
        <v>0</v>
      </c>
      <c r="AA335" s="204">
        <v>1</v>
      </c>
      <c r="AB335" s="204">
        <v>0</v>
      </c>
      <c r="AC335" s="204">
        <v>1</v>
      </c>
      <c r="AD335" s="204">
        <v>1</v>
      </c>
      <c r="AE335" s="204">
        <v>0</v>
      </c>
      <c r="AF335" s="204">
        <v>0</v>
      </c>
      <c r="AG335" s="204">
        <v>0</v>
      </c>
      <c r="AH335" s="204">
        <v>0</v>
      </c>
      <c r="AI335" s="204">
        <v>0</v>
      </c>
      <c r="AJ335" s="204">
        <v>0</v>
      </c>
      <c r="AK335" s="204">
        <v>0</v>
      </c>
      <c r="AL335" s="204">
        <v>0</v>
      </c>
      <c r="AM335" s="204">
        <v>0</v>
      </c>
      <c r="AN335" s="204">
        <v>0</v>
      </c>
      <c r="AO335" s="205">
        <v>0</v>
      </c>
      <c r="AP335" s="206">
        <f t="shared" si="141"/>
        <v>0</v>
      </c>
      <c r="AQ335" s="207">
        <f t="shared" si="142"/>
        <v>3</v>
      </c>
      <c r="AR335" s="206">
        <f t="shared" si="143"/>
        <v>1</v>
      </c>
      <c r="AS335" s="207">
        <f t="shared" si="144"/>
        <v>2</v>
      </c>
      <c r="AT335" s="206">
        <f t="shared" si="145"/>
        <v>0</v>
      </c>
      <c r="AU335" s="206">
        <f t="shared" si="146"/>
        <v>0</v>
      </c>
      <c r="AV335" s="206">
        <f t="shared" si="147"/>
        <v>0</v>
      </c>
      <c r="AW335" s="206">
        <f t="shared" si="148"/>
        <v>3</v>
      </c>
      <c r="AX335" s="207">
        <f t="shared" si="149"/>
        <v>0</v>
      </c>
      <c r="AY335" s="207">
        <f t="shared" si="140"/>
        <v>3</v>
      </c>
      <c r="AZ335" s="242"/>
      <c r="BA335" s="243"/>
      <c r="BB335" s="243"/>
      <c r="BC335" s="244"/>
      <c r="BD335" s="252"/>
      <c r="BE335" s="76"/>
      <c r="BF335" s="224"/>
      <c r="BG335" s="225"/>
      <c r="BH335" s="225"/>
      <c r="BI335" s="226"/>
    </row>
    <row r="336" spans="1:61" x14ac:dyDescent="0.35">
      <c r="A336" s="3"/>
      <c r="B336" s="3"/>
      <c r="C336" s="20"/>
      <c r="D336" s="28"/>
      <c r="E336" s="217"/>
      <c r="F336" s="12" t="s">
        <v>406</v>
      </c>
      <c r="G336" s="12"/>
      <c r="H336" s="55"/>
      <c r="I336" s="6">
        <v>0</v>
      </c>
      <c r="J336" s="6">
        <v>0</v>
      </c>
      <c r="K336" s="6">
        <v>0</v>
      </c>
      <c r="L336" s="6">
        <v>0</v>
      </c>
      <c r="M336" s="6">
        <v>0</v>
      </c>
      <c r="N336" s="6">
        <v>0</v>
      </c>
      <c r="O336" s="6">
        <v>0</v>
      </c>
      <c r="P336" s="6">
        <v>0</v>
      </c>
      <c r="Q336" s="6">
        <v>0</v>
      </c>
      <c r="R336" s="6">
        <v>0</v>
      </c>
      <c r="S336" s="6">
        <v>0</v>
      </c>
      <c r="T336" s="6">
        <v>0</v>
      </c>
      <c r="U336" s="6">
        <v>0</v>
      </c>
      <c r="V336" s="6">
        <v>0</v>
      </c>
      <c r="W336" s="6">
        <v>0</v>
      </c>
      <c r="X336" s="6">
        <v>0</v>
      </c>
      <c r="Y336" s="6">
        <v>0</v>
      </c>
      <c r="Z336" s="6">
        <v>0</v>
      </c>
      <c r="AA336" s="6">
        <v>1</v>
      </c>
      <c r="AB336" s="6">
        <v>0</v>
      </c>
      <c r="AC336" s="6">
        <v>0</v>
      </c>
      <c r="AD336" s="6">
        <v>0</v>
      </c>
      <c r="AE336" s="6">
        <v>0</v>
      </c>
      <c r="AF336" s="6">
        <v>0</v>
      </c>
      <c r="AG336" s="6">
        <v>0</v>
      </c>
      <c r="AH336" s="6">
        <v>0</v>
      </c>
      <c r="AI336" s="6">
        <v>0</v>
      </c>
      <c r="AJ336" s="6">
        <v>0</v>
      </c>
      <c r="AK336" s="6">
        <v>0</v>
      </c>
      <c r="AL336" s="6">
        <v>0</v>
      </c>
      <c r="AM336" s="6">
        <v>0</v>
      </c>
      <c r="AN336" s="6">
        <v>0</v>
      </c>
      <c r="AO336" s="46">
        <v>0</v>
      </c>
      <c r="AP336" s="41">
        <f t="shared" si="141"/>
        <v>0</v>
      </c>
      <c r="AQ336" s="62">
        <f t="shared" si="142"/>
        <v>1</v>
      </c>
      <c r="AR336" s="41">
        <f t="shared" si="143"/>
        <v>1</v>
      </c>
      <c r="AS336" s="62">
        <f t="shared" si="144"/>
        <v>0</v>
      </c>
      <c r="AT336" s="41">
        <f t="shared" si="145"/>
        <v>0</v>
      </c>
      <c r="AU336" s="41">
        <f t="shared" si="146"/>
        <v>0</v>
      </c>
      <c r="AV336" s="41">
        <f t="shared" si="147"/>
        <v>0</v>
      </c>
      <c r="AW336" s="41">
        <f t="shared" si="148"/>
        <v>1</v>
      </c>
      <c r="AX336" s="62">
        <f t="shared" si="149"/>
        <v>0</v>
      </c>
      <c r="AY336" s="62">
        <f t="shared" si="140"/>
        <v>1</v>
      </c>
      <c r="AZ336" s="242"/>
      <c r="BA336" s="243"/>
      <c r="BB336" s="243"/>
      <c r="BC336" s="244"/>
      <c r="BD336" s="252"/>
      <c r="BE336" s="141"/>
      <c r="BF336" s="151"/>
      <c r="BG336" s="152"/>
      <c r="BH336" s="152"/>
      <c r="BI336" s="153"/>
    </row>
    <row r="337" spans="1:61" x14ac:dyDescent="0.35">
      <c r="A337" s="3"/>
      <c r="B337" s="3"/>
      <c r="C337" s="20"/>
      <c r="D337" s="28"/>
      <c r="E337" s="217"/>
      <c r="F337" s="12" t="s">
        <v>407</v>
      </c>
      <c r="G337" s="12"/>
      <c r="H337" s="55"/>
      <c r="I337" s="6">
        <v>0</v>
      </c>
      <c r="J337" s="6">
        <v>0</v>
      </c>
      <c r="K337" s="6">
        <v>0</v>
      </c>
      <c r="L337" s="6">
        <v>0</v>
      </c>
      <c r="M337" s="6">
        <v>0</v>
      </c>
      <c r="N337" s="6">
        <v>0</v>
      </c>
      <c r="O337" s="6">
        <v>0</v>
      </c>
      <c r="P337" s="6">
        <v>0</v>
      </c>
      <c r="Q337" s="6">
        <v>0</v>
      </c>
      <c r="R337" s="6">
        <v>0</v>
      </c>
      <c r="S337" s="6">
        <v>0</v>
      </c>
      <c r="T337" s="6">
        <v>0</v>
      </c>
      <c r="U337" s="6">
        <v>0</v>
      </c>
      <c r="V337" s="6">
        <v>0</v>
      </c>
      <c r="W337" s="6">
        <v>0</v>
      </c>
      <c r="X337" s="6">
        <v>0</v>
      </c>
      <c r="Y337" s="6">
        <v>0</v>
      </c>
      <c r="Z337" s="6">
        <v>0</v>
      </c>
      <c r="AA337" s="6">
        <v>0</v>
      </c>
      <c r="AB337" s="6">
        <v>0</v>
      </c>
      <c r="AC337" s="6">
        <v>1</v>
      </c>
      <c r="AD337" s="6">
        <v>1</v>
      </c>
      <c r="AE337" s="6">
        <v>0</v>
      </c>
      <c r="AF337" s="6">
        <v>0</v>
      </c>
      <c r="AG337" s="6">
        <v>0</v>
      </c>
      <c r="AH337" s="6">
        <v>0</v>
      </c>
      <c r="AI337" s="6">
        <v>0</v>
      </c>
      <c r="AJ337" s="6">
        <v>0</v>
      </c>
      <c r="AK337" s="6">
        <v>0</v>
      </c>
      <c r="AL337" s="6">
        <v>0</v>
      </c>
      <c r="AM337" s="6">
        <v>0</v>
      </c>
      <c r="AN337" s="6">
        <v>0</v>
      </c>
      <c r="AO337" s="46">
        <v>0</v>
      </c>
      <c r="AP337" s="41">
        <f t="shared" si="141"/>
        <v>0</v>
      </c>
      <c r="AQ337" s="62">
        <f t="shared" si="142"/>
        <v>2</v>
      </c>
      <c r="AR337" s="41">
        <f t="shared" si="143"/>
        <v>0</v>
      </c>
      <c r="AS337" s="62">
        <f t="shared" si="144"/>
        <v>2</v>
      </c>
      <c r="AT337" s="41">
        <f t="shared" si="145"/>
        <v>0</v>
      </c>
      <c r="AU337" s="41">
        <f t="shared" si="146"/>
        <v>0</v>
      </c>
      <c r="AV337" s="41">
        <f t="shared" si="147"/>
        <v>0</v>
      </c>
      <c r="AW337" s="41">
        <f t="shared" si="148"/>
        <v>2</v>
      </c>
      <c r="AX337" s="62">
        <f t="shared" si="149"/>
        <v>0</v>
      </c>
      <c r="AY337" s="62">
        <f t="shared" si="140"/>
        <v>2</v>
      </c>
      <c r="AZ337" s="242"/>
      <c r="BA337" s="243"/>
      <c r="BB337" s="243"/>
      <c r="BC337" s="244"/>
      <c r="BD337" s="252"/>
      <c r="BE337" s="141"/>
      <c r="BF337" s="151"/>
      <c r="BG337" s="152"/>
      <c r="BH337" s="152"/>
      <c r="BI337" s="153"/>
    </row>
    <row r="338" spans="1:61" s="202" customFormat="1" x14ac:dyDescent="0.35">
      <c r="A338" s="15"/>
      <c r="B338" s="15"/>
      <c r="C338" s="20"/>
      <c r="D338" s="28"/>
      <c r="E338" s="11" t="s">
        <v>876</v>
      </c>
      <c r="F338" s="11"/>
      <c r="G338" s="11"/>
      <c r="H338" s="54"/>
      <c r="I338" s="204">
        <v>0</v>
      </c>
      <c r="J338" s="204">
        <v>0</v>
      </c>
      <c r="K338" s="204">
        <v>0</v>
      </c>
      <c r="L338" s="204">
        <v>0</v>
      </c>
      <c r="M338" s="204">
        <v>0</v>
      </c>
      <c r="N338" s="204">
        <v>0</v>
      </c>
      <c r="O338" s="204">
        <v>0</v>
      </c>
      <c r="P338" s="204">
        <v>0</v>
      </c>
      <c r="Q338" s="204">
        <v>0</v>
      </c>
      <c r="R338" s="204">
        <v>0</v>
      </c>
      <c r="S338" s="204">
        <v>0</v>
      </c>
      <c r="T338" s="204">
        <v>0</v>
      </c>
      <c r="U338" s="204">
        <v>0</v>
      </c>
      <c r="V338" s="204">
        <v>0</v>
      </c>
      <c r="W338" s="204">
        <v>0</v>
      </c>
      <c r="X338" s="204">
        <v>0</v>
      </c>
      <c r="Y338" s="204">
        <v>0</v>
      </c>
      <c r="Z338" s="204">
        <v>0</v>
      </c>
      <c r="AA338" s="204">
        <v>0</v>
      </c>
      <c r="AB338" s="204">
        <v>0</v>
      </c>
      <c r="AC338" s="204">
        <v>0</v>
      </c>
      <c r="AD338" s="204">
        <v>0</v>
      </c>
      <c r="AE338" s="204">
        <v>1</v>
      </c>
      <c r="AF338" s="204">
        <v>0</v>
      </c>
      <c r="AG338" s="204">
        <v>1</v>
      </c>
      <c r="AH338" s="204">
        <v>0</v>
      </c>
      <c r="AI338" s="204">
        <v>0</v>
      </c>
      <c r="AJ338" s="204">
        <v>0</v>
      </c>
      <c r="AK338" s="204">
        <v>0</v>
      </c>
      <c r="AL338" s="204">
        <v>0</v>
      </c>
      <c r="AM338" s="204">
        <v>0</v>
      </c>
      <c r="AN338" s="204">
        <v>0</v>
      </c>
      <c r="AO338" s="205">
        <v>0</v>
      </c>
      <c r="AP338" s="206">
        <f t="shared" si="141"/>
        <v>2</v>
      </c>
      <c r="AQ338" s="207">
        <f t="shared" si="142"/>
        <v>0</v>
      </c>
      <c r="AR338" s="206">
        <f t="shared" si="143"/>
        <v>1</v>
      </c>
      <c r="AS338" s="207">
        <f t="shared" si="144"/>
        <v>1</v>
      </c>
      <c r="AT338" s="206">
        <f t="shared" si="145"/>
        <v>0</v>
      </c>
      <c r="AU338" s="206">
        <f t="shared" si="146"/>
        <v>0</v>
      </c>
      <c r="AV338" s="206">
        <f t="shared" si="147"/>
        <v>0</v>
      </c>
      <c r="AW338" s="206">
        <f t="shared" si="148"/>
        <v>2</v>
      </c>
      <c r="AX338" s="207">
        <f t="shared" si="149"/>
        <v>0</v>
      </c>
      <c r="AY338" s="207">
        <f t="shared" si="140"/>
        <v>2</v>
      </c>
      <c r="AZ338" s="242"/>
      <c r="BA338" s="243"/>
      <c r="BB338" s="243"/>
      <c r="BC338" s="244"/>
      <c r="BD338" s="252"/>
      <c r="BE338" s="76"/>
      <c r="BF338" s="224"/>
      <c r="BG338" s="225"/>
      <c r="BH338" s="225"/>
      <c r="BI338" s="226"/>
    </row>
    <row r="339" spans="1:61" s="202" customFormat="1" x14ac:dyDescent="0.35">
      <c r="A339" s="15"/>
      <c r="B339" s="15"/>
      <c r="C339" s="20"/>
      <c r="D339" s="28"/>
      <c r="E339" s="11" t="s">
        <v>877</v>
      </c>
      <c r="F339" s="11"/>
      <c r="G339" s="11"/>
      <c r="H339" s="54"/>
      <c r="I339" s="204">
        <v>0</v>
      </c>
      <c r="J339" s="204">
        <v>0</v>
      </c>
      <c r="K339" s="204">
        <v>0</v>
      </c>
      <c r="L339" s="204">
        <v>0</v>
      </c>
      <c r="M339" s="204">
        <v>0</v>
      </c>
      <c r="N339" s="204">
        <v>0</v>
      </c>
      <c r="O339" s="204">
        <v>0</v>
      </c>
      <c r="P339" s="204">
        <v>0</v>
      </c>
      <c r="Q339" s="204">
        <v>0</v>
      </c>
      <c r="R339" s="204">
        <v>0</v>
      </c>
      <c r="S339" s="204">
        <v>0</v>
      </c>
      <c r="T339" s="204">
        <v>0</v>
      </c>
      <c r="U339" s="204">
        <v>0</v>
      </c>
      <c r="V339" s="204">
        <v>0</v>
      </c>
      <c r="W339" s="204">
        <v>0</v>
      </c>
      <c r="X339" s="204">
        <v>0</v>
      </c>
      <c r="Y339" s="204">
        <v>0</v>
      </c>
      <c r="Z339" s="204">
        <v>0</v>
      </c>
      <c r="AA339" s="204">
        <v>0</v>
      </c>
      <c r="AB339" s="204">
        <v>0</v>
      </c>
      <c r="AC339" s="204">
        <v>0</v>
      </c>
      <c r="AD339" s="204">
        <v>0</v>
      </c>
      <c r="AE339" s="204">
        <v>1</v>
      </c>
      <c r="AF339" s="204">
        <v>1</v>
      </c>
      <c r="AG339" s="204">
        <v>0</v>
      </c>
      <c r="AH339" s="204">
        <v>0</v>
      </c>
      <c r="AI339" s="204">
        <v>0</v>
      </c>
      <c r="AJ339" s="204">
        <v>0</v>
      </c>
      <c r="AK339" s="204">
        <v>0</v>
      </c>
      <c r="AL339" s="204">
        <v>0</v>
      </c>
      <c r="AM339" s="204">
        <v>0</v>
      </c>
      <c r="AN339" s="204">
        <v>0</v>
      </c>
      <c r="AO339" s="205">
        <v>0</v>
      </c>
      <c r="AP339" s="206">
        <f t="shared" si="141"/>
        <v>2</v>
      </c>
      <c r="AQ339" s="207">
        <f t="shared" si="142"/>
        <v>0</v>
      </c>
      <c r="AR339" s="206">
        <f t="shared" si="143"/>
        <v>2</v>
      </c>
      <c r="AS339" s="207">
        <f t="shared" si="144"/>
        <v>0</v>
      </c>
      <c r="AT339" s="206">
        <f t="shared" si="145"/>
        <v>0</v>
      </c>
      <c r="AU339" s="206">
        <f t="shared" si="146"/>
        <v>0</v>
      </c>
      <c r="AV339" s="206">
        <f t="shared" si="147"/>
        <v>0</v>
      </c>
      <c r="AW339" s="206">
        <f t="shared" si="148"/>
        <v>2</v>
      </c>
      <c r="AX339" s="207">
        <f t="shared" si="149"/>
        <v>0</v>
      </c>
      <c r="AY339" s="207">
        <f t="shared" si="140"/>
        <v>2</v>
      </c>
      <c r="AZ339" s="242"/>
      <c r="BA339" s="243"/>
      <c r="BB339" s="243"/>
      <c r="BC339" s="244"/>
      <c r="BD339" s="252"/>
      <c r="BE339" s="76"/>
      <c r="BF339" s="224"/>
      <c r="BG339" s="225"/>
      <c r="BH339" s="225"/>
      <c r="BI339" s="226"/>
    </row>
    <row r="340" spans="1:61" s="202" customFormat="1" x14ac:dyDescent="0.35">
      <c r="A340" s="15"/>
      <c r="B340" s="15"/>
      <c r="C340" s="20"/>
      <c r="D340" s="28"/>
      <c r="E340" s="11" t="s">
        <v>878</v>
      </c>
      <c r="F340" s="11"/>
      <c r="G340" s="11"/>
      <c r="H340" s="54"/>
      <c r="I340" s="204">
        <v>0</v>
      </c>
      <c r="J340" s="204">
        <v>0</v>
      </c>
      <c r="K340" s="204">
        <v>0</v>
      </c>
      <c r="L340" s="204">
        <v>0</v>
      </c>
      <c r="M340" s="204">
        <v>0</v>
      </c>
      <c r="N340" s="204">
        <v>0</v>
      </c>
      <c r="O340" s="204">
        <v>0</v>
      </c>
      <c r="P340" s="204">
        <v>0</v>
      </c>
      <c r="Q340" s="204">
        <v>0</v>
      </c>
      <c r="R340" s="204">
        <v>0</v>
      </c>
      <c r="S340" s="204">
        <v>0</v>
      </c>
      <c r="T340" s="204">
        <v>0</v>
      </c>
      <c r="U340" s="204">
        <v>0</v>
      </c>
      <c r="V340" s="204">
        <v>0</v>
      </c>
      <c r="W340" s="204">
        <v>0</v>
      </c>
      <c r="X340" s="204">
        <v>0</v>
      </c>
      <c r="Y340" s="204">
        <v>0</v>
      </c>
      <c r="Z340" s="204">
        <v>0</v>
      </c>
      <c r="AA340" s="204">
        <v>1</v>
      </c>
      <c r="AB340" s="204">
        <v>0</v>
      </c>
      <c r="AC340" s="204">
        <v>0</v>
      </c>
      <c r="AD340" s="204">
        <v>1</v>
      </c>
      <c r="AE340" s="204">
        <v>0</v>
      </c>
      <c r="AF340" s="204">
        <v>0</v>
      </c>
      <c r="AG340" s="204">
        <v>0</v>
      </c>
      <c r="AH340" s="204">
        <v>0</v>
      </c>
      <c r="AI340" s="204">
        <v>0</v>
      </c>
      <c r="AJ340" s="204">
        <v>0</v>
      </c>
      <c r="AK340" s="204">
        <v>0</v>
      </c>
      <c r="AL340" s="204">
        <v>0</v>
      </c>
      <c r="AM340" s="204">
        <v>0</v>
      </c>
      <c r="AN340" s="204">
        <v>0</v>
      </c>
      <c r="AO340" s="205">
        <v>0</v>
      </c>
      <c r="AP340" s="206">
        <f t="shared" si="141"/>
        <v>0</v>
      </c>
      <c r="AQ340" s="207">
        <f t="shared" si="142"/>
        <v>2</v>
      </c>
      <c r="AR340" s="206">
        <f t="shared" si="143"/>
        <v>1</v>
      </c>
      <c r="AS340" s="207">
        <f t="shared" si="144"/>
        <v>1</v>
      </c>
      <c r="AT340" s="206">
        <f t="shared" si="145"/>
        <v>0</v>
      </c>
      <c r="AU340" s="206">
        <f t="shared" si="146"/>
        <v>0</v>
      </c>
      <c r="AV340" s="206">
        <f t="shared" si="147"/>
        <v>0</v>
      </c>
      <c r="AW340" s="206">
        <f t="shared" si="148"/>
        <v>2</v>
      </c>
      <c r="AX340" s="207">
        <f t="shared" si="149"/>
        <v>0</v>
      </c>
      <c r="AY340" s="207">
        <f t="shared" si="140"/>
        <v>2</v>
      </c>
      <c r="AZ340" s="242"/>
      <c r="BA340" s="243"/>
      <c r="BB340" s="243"/>
      <c r="BC340" s="244"/>
      <c r="BD340" s="252"/>
      <c r="BE340" s="76"/>
      <c r="BF340" s="224"/>
      <c r="BG340" s="225"/>
      <c r="BH340" s="225"/>
      <c r="BI340" s="226"/>
    </row>
    <row r="341" spans="1:61" s="202" customFormat="1" x14ac:dyDescent="0.35">
      <c r="A341" s="15"/>
      <c r="B341" s="15"/>
      <c r="C341" s="20"/>
      <c r="D341" s="28"/>
      <c r="E341" s="11" t="s">
        <v>879</v>
      </c>
      <c r="F341" s="11"/>
      <c r="G341" s="11"/>
      <c r="H341" s="54"/>
      <c r="I341" s="204">
        <v>0</v>
      </c>
      <c r="J341" s="204">
        <v>0</v>
      </c>
      <c r="K341" s="204">
        <v>0</v>
      </c>
      <c r="L341" s="204">
        <v>0</v>
      </c>
      <c r="M341" s="204">
        <v>0</v>
      </c>
      <c r="N341" s="204">
        <v>0</v>
      </c>
      <c r="O341" s="204">
        <v>0</v>
      </c>
      <c r="P341" s="204">
        <v>0</v>
      </c>
      <c r="Q341" s="204">
        <v>0</v>
      </c>
      <c r="R341" s="204">
        <v>0</v>
      </c>
      <c r="S341" s="204">
        <v>0</v>
      </c>
      <c r="T341" s="204">
        <v>0</v>
      </c>
      <c r="U341" s="204">
        <v>0</v>
      </c>
      <c r="V341" s="204">
        <v>0</v>
      </c>
      <c r="W341" s="204">
        <v>0</v>
      </c>
      <c r="X341" s="204">
        <v>0</v>
      </c>
      <c r="Y341" s="204">
        <v>0</v>
      </c>
      <c r="Z341" s="204">
        <v>0</v>
      </c>
      <c r="AA341" s="204">
        <v>0</v>
      </c>
      <c r="AB341" s="204">
        <v>0</v>
      </c>
      <c r="AC341" s="204">
        <v>1</v>
      </c>
      <c r="AD341" s="204">
        <v>0</v>
      </c>
      <c r="AE341" s="204">
        <v>0</v>
      </c>
      <c r="AF341" s="204">
        <v>0</v>
      </c>
      <c r="AG341" s="204">
        <v>0</v>
      </c>
      <c r="AH341" s="204">
        <v>0</v>
      </c>
      <c r="AI341" s="204">
        <v>0</v>
      </c>
      <c r="AJ341" s="204">
        <v>0</v>
      </c>
      <c r="AK341" s="204">
        <v>0</v>
      </c>
      <c r="AL341" s="204">
        <v>0</v>
      </c>
      <c r="AM341" s="204">
        <v>0</v>
      </c>
      <c r="AN341" s="204">
        <v>0</v>
      </c>
      <c r="AO341" s="205">
        <v>0</v>
      </c>
      <c r="AP341" s="206">
        <f t="shared" si="141"/>
        <v>0</v>
      </c>
      <c r="AQ341" s="207">
        <f t="shared" si="142"/>
        <v>1</v>
      </c>
      <c r="AR341" s="206">
        <f t="shared" si="143"/>
        <v>0</v>
      </c>
      <c r="AS341" s="207">
        <f t="shared" si="144"/>
        <v>1</v>
      </c>
      <c r="AT341" s="206">
        <f t="shared" si="145"/>
        <v>0</v>
      </c>
      <c r="AU341" s="206">
        <f t="shared" si="146"/>
        <v>0</v>
      </c>
      <c r="AV341" s="206">
        <f t="shared" si="147"/>
        <v>0</v>
      </c>
      <c r="AW341" s="206">
        <f t="shared" si="148"/>
        <v>1</v>
      </c>
      <c r="AX341" s="207">
        <f t="shared" si="149"/>
        <v>0</v>
      </c>
      <c r="AY341" s="207">
        <f t="shared" si="140"/>
        <v>1</v>
      </c>
      <c r="AZ341" s="242"/>
      <c r="BA341" s="243"/>
      <c r="BB341" s="243"/>
      <c r="BC341" s="244"/>
      <c r="BD341" s="252"/>
      <c r="BE341" s="76"/>
      <c r="BF341" s="224"/>
      <c r="BG341" s="225"/>
      <c r="BH341" s="225"/>
      <c r="BI341" s="226"/>
    </row>
    <row r="342" spans="1:61" s="202" customFormat="1" x14ac:dyDescent="0.35">
      <c r="A342" s="15"/>
      <c r="B342" s="15"/>
      <c r="C342" s="20"/>
      <c r="D342" s="28"/>
      <c r="E342" s="11" t="s">
        <v>880</v>
      </c>
      <c r="F342" s="11"/>
      <c r="G342" s="11"/>
      <c r="H342" s="54"/>
      <c r="I342" s="204">
        <v>0</v>
      </c>
      <c r="J342" s="204">
        <v>0</v>
      </c>
      <c r="K342" s="204">
        <v>0</v>
      </c>
      <c r="L342" s="204">
        <v>0</v>
      </c>
      <c r="M342" s="204">
        <v>0</v>
      </c>
      <c r="N342" s="204">
        <v>0</v>
      </c>
      <c r="O342" s="204">
        <v>0</v>
      </c>
      <c r="P342" s="204">
        <v>0</v>
      </c>
      <c r="Q342" s="204">
        <v>0</v>
      </c>
      <c r="R342" s="204">
        <v>0</v>
      </c>
      <c r="S342" s="204">
        <v>0</v>
      </c>
      <c r="T342" s="204">
        <v>0</v>
      </c>
      <c r="U342" s="204">
        <v>0</v>
      </c>
      <c r="V342" s="204">
        <v>0</v>
      </c>
      <c r="W342" s="204">
        <v>0</v>
      </c>
      <c r="X342" s="204">
        <v>0</v>
      </c>
      <c r="Y342" s="204">
        <v>0</v>
      </c>
      <c r="Z342" s="204">
        <v>0</v>
      </c>
      <c r="AA342" s="204">
        <v>1</v>
      </c>
      <c r="AB342" s="204">
        <v>0</v>
      </c>
      <c r="AC342" s="204">
        <v>0</v>
      </c>
      <c r="AD342" s="204">
        <v>0</v>
      </c>
      <c r="AE342" s="204">
        <v>0</v>
      </c>
      <c r="AF342" s="204">
        <v>0</v>
      </c>
      <c r="AG342" s="204">
        <v>0</v>
      </c>
      <c r="AH342" s="204">
        <v>0</v>
      </c>
      <c r="AI342" s="204">
        <v>0</v>
      </c>
      <c r="AJ342" s="204">
        <v>0</v>
      </c>
      <c r="AK342" s="204">
        <v>0</v>
      </c>
      <c r="AL342" s="204">
        <v>0</v>
      </c>
      <c r="AM342" s="204">
        <v>0</v>
      </c>
      <c r="AN342" s="204">
        <v>0</v>
      </c>
      <c r="AO342" s="205">
        <v>0</v>
      </c>
      <c r="AP342" s="206">
        <f t="shared" si="141"/>
        <v>0</v>
      </c>
      <c r="AQ342" s="207">
        <f t="shared" si="142"/>
        <v>1</v>
      </c>
      <c r="AR342" s="206">
        <f t="shared" si="143"/>
        <v>1</v>
      </c>
      <c r="AS342" s="207">
        <f t="shared" si="144"/>
        <v>0</v>
      </c>
      <c r="AT342" s="206">
        <f t="shared" si="145"/>
        <v>0</v>
      </c>
      <c r="AU342" s="206">
        <f t="shared" si="146"/>
        <v>0</v>
      </c>
      <c r="AV342" s="206">
        <f t="shared" si="147"/>
        <v>0</v>
      </c>
      <c r="AW342" s="206">
        <f t="shared" si="148"/>
        <v>1</v>
      </c>
      <c r="AX342" s="207">
        <f t="shared" si="149"/>
        <v>0</v>
      </c>
      <c r="AY342" s="207">
        <f t="shared" si="140"/>
        <v>1</v>
      </c>
      <c r="AZ342" s="242"/>
      <c r="BA342" s="243"/>
      <c r="BB342" s="243"/>
      <c r="BC342" s="244"/>
      <c r="BD342" s="252"/>
      <c r="BE342" s="76"/>
      <c r="BF342" s="224"/>
      <c r="BG342" s="225"/>
      <c r="BH342" s="225"/>
      <c r="BI342" s="226"/>
    </row>
    <row r="343" spans="1:61" s="202" customFormat="1" x14ac:dyDescent="0.35">
      <c r="A343" s="15"/>
      <c r="B343" s="15"/>
      <c r="C343" s="20"/>
      <c r="D343" s="28"/>
      <c r="E343" s="11" t="s">
        <v>881</v>
      </c>
      <c r="F343" s="11"/>
      <c r="G343" s="11"/>
      <c r="H343" s="54"/>
      <c r="I343" s="204">
        <v>0</v>
      </c>
      <c r="J343" s="204">
        <v>0</v>
      </c>
      <c r="K343" s="204">
        <v>0</v>
      </c>
      <c r="L343" s="204">
        <v>0</v>
      </c>
      <c r="M343" s="204">
        <v>0</v>
      </c>
      <c r="N343" s="204">
        <v>0</v>
      </c>
      <c r="O343" s="204">
        <v>0</v>
      </c>
      <c r="P343" s="204">
        <v>0</v>
      </c>
      <c r="Q343" s="204">
        <v>0</v>
      </c>
      <c r="R343" s="204">
        <v>0</v>
      </c>
      <c r="S343" s="204">
        <v>0</v>
      </c>
      <c r="T343" s="204">
        <v>0</v>
      </c>
      <c r="U343" s="204">
        <v>0</v>
      </c>
      <c r="V343" s="204">
        <v>0</v>
      </c>
      <c r="W343" s="204">
        <v>0</v>
      </c>
      <c r="X343" s="204">
        <v>0</v>
      </c>
      <c r="Y343" s="204">
        <v>0</v>
      </c>
      <c r="Z343" s="204">
        <v>0</v>
      </c>
      <c r="AA343" s="204">
        <v>0</v>
      </c>
      <c r="AB343" s="204">
        <v>0</v>
      </c>
      <c r="AC343" s="204">
        <v>0</v>
      </c>
      <c r="AD343" s="204">
        <v>0</v>
      </c>
      <c r="AE343" s="204">
        <v>0</v>
      </c>
      <c r="AF343" s="204">
        <v>0</v>
      </c>
      <c r="AG343" s="204">
        <v>1</v>
      </c>
      <c r="AH343" s="204">
        <v>0</v>
      </c>
      <c r="AI343" s="204">
        <v>0</v>
      </c>
      <c r="AJ343" s="204">
        <v>0</v>
      </c>
      <c r="AK343" s="204">
        <v>0</v>
      </c>
      <c r="AL343" s="204">
        <v>0</v>
      </c>
      <c r="AM343" s="204">
        <v>0</v>
      </c>
      <c r="AN343" s="204">
        <v>0</v>
      </c>
      <c r="AO343" s="205">
        <v>0</v>
      </c>
      <c r="AP343" s="206">
        <f t="shared" si="141"/>
        <v>1</v>
      </c>
      <c r="AQ343" s="207">
        <f t="shared" si="142"/>
        <v>0</v>
      </c>
      <c r="AR343" s="206">
        <f t="shared" si="143"/>
        <v>0</v>
      </c>
      <c r="AS343" s="207">
        <f t="shared" si="144"/>
        <v>1</v>
      </c>
      <c r="AT343" s="206">
        <f t="shared" si="145"/>
        <v>0</v>
      </c>
      <c r="AU343" s="206">
        <f t="shared" si="146"/>
        <v>0</v>
      </c>
      <c r="AV343" s="206">
        <f t="shared" si="147"/>
        <v>0</v>
      </c>
      <c r="AW343" s="206">
        <f t="shared" si="148"/>
        <v>1</v>
      </c>
      <c r="AX343" s="207">
        <f t="shared" si="149"/>
        <v>0</v>
      </c>
      <c r="AY343" s="207">
        <f t="shared" si="140"/>
        <v>1</v>
      </c>
      <c r="AZ343" s="242"/>
      <c r="BA343" s="243"/>
      <c r="BB343" s="243"/>
      <c r="BC343" s="244"/>
      <c r="BD343" s="252"/>
      <c r="BE343" s="76"/>
      <c r="BF343" s="224"/>
      <c r="BG343" s="225"/>
      <c r="BH343" s="225"/>
      <c r="BI343" s="226"/>
    </row>
    <row r="344" spans="1:61" x14ac:dyDescent="0.35">
      <c r="A344" s="3"/>
      <c r="B344" s="3"/>
      <c r="C344" s="20"/>
      <c r="D344" s="30">
        <v>4</v>
      </c>
      <c r="E344" s="19" t="s">
        <v>409</v>
      </c>
      <c r="F344" s="16"/>
      <c r="G344" s="16"/>
      <c r="H344" s="5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47"/>
      <c r="AP344" s="43"/>
      <c r="AQ344" s="61"/>
      <c r="AR344" s="43"/>
      <c r="AS344" s="61"/>
      <c r="AT344" s="43"/>
      <c r="AU344" s="43"/>
      <c r="AV344" s="43"/>
      <c r="AW344" s="43"/>
      <c r="AX344" s="61"/>
      <c r="AY344" s="61"/>
      <c r="AZ344" s="74">
        <v>4</v>
      </c>
      <c r="BA344" s="19" t="s">
        <v>409</v>
      </c>
      <c r="BB344" s="75"/>
      <c r="BC344" s="71"/>
      <c r="BD344" s="252"/>
      <c r="BE344" s="137"/>
      <c r="BF344" s="138"/>
      <c r="BG344" s="137"/>
      <c r="BH344" s="137"/>
      <c r="BI344" s="48"/>
    </row>
    <row r="345" spans="1:61" ht="14.5" customHeight="1" x14ac:dyDescent="0.35">
      <c r="A345" s="3"/>
      <c r="B345" s="3"/>
      <c r="C345" s="20"/>
      <c r="D345" s="28"/>
      <c r="E345" s="12" t="s">
        <v>410</v>
      </c>
      <c r="F345" s="12"/>
      <c r="G345" s="12"/>
      <c r="H345" s="55"/>
      <c r="I345" s="6">
        <v>0</v>
      </c>
      <c r="J345" s="6">
        <v>0</v>
      </c>
      <c r="K345" s="6">
        <v>0</v>
      </c>
      <c r="L345" s="6">
        <v>0</v>
      </c>
      <c r="M345" s="6">
        <v>0</v>
      </c>
      <c r="N345" s="6">
        <v>0</v>
      </c>
      <c r="O345" s="6">
        <v>0</v>
      </c>
      <c r="P345" s="6">
        <v>0</v>
      </c>
      <c r="Q345" s="6">
        <v>0</v>
      </c>
      <c r="R345" s="6">
        <v>0</v>
      </c>
      <c r="S345" s="6">
        <v>0</v>
      </c>
      <c r="T345" s="6">
        <v>0</v>
      </c>
      <c r="U345" s="6">
        <v>0</v>
      </c>
      <c r="V345" s="6">
        <v>0</v>
      </c>
      <c r="W345" s="6">
        <v>0</v>
      </c>
      <c r="X345" s="6">
        <v>0</v>
      </c>
      <c r="Y345" s="6">
        <v>0</v>
      </c>
      <c r="Z345" s="6">
        <v>0</v>
      </c>
      <c r="AA345" s="6">
        <v>1</v>
      </c>
      <c r="AB345" s="6">
        <v>1</v>
      </c>
      <c r="AC345" s="6">
        <v>0</v>
      </c>
      <c r="AD345" s="6">
        <v>1</v>
      </c>
      <c r="AE345" s="6">
        <v>1</v>
      </c>
      <c r="AF345" s="6">
        <v>1</v>
      </c>
      <c r="AG345" s="6">
        <v>1</v>
      </c>
      <c r="AH345" s="6">
        <v>0</v>
      </c>
      <c r="AI345" s="6">
        <v>0</v>
      </c>
      <c r="AJ345" s="6">
        <v>0</v>
      </c>
      <c r="AK345" s="6">
        <v>0</v>
      </c>
      <c r="AL345" s="6">
        <v>0</v>
      </c>
      <c r="AM345" s="6">
        <v>0</v>
      </c>
      <c r="AN345" s="6">
        <v>0</v>
      </c>
      <c r="AO345" s="46">
        <v>0</v>
      </c>
      <c r="AP345" s="41">
        <f>SUMIF($I$3:$AO$3, "*REF*", I345:AO345)</f>
        <v>3</v>
      </c>
      <c r="AQ345" s="62">
        <f>SUMIF($I$3:$AO$3, "*HOST*", I345:AO345)</f>
        <v>3</v>
      </c>
      <c r="AR345" s="41">
        <f>SUMIF($I$4:$AO$4, "*F*", I345:AO345)</f>
        <v>4</v>
      </c>
      <c r="AS345" s="62">
        <f>SUMIF($I$4:$AO$4, "*M*", I345:AO345)</f>
        <v>2</v>
      </c>
      <c r="AT345" s="41">
        <f>SUMIF($I$6:$AO$6, "Edu", I345:AO345)</f>
        <v>0</v>
      </c>
      <c r="AU345" s="41">
        <f>SUMIF($I$6:$AO$6, "*agri*", I345:AO345)</f>
        <v>0</v>
      </c>
      <c r="AV345" s="41">
        <f>SUMIF($I$6:$AO$6, "Health", I345:AO345)</f>
        <v>0</v>
      </c>
      <c r="AW345" s="41">
        <f>SUMIF($I$6:$AO$6, "*market*", I345:AO345)</f>
        <v>6</v>
      </c>
      <c r="AX345" s="62">
        <f>SUMIF($I$6:$AO$6, "*PWD*", I345:AO345)</f>
        <v>0</v>
      </c>
      <c r="AY345" s="62">
        <f t="shared" si="140"/>
        <v>6</v>
      </c>
      <c r="AZ345" s="242" t="s">
        <v>411</v>
      </c>
      <c r="BA345" s="243"/>
      <c r="BB345" s="243"/>
      <c r="BC345" s="244"/>
      <c r="BD345" s="252"/>
      <c r="BE345" s="141"/>
      <c r="BF345" s="142"/>
      <c r="BG345" s="141"/>
      <c r="BH345" s="141"/>
      <c r="BI345" s="143"/>
    </row>
    <row r="346" spans="1:61" x14ac:dyDescent="0.35">
      <c r="A346" s="3"/>
      <c r="B346" s="3"/>
      <c r="C346" s="20"/>
      <c r="D346" s="28"/>
      <c r="E346" s="12" t="s">
        <v>412</v>
      </c>
      <c r="F346" s="12"/>
      <c r="G346" s="12"/>
      <c r="H346" s="55"/>
      <c r="I346" s="6">
        <v>0</v>
      </c>
      <c r="J346" s="6">
        <v>0</v>
      </c>
      <c r="K346" s="6">
        <v>0</v>
      </c>
      <c r="L346" s="6">
        <v>0</v>
      </c>
      <c r="M346" s="6">
        <v>0</v>
      </c>
      <c r="N346" s="6">
        <v>0</v>
      </c>
      <c r="O346" s="6">
        <v>0</v>
      </c>
      <c r="P346" s="6">
        <v>0</v>
      </c>
      <c r="Q346" s="6">
        <v>0</v>
      </c>
      <c r="R346" s="6">
        <v>0</v>
      </c>
      <c r="S346" s="6">
        <v>0</v>
      </c>
      <c r="T346" s="6">
        <v>0</v>
      </c>
      <c r="U346" s="6">
        <v>0</v>
      </c>
      <c r="V346" s="6">
        <v>0</v>
      </c>
      <c r="W346" s="6">
        <v>0</v>
      </c>
      <c r="X346" s="6">
        <v>0</v>
      </c>
      <c r="Y346" s="6">
        <v>0</v>
      </c>
      <c r="Z346" s="6">
        <v>0</v>
      </c>
      <c r="AA346" s="6">
        <v>1</v>
      </c>
      <c r="AB346" s="6">
        <v>1</v>
      </c>
      <c r="AC346" s="6">
        <v>0</v>
      </c>
      <c r="AD346" s="6">
        <v>1</v>
      </c>
      <c r="AE346" s="6">
        <v>0</v>
      </c>
      <c r="AF346" s="6">
        <v>1</v>
      </c>
      <c r="AG346" s="6">
        <v>1</v>
      </c>
      <c r="AH346" s="6">
        <v>0</v>
      </c>
      <c r="AI346" s="6">
        <v>0</v>
      </c>
      <c r="AJ346" s="6">
        <v>0</v>
      </c>
      <c r="AK346" s="6">
        <v>0</v>
      </c>
      <c r="AL346" s="6">
        <v>0</v>
      </c>
      <c r="AM346" s="6">
        <v>0</v>
      </c>
      <c r="AN346" s="6">
        <v>0</v>
      </c>
      <c r="AO346" s="46">
        <v>0</v>
      </c>
      <c r="AP346" s="41">
        <f>SUMIF($I$3:$AO$3, "*REF*", I346:AO346)</f>
        <v>2</v>
      </c>
      <c r="AQ346" s="62">
        <f>SUMIF($I$3:$AO$3, "*HOST*", I346:AO346)</f>
        <v>3</v>
      </c>
      <c r="AR346" s="41">
        <f>SUMIF($I$4:$AO$4, "*F*", I346:AO346)</f>
        <v>3</v>
      </c>
      <c r="AS346" s="62">
        <f>SUMIF($I$4:$AO$4, "*M*", I346:AO346)</f>
        <v>2</v>
      </c>
      <c r="AT346" s="41">
        <f>SUMIF($I$6:$AO$6, "Edu", I346:AO346)</f>
        <v>0</v>
      </c>
      <c r="AU346" s="41">
        <f>SUMIF($I$6:$AO$6, "*agri*", I346:AO346)</f>
        <v>0</v>
      </c>
      <c r="AV346" s="41">
        <f>SUMIF($I$6:$AO$6, "Health", I346:AO346)</f>
        <v>0</v>
      </c>
      <c r="AW346" s="41">
        <f>SUMIF($I$6:$AO$6, "*market*", I346:AO346)</f>
        <v>5</v>
      </c>
      <c r="AX346" s="62">
        <f>SUMIF($I$6:$AO$6, "*PWD*", I346:AO346)</f>
        <v>0</v>
      </c>
      <c r="AY346" s="62">
        <f t="shared" si="140"/>
        <v>5</v>
      </c>
      <c r="AZ346" s="242"/>
      <c r="BA346" s="243"/>
      <c r="BB346" s="243"/>
      <c r="BC346" s="244"/>
      <c r="BD346" s="252"/>
      <c r="BE346" s="141"/>
      <c r="BF346" s="142"/>
      <c r="BG346" s="141"/>
      <c r="BH346" s="141"/>
      <c r="BI346" s="143"/>
    </row>
    <row r="347" spans="1:61" x14ac:dyDescent="0.35">
      <c r="A347" s="3"/>
      <c r="B347" s="3"/>
      <c r="C347" s="20"/>
      <c r="D347" s="28"/>
      <c r="E347" s="12" t="s">
        <v>413</v>
      </c>
      <c r="F347" s="12"/>
      <c r="G347" s="12"/>
      <c r="H347" s="55"/>
      <c r="I347" s="6">
        <v>0</v>
      </c>
      <c r="J347" s="6">
        <v>0</v>
      </c>
      <c r="K347" s="6">
        <v>0</v>
      </c>
      <c r="L347" s="6">
        <v>0</v>
      </c>
      <c r="M347" s="6">
        <v>0</v>
      </c>
      <c r="N347" s="6">
        <v>0</v>
      </c>
      <c r="O347" s="6">
        <v>0</v>
      </c>
      <c r="P347" s="6">
        <v>0</v>
      </c>
      <c r="Q347" s="6">
        <v>0</v>
      </c>
      <c r="R347" s="6">
        <v>0</v>
      </c>
      <c r="S347" s="6">
        <v>0</v>
      </c>
      <c r="T347" s="6">
        <v>0</v>
      </c>
      <c r="U347" s="6">
        <v>0</v>
      </c>
      <c r="V347" s="6">
        <v>0</v>
      </c>
      <c r="W347" s="6">
        <v>0</v>
      </c>
      <c r="X347" s="6">
        <v>0</v>
      </c>
      <c r="Y347" s="6">
        <v>0</v>
      </c>
      <c r="Z347" s="6">
        <v>0</v>
      </c>
      <c r="AA347" s="6">
        <v>0</v>
      </c>
      <c r="AB347" s="6">
        <v>1</v>
      </c>
      <c r="AC347" s="6">
        <v>0</v>
      </c>
      <c r="AD347" s="6">
        <v>0</v>
      </c>
      <c r="AE347" s="6">
        <v>0</v>
      </c>
      <c r="AF347" s="6">
        <v>0</v>
      </c>
      <c r="AG347" s="6">
        <v>0</v>
      </c>
      <c r="AH347" s="6">
        <v>0</v>
      </c>
      <c r="AI347" s="6">
        <v>0</v>
      </c>
      <c r="AJ347" s="6">
        <v>0</v>
      </c>
      <c r="AK347" s="6">
        <v>0</v>
      </c>
      <c r="AL347" s="6">
        <v>0</v>
      </c>
      <c r="AM347" s="6">
        <v>0</v>
      </c>
      <c r="AN347" s="6">
        <v>0</v>
      </c>
      <c r="AO347" s="46">
        <v>0</v>
      </c>
      <c r="AP347" s="41">
        <f>SUMIF($I$3:$AO$3, "*REF*", I347:AO347)</f>
        <v>0</v>
      </c>
      <c r="AQ347" s="62">
        <f>SUMIF($I$3:$AO$3, "*HOST*", I347:AO347)</f>
        <v>1</v>
      </c>
      <c r="AR347" s="41">
        <f>SUMIF($I$4:$AO$4, "*F*", I347:AO347)</f>
        <v>1</v>
      </c>
      <c r="AS347" s="62">
        <f>SUMIF($I$4:$AO$4, "*M*", I347:AO347)</f>
        <v>0</v>
      </c>
      <c r="AT347" s="41">
        <f>SUMIF($I$6:$AO$6, "Edu", I347:AO347)</f>
        <v>0</v>
      </c>
      <c r="AU347" s="41">
        <f>SUMIF($I$6:$AO$6, "*agri*", I347:AO347)</f>
        <v>0</v>
      </c>
      <c r="AV347" s="41">
        <f>SUMIF($I$6:$AO$6, "Health", I347:AO347)</f>
        <v>0</v>
      </c>
      <c r="AW347" s="41">
        <f>SUMIF($I$6:$AO$6, "*market*", I347:AO347)</f>
        <v>1</v>
      </c>
      <c r="AX347" s="62">
        <f>SUMIF($I$6:$AO$6, "*PWD*", I347:AO347)</f>
        <v>0</v>
      </c>
      <c r="AY347" s="62">
        <f t="shared" si="140"/>
        <v>1</v>
      </c>
      <c r="AZ347" s="242"/>
      <c r="BA347" s="243"/>
      <c r="BB347" s="243"/>
      <c r="BC347" s="244"/>
      <c r="BD347" s="252"/>
      <c r="BE347" s="141"/>
      <c r="BF347" s="142"/>
      <c r="BG347" s="141"/>
      <c r="BH347" s="141"/>
      <c r="BI347" s="143"/>
    </row>
    <row r="348" spans="1:61" x14ac:dyDescent="0.35">
      <c r="A348" s="3"/>
      <c r="B348" s="3"/>
      <c r="C348" s="20"/>
      <c r="D348" s="28"/>
      <c r="E348" s="12" t="s">
        <v>414</v>
      </c>
      <c r="F348" s="12"/>
      <c r="G348" s="12"/>
      <c r="H348" s="55"/>
      <c r="I348" s="6">
        <v>0</v>
      </c>
      <c r="J348" s="6">
        <v>0</v>
      </c>
      <c r="K348" s="6">
        <v>0</v>
      </c>
      <c r="L348" s="6">
        <v>0</v>
      </c>
      <c r="M348" s="6">
        <v>0</v>
      </c>
      <c r="N348" s="6">
        <v>0</v>
      </c>
      <c r="O348" s="6">
        <v>0</v>
      </c>
      <c r="P348" s="6">
        <v>0</v>
      </c>
      <c r="Q348" s="6">
        <v>0</v>
      </c>
      <c r="R348" s="6">
        <v>0</v>
      </c>
      <c r="S348" s="6">
        <v>0</v>
      </c>
      <c r="T348" s="6">
        <v>0</v>
      </c>
      <c r="U348" s="6">
        <v>0</v>
      </c>
      <c r="V348" s="6">
        <v>0</v>
      </c>
      <c r="W348" s="6">
        <v>0</v>
      </c>
      <c r="X348" s="6">
        <v>0</v>
      </c>
      <c r="Y348" s="6">
        <v>0</v>
      </c>
      <c r="Z348" s="6">
        <v>0</v>
      </c>
      <c r="AA348" s="6">
        <v>1</v>
      </c>
      <c r="AB348" s="6">
        <v>0</v>
      </c>
      <c r="AC348" s="6">
        <v>0</v>
      </c>
      <c r="AD348" s="6">
        <v>0</v>
      </c>
      <c r="AE348" s="6">
        <v>0</v>
      </c>
      <c r="AF348" s="6">
        <v>0</v>
      </c>
      <c r="AG348" s="6">
        <v>0</v>
      </c>
      <c r="AH348" s="6">
        <v>0</v>
      </c>
      <c r="AI348" s="6">
        <v>0</v>
      </c>
      <c r="AJ348" s="6">
        <v>0</v>
      </c>
      <c r="AK348" s="6">
        <v>0</v>
      </c>
      <c r="AL348" s="6">
        <v>0</v>
      </c>
      <c r="AM348" s="6">
        <v>0</v>
      </c>
      <c r="AN348" s="6">
        <v>0</v>
      </c>
      <c r="AO348" s="46">
        <v>0</v>
      </c>
      <c r="AP348" s="41">
        <f>SUMIF($I$3:$AO$3, "*REF*", I348:AO348)</f>
        <v>0</v>
      </c>
      <c r="AQ348" s="62">
        <f>SUMIF($I$3:$AO$3, "*HOST*", I348:AO348)</f>
        <v>1</v>
      </c>
      <c r="AR348" s="41">
        <f>SUMIF($I$4:$AO$4, "*F*", I348:AO348)</f>
        <v>1</v>
      </c>
      <c r="AS348" s="62">
        <f>SUMIF($I$4:$AO$4, "*M*", I348:AO348)</f>
        <v>0</v>
      </c>
      <c r="AT348" s="41">
        <f>SUMIF($I$6:$AO$6, "Edu", I348:AO348)</f>
        <v>0</v>
      </c>
      <c r="AU348" s="41">
        <f>SUMIF($I$6:$AO$6, "*agri*", I348:AO348)</f>
        <v>0</v>
      </c>
      <c r="AV348" s="41">
        <f>SUMIF($I$6:$AO$6, "Health", I348:AO348)</f>
        <v>0</v>
      </c>
      <c r="AW348" s="41">
        <f>SUMIF($I$6:$AO$6, "*market*", I348:AO348)</f>
        <v>1</v>
      </c>
      <c r="AX348" s="62">
        <f>SUMIF($I$6:$AO$6, "*PWD*", I348:AO348)</f>
        <v>0</v>
      </c>
      <c r="AY348" s="62">
        <f t="shared" si="140"/>
        <v>1</v>
      </c>
      <c r="AZ348" s="242"/>
      <c r="BA348" s="243"/>
      <c r="BB348" s="243"/>
      <c r="BC348" s="244"/>
      <c r="BD348" s="252"/>
      <c r="BE348" s="141"/>
      <c r="BF348" s="142"/>
      <c r="BG348" s="141"/>
      <c r="BH348" s="141"/>
      <c r="BI348" s="143"/>
    </row>
    <row r="349" spans="1:61" x14ac:dyDescent="0.35">
      <c r="A349" s="3"/>
      <c r="B349" s="253" t="s">
        <v>382</v>
      </c>
      <c r="C349" s="20"/>
      <c r="D349" s="30">
        <v>5</v>
      </c>
      <c r="E349" s="19" t="s">
        <v>415</v>
      </c>
      <c r="F349" s="16"/>
      <c r="G349" s="16"/>
      <c r="H349" s="5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47"/>
      <c r="AP349" s="43"/>
      <c r="AQ349" s="61"/>
      <c r="AR349" s="43"/>
      <c r="AS349" s="61"/>
      <c r="AT349" s="43"/>
      <c r="AU349" s="43"/>
      <c r="AV349" s="43"/>
      <c r="AW349" s="43"/>
      <c r="AX349" s="61"/>
      <c r="AY349" s="61"/>
      <c r="AZ349" s="74">
        <v>5</v>
      </c>
      <c r="BA349" s="19" t="s">
        <v>415</v>
      </c>
      <c r="BB349" s="75"/>
      <c r="BC349" s="71"/>
      <c r="BD349" s="252"/>
      <c r="BE349" s="137"/>
      <c r="BF349" s="138"/>
      <c r="BG349" s="137"/>
      <c r="BH349" s="137"/>
      <c r="BI349" s="48"/>
    </row>
    <row r="350" spans="1:61" ht="14.5" customHeight="1" x14ac:dyDescent="0.35">
      <c r="A350" s="3"/>
      <c r="B350" s="253"/>
      <c r="C350" s="20"/>
      <c r="D350" s="28"/>
      <c r="E350" s="12" t="s">
        <v>416</v>
      </c>
      <c r="F350" s="12"/>
      <c r="G350" s="12"/>
      <c r="H350" s="55"/>
      <c r="I350" s="6">
        <v>0</v>
      </c>
      <c r="J350" s="6">
        <v>0</v>
      </c>
      <c r="K350" s="6">
        <v>0</v>
      </c>
      <c r="L350" s="6">
        <v>0</v>
      </c>
      <c r="M350" s="6">
        <v>0</v>
      </c>
      <c r="N350" s="6">
        <v>0</v>
      </c>
      <c r="O350" s="6">
        <v>0</v>
      </c>
      <c r="P350" s="6">
        <v>0</v>
      </c>
      <c r="Q350" s="6">
        <v>0</v>
      </c>
      <c r="R350" s="6">
        <v>0</v>
      </c>
      <c r="S350" s="6">
        <v>0</v>
      </c>
      <c r="T350" s="6">
        <v>0</v>
      </c>
      <c r="U350" s="6">
        <v>0</v>
      </c>
      <c r="V350" s="6">
        <v>0</v>
      </c>
      <c r="W350" s="6">
        <v>0</v>
      </c>
      <c r="X350" s="6">
        <v>0</v>
      </c>
      <c r="Y350" s="6">
        <v>0</v>
      </c>
      <c r="Z350" s="6">
        <v>0</v>
      </c>
      <c r="AA350" s="6">
        <v>0</v>
      </c>
      <c r="AB350" s="6">
        <v>1</v>
      </c>
      <c r="AC350" s="6">
        <v>1</v>
      </c>
      <c r="AD350" s="6">
        <v>1</v>
      </c>
      <c r="AE350" s="6">
        <v>1</v>
      </c>
      <c r="AF350" s="6">
        <v>1</v>
      </c>
      <c r="AG350" s="6">
        <v>0</v>
      </c>
      <c r="AH350" s="6">
        <v>0</v>
      </c>
      <c r="AI350" s="6">
        <v>0</v>
      </c>
      <c r="AJ350" s="6">
        <v>0</v>
      </c>
      <c r="AK350" s="6">
        <v>0</v>
      </c>
      <c r="AL350" s="6">
        <v>0</v>
      </c>
      <c r="AM350" s="6">
        <v>0</v>
      </c>
      <c r="AN350" s="6">
        <v>0</v>
      </c>
      <c r="AO350" s="46">
        <v>0</v>
      </c>
      <c r="AP350" s="41">
        <f t="shared" ref="AP350:AP356" si="150">SUMIF($I$3:$AO$3, "*REF*", I350:AO350)</f>
        <v>2</v>
      </c>
      <c r="AQ350" s="62">
        <f t="shared" ref="AQ350:AQ356" si="151">SUMIF($I$3:$AO$3, "*HOST*", I350:AO350)</f>
        <v>3</v>
      </c>
      <c r="AR350" s="41">
        <f t="shared" ref="AR350:AR356" si="152">SUMIF($I$4:$AO$4, "*F*", I350:AO350)</f>
        <v>3</v>
      </c>
      <c r="AS350" s="62">
        <f t="shared" ref="AS350:AS356" si="153">SUMIF($I$4:$AO$4, "*M*", I350:AO350)</f>
        <v>2</v>
      </c>
      <c r="AT350" s="41">
        <f t="shared" ref="AT350:AT356" si="154">SUMIF($I$6:$AO$6, "Edu", I350:AO350)</f>
        <v>0</v>
      </c>
      <c r="AU350" s="41">
        <f t="shared" ref="AU350:AU356" si="155">SUMIF($I$6:$AO$6, "*agri*", I350:AO350)</f>
        <v>0</v>
      </c>
      <c r="AV350" s="41">
        <f t="shared" ref="AV350:AV356" si="156">SUMIF($I$6:$AO$6, "Health", I350:AO350)</f>
        <v>0</v>
      </c>
      <c r="AW350" s="41">
        <f t="shared" ref="AW350:AW356" si="157">SUMIF($I$6:$AO$6, "*market*", I350:AO350)</f>
        <v>5</v>
      </c>
      <c r="AX350" s="62">
        <f t="shared" ref="AX350:AX356" si="158">SUMIF($I$6:$AO$6, "*PWD*", I350:AO350)</f>
        <v>0</v>
      </c>
      <c r="AY350" s="62">
        <f t="shared" si="140"/>
        <v>5</v>
      </c>
      <c r="AZ350" s="242" t="s">
        <v>417</v>
      </c>
      <c r="BA350" s="243"/>
      <c r="BB350" s="243"/>
      <c r="BC350" s="244"/>
      <c r="BD350" s="252"/>
      <c r="BE350" s="141"/>
      <c r="BF350" s="142"/>
      <c r="BG350" s="141"/>
      <c r="BH350" s="141"/>
      <c r="BI350" s="143"/>
    </row>
    <row r="351" spans="1:61" x14ac:dyDescent="0.35">
      <c r="A351" s="3"/>
      <c r="B351" s="253"/>
      <c r="C351" s="20"/>
      <c r="D351" s="28"/>
      <c r="E351" s="12" t="s">
        <v>418</v>
      </c>
      <c r="F351" s="12"/>
      <c r="G351" s="12"/>
      <c r="H351" s="55"/>
      <c r="I351" s="6">
        <v>0</v>
      </c>
      <c r="J351" s="6">
        <v>0</v>
      </c>
      <c r="K351" s="6">
        <v>0</v>
      </c>
      <c r="L351" s="6">
        <v>0</v>
      </c>
      <c r="M351" s="6">
        <v>0</v>
      </c>
      <c r="N351" s="6">
        <v>0</v>
      </c>
      <c r="O351" s="6">
        <v>0</v>
      </c>
      <c r="P351" s="6">
        <v>0</v>
      </c>
      <c r="Q351" s="6">
        <v>0</v>
      </c>
      <c r="R351" s="6">
        <v>0</v>
      </c>
      <c r="S351" s="6">
        <v>0</v>
      </c>
      <c r="T351" s="6">
        <v>0</v>
      </c>
      <c r="U351" s="6">
        <v>0</v>
      </c>
      <c r="V351" s="6">
        <v>0</v>
      </c>
      <c r="W351" s="6">
        <v>0</v>
      </c>
      <c r="X351" s="6">
        <v>0</v>
      </c>
      <c r="Y351" s="6">
        <v>0</v>
      </c>
      <c r="Z351" s="6">
        <v>0</v>
      </c>
      <c r="AA351" s="6">
        <v>1</v>
      </c>
      <c r="AB351" s="6">
        <v>1</v>
      </c>
      <c r="AC351" s="6">
        <v>0</v>
      </c>
      <c r="AD351" s="6">
        <v>1</v>
      </c>
      <c r="AE351" s="6">
        <v>1</v>
      </c>
      <c r="AF351" s="6">
        <v>1</v>
      </c>
      <c r="AG351" s="6">
        <v>1</v>
      </c>
      <c r="AH351" s="6">
        <v>0</v>
      </c>
      <c r="AI351" s="6">
        <v>0</v>
      </c>
      <c r="AJ351" s="6">
        <v>0</v>
      </c>
      <c r="AK351" s="6">
        <v>0</v>
      </c>
      <c r="AL351" s="6">
        <v>0</v>
      </c>
      <c r="AM351" s="6">
        <v>0</v>
      </c>
      <c r="AN351" s="6">
        <v>0</v>
      </c>
      <c r="AO351" s="46">
        <v>0</v>
      </c>
      <c r="AP351" s="41">
        <f t="shared" si="150"/>
        <v>3</v>
      </c>
      <c r="AQ351" s="62">
        <f t="shared" si="151"/>
        <v>3</v>
      </c>
      <c r="AR351" s="41">
        <f t="shared" si="152"/>
        <v>4</v>
      </c>
      <c r="AS351" s="62">
        <f t="shared" si="153"/>
        <v>2</v>
      </c>
      <c r="AT351" s="41">
        <f t="shared" si="154"/>
        <v>0</v>
      </c>
      <c r="AU351" s="41">
        <f t="shared" si="155"/>
        <v>0</v>
      </c>
      <c r="AV351" s="41">
        <f t="shared" si="156"/>
        <v>0</v>
      </c>
      <c r="AW351" s="41">
        <f t="shared" si="157"/>
        <v>6</v>
      </c>
      <c r="AX351" s="62">
        <f t="shared" si="158"/>
        <v>0</v>
      </c>
      <c r="AY351" s="62">
        <f t="shared" si="140"/>
        <v>6</v>
      </c>
      <c r="AZ351" s="242"/>
      <c r="BA351" s="243"/>
      <c r="BB351" s="243"/>
      <c r="BC351" s="244"/>
      <c r="BD351" s="252"/>
      <c r="BE351" s="141"/>
      <c r="BF351" s="142"/>
      <c r="BG351" s="141"/>
      <c r="BH351" s="141"/>
      <c r="BI351" s="143"/>
    </row>
    <row r="352" spans="1:61" x14ac:dyDescent="0.35">
      <c r="A352" s="3"/>
      <c r="B352" s="253"/>
      <c r="C352" s="20"/>
      <c r="D352" s="28"/>
      <c r="E352" s="12" t="s">
        <v>419</v>
      </c>
      <c r="F352" s="12"/>
      <c r="G352" s="12"/>
      <c r="H352" s="55"/>
      <c r="I352" s="6">
        <v>0</v>
      </c>
      <c r="J352" s="6">
        <v>0</v>
      </c>
      <c r="K352" s="6">
        <v>0</v>
      </c>
      <c r="L352" s="6">
        <v>0</v>
      </c>
      <c r="M352" s="6">
        <v>0</v>
      </c>
      <c r="N352" s="6">
        <v>0</v>
      </c>
      <c r="O352" s="6">
        <v>0</v>
      </c>
      <c r="P352" s="6">
        <v>0</v>
      </c>
      <c r="Q352" s="6">
        <v>0</v>
      </c>
      <c r="R352" s="6">
        <v>0</v>
      </c>
      <c r="S352" s="6">
        <v>0</v>
      </c>
      <c r="T352" s="6">
        <v>0</v>
      </c>
      <c r="U352" s="6">
        <v>0</v>
      </c>
      <c r="V352" s="6">
        <v>0</v>
      </c>
      <c r="W352" s="6">
        <v>0</v>
      </c>
      <c r="X352" s="6">
        <v>0</v>
      </c>
      <c r="Y352" s="6">
        <v>0</v>
      </c>
      <c r="Z352" s="6">
        <v>0</v>
      </c>
      <c r="AA352" s="6">
        <v>0</v>
      </c>
      <c r="AB352" s="6">
        <v>1</v>
      </c>
      <c r="AC352" s="6">
        <v>0</v>
      </c>
      <c r="AD352" s="6">
        <v>0</v>
      </c>
      <c r="AE352" s="6">
        <v>0</v>
      </c>
      <c r="AF352" s="6">
        <v>1</v>
      </c>
      <c r="AG352" s="6">
        <v>1</v>
      </c>
      <c r="AH352" s="6">
        <v>0</v>
      </c>
      <c r="AI352" s="6">
        <v>0</v>
      </c>
      <c r="AJ352" s="6">
        <v>0</v>
      </c>
      <c r="AK352" s="6">
        <v>0</v>
      </c>
      <c r="AL352" s="6">
        <v>0</v>
      </c>
      <c r="AM352" s="6">
        <v>0</v>
      </c>
      <c r="AN352" s="6">
        <v>0</v>
      </c>
      <c r="AO352" s="46">
        <v>0</v>
      </c>
      <c r="AP352" s="41">
        <f t="shared" si="150"/>
        <v>2</v>
      </c>
      <c r="AQ352" s="62">
        <f t="shared" si="151"/>
        <v>1</v>
      </c>
      <c r="AR352" s="41">
        <f t="shared" si="152"/>
        <v>2</v>
      </c>
      <c r="AS352" s="62">
        <f t="shared" si="153"/>
        <v>1</v>
      </c>
      <c r="AT352" s="41">
        <f t="shared" si="154"/>
        <v>0</v>
      </c>
      <c r="AU352" s="41">
        <f t="shared" si="155"/>
        <v>0</v>
      </c>
      <c r="AV352" s="41">
        <f t="shared" si="156"/>
        <v>0</v>
      </c>
      <c r="AW352" s="41">
        <f t="shared" si="157"/>
        <v>3</v>
      </c>
      <c r="AX352" s="62">
        <f t="shared" si="158"/>
        <v>0</v>
      </c>
      <c r="AY352" s="62">
        <f t="shared" si="140"/>
        <v>3</v>
      </c>
      <c r="AZ352" s="242"/>
      <c r="BA352" s="243"/>
      <c r="BB352" s="243"/>
      <c r="BC352" s="244"/>
      <c r="BD352" s="252"/>
      <c r="BE352" s="141"/>
      <c r="BF352" s="142"/>
      <c r="BG352" s="141"/>
      <c r="BH352" s="141"/>
      <c r="BI352" s="143"/>
    </row>
    <row r="353" spans="1:61" x14ac:dyDescent="0.35">
      <c r="A353" s="3"/>
      <c r="B353" s="253"/>
      <c r="C353" s="20"/>
      <c r="D353" s="28"/>
      <c r="E353" s="12" t="s">
        <v>420</v>
      </c>
      <c r="F353" s="12"/>
      <c r="G353" s="12"/>
      <c r="H353" s="55"/>
      <c r="I353" s="6">
        <v>0</v>
      </c>
      <c r="J353" s="6">
        <v>0</v>
      </c>
      <c r="K353" s="6">
        <v>0</v>
      </c>
      <c r="L353" s="6">
        <v>0</v>
      </c>
      <c r="M353" s="6">
        <v>0</v>
      </c>
      <c r="N353" s="6">
        <v>0</v>
      </c>
      <c r="O353" s="6">
        <v>0</v>
      </c>
      <c r="P353" s="6">
        <v>0</v>
      </c>
      <c r="Q353" s="6">
        <v>0</v>
      </c>
      <c r="R353" s="6">
        <v>0</v>
      </c>
      <c r="S353" s="6">
        <v>0</v>
      </c>
      <c r="T353" s="6">
        <v>0</v>
      </c>
      <c r="U353" s="6">
        <v>0</v>
      </c>
      <c r="V353" s="6">
        <v>0</v>
      </c>
      <c r="W353" s="6">
        <v>0</v>
      </c>
      <c r="X353" s="6">
        <v>0</v>
      </c>
      <c r="Y353" s="6">
        <v>0</v>
      </c>
      <c r="Z353" s="6">
        <v>0</v>
      </c>
      <c r="AA353" s="6">
        <v>1</v>
      </c>
      <c r="AB353" s="6">
        <v>0</v>
      </c>
      <c r="AC353" s="6">
        <v>1</v>
      </c>
      <c r="AD353" s="6">
        <v>0</v>
      </c>
      <c r="AE353" s="6">
        <v>1</v>
      </c>
      <c r="AF353" s="6">
        <v>0</v>
      </c>
      <c r="AG353" s="6">
        <v>0</v>
      </c>
      <c r="AH353" s="6">
        <v>0</v>
      </c>
      <c r="AI353" s="6">
        <v>0</v>
      </c>
      <c r="AJ353" s="6">
        <v>0</v>
      </c>
      <c r="AK353" s="6">
        <v>0</v>
      </c>
      <c r="AL353" s="6">
        <v>0</v>
      </c>
      <c r="AM353" s="6">
        <v>0</v>
      </c>
      <c r="AN353" s="6">
        <v>0</v>
      </c>
      <c r="AO353" s="46">
        <v>0</v>
      </c>
      <c r="AP353" s="41">
        <f t="shared" si="150"/>
        <v>1</v>
      </c>
      <c r="AQ353" s="62">
        <f t="shared" si="151"/>
        <v>2</v>
      </c>
      <c r="AR353" s="41">
        <f t="shared" si="152"/>
        <v>2</v>
      </c>
      <c r="AS353" s="62">
        <f t="shared" si="153"/>
        <v>1</v>
      </c>
      <c r="AT353" s="41">
        <f t="shared" si="154"/>
        <v>0</v>
      </c>
      <c r="AU353" s="41">
        <f t="shared" si="155"/>
        <v>0</v>
      </c>
      <c r="AV353" s="41">
        <f t="shared" si="156"/>
        <v>0</v>
      </c>
      <c r="AW353" s="41">
        <f t="shared" si="157"/>
        <v>3</v>
      </c>
      <c r="AX353" s="62">
        <f t="shared" si="158"/>
        <v>0</v>
      </c>
      <c r="AY353" s="62">
        <f t="shared" si="140"/>
        <v>3</v>
      </c>
      <c r="AZ353" s="242"/>
      <c r="BA353" s="243"/>
      <c r="BB353" s="243"/>
      <c r="BC353" s="244"/>
      <c r="BD353" s="252"/>
      <c r="BE353" s="141"/>
      <c r="BF353" s="142"/>
      <c r="BG353" s="141"/>
      <c r="BH353" s="141"/>
      <c r="BI353" s="143"/>
    </row>
    <row r="354" spans="1:61" x14ac:dyDescent="0.35">
      <c r="A354" s="3"/>
      <c r="B354" s="253"/>
      <c r="C354" s="20"/>
      <c r="D354" s="28"/>
      <c r="E354" s="12" t="s">
        <v>421</v>
      </c>
      <c r="F354" s="12"/>
      <c r="G354" s="12"/>
      <c r="H354" s="55"/>
      <c r="I354" s="6">
        <v>0</v>
      </c>
      <c r="J354" s="6">
        <v>0</v>
      </c>
      <c r="K354" s="6">
        <v>0</v>
      </c>
      <c r="L354" s="6">
        <v>0</v>
      </c>
      <c r="M354" s="6">
        <v>0</v>
      </c>
      <c r="N354" s="6">
        <v>0</v>
      </c>
      <c r="O354" s="6">
        <v>0</v>
      </c>
      <c r="P354" s="6">
        <v>0</v>
      </c>
      <c r="Q354" s="6">
        <v>0</v>
      </c>
      <c r="R354" s="6">
        <v>0</v>
      </c>
      <c r="S354" s="6">
        <v>0</v>
      </c>
      <c r="T354" s="6">
        <v>0</v>
      </c>
      <c r="U354" s="6">
        <v>0</v>
      </c>
      <c r="V354" s="6">
        <v>0</v>
      </c>
      <c r="W354" s="6">
        <v>0</v>
      </c>
      <c r="X354" s="6">
        <v>0</v>
      </c>
      <c r="Y354" s="6">
        <v>0</v>
      </c>
      <c r="Z354" s="6">
        <v>0</v>
      </c>
      <c r="AA354" s="6">
        <v>1</v>
      </c>
      <c r="AB354" s="6">
        <v>0</v>
      </c>
      <c r="AC354" s="6">
        <v>1</v>
      </c>
      <c r="AD354" s="6">
        <v>0</v>
      </c>
      <c r="AE354" s="6">
        <v>0</v>
      </c>
      <c r="AF354" s="6">
        <v>0</v>
      </c>
      <c r="AG354" s="6">
        <v>0</v>
      </c>
      <c r="AH354" s="6">
        <v>0</v>
      </c>
      <c r="AI354" s="6">
        <v>0</v>
      </c>
      <c r="AJ354" s="6">
        <v>0</v>
      </c>
      <c r="AK354" s="6">
        <v>0</v>
      </c>
      <c r="AL354" s="6">
        <v>0</v>
      </c>
      <c r="AM354" s="6">
        <v>0</v>
      </c>
      <c r="AN354" s="6">
        <v>0</v>
      </c>
      <c r="AO354" s="46">
        <v>0</v>
      </c>
      <c r="AP354" s="41">
        <f t="shared" si="150"/>
        <v>0</v>
      </c>
      <c r="AQ354" s="62">
        <f t="shared" si="151"/>
        <v>2</v>
      </c>
      <c r="AR354" s="41">
        <f t="shared" si="152"/>
        <v>1</v>
      </c>
      <c r="AS354" s="62">
        <f t="shared" si="153"/>
        <v>1</v>
      </c>
      <c r="AT354" s="41">
        <f t="shared" si="154"/>
        <v>0</v>
      </c>
      <c r="AU354" s="41">
        <f t="shared" si="155"/>
        <v>0</v>
      </c>
      <c r="AV354" s="41">
        <f t="shared" si="156"/>
        <v>0</v>
      </c>
      <c r="AW354" s="41">
        <f t="shared" si="157"/>
        <v>2</v>
      </c>
      <c r="AX354" s="62">
        <f t="shared" si="158"/>
        <v>0</v>
      </c>
      <c r="AY354" s="62">
        <f t="shared" si="140"/>
        <v>2</v>
      </c>
      <c r="AZ354" s="242"/>
      <c r="BA354" s="243"/>
      <c r="BB354" s="243"/>
      <c r="BC354" s="244"/>
      <c r="BD354" s="252"/>
      <c r="BE354" s="141"/>
      <c r="BF354" s="142"/>
      <c r="BG354" s="141"/>
      <c r="BH354" s="141"/>
      <c r="BI354" s="143"/>
    </row>
    <row r="355" spans="1:61" x14ac:dyDescent="0.35">
      <c r="A355" s="3"/>
      <c r="B355" s="253"/>
      <c r="C355" s="20"/>
      <c r="D355" s="28"/>
      <c r="E355" s="12" t="s">
        <v>422</v>
      </c>
      <c r="F355" s="12"/>
      <c r="G355" s="12"/>
      <c r="H355" s="55"/>
      <c r="I355" s="6">
        <v>0</v>
      </c>
      <c r="J355" s="6">
        <v>0</v>
      </c>
      <c r="K355" s="6">
        <v>0</v>
      </c>
      <c r="L355" s="6">
        <v>0</v>
      </c>
      <c r="M355" s="6">
        <v>0</v>
      </c>
      <c r="N355" s="6">
        <v>0</v>
      </c>
      <c r="O355" s="6">
        <v>0</v>
      </c>
      <c r="P355" s="6">
        <v>0</v>
      </c>
      <c r="Q355" s="6">
        <v>0</v>
      </c>
      <c r="R355" s="6">
        <v>0</v>
      </c>
      <c r="S355" s="6">
        <v>0</v>
      </c>
      <c r="T355" s="6">
        <v>0</v>
      </c>
      <c r="U355" s="6">
        <v>0</v>
      </c>
      <c r="V355" s="6">
        <v>0</v>
      </c>
      <c r="W355" s="6">
        <v>0</v>
      </c>
      <c r="X355" s="6">
        <v>0</v>
      </c>
      <c r="Y355" s="6">
        <v>0</v>
      </c>
      <c r="Z355" s="6">
        <v>0</v>
      </c>
      <c r="AA355" s="6">
        <v>1</v>
      </c>
      <c r="AB355" s="6">
        <v>0</v>
      </c>
      <c r="AC355" s="6">
        <v>0</v>
      </c>
      <c r="AD355" s="6">
        <v>0</v>
      </c>
      <c r="AE355" s="6">
        <v>1</v>
      </c>
      <c r="AF355" s="6">
        <v>0</v>
      </c>
      <c r="AG355" s="6">
        <v>0</v>
      </c>
      <c r="AH355" s="6">
        <v>0</v>
      </c>
      <c r="AI355" s="6">
        <v>0</v>
      </c>
      <c r="AJ355" s="6">
        <v>0</v>
      </c>
      <c r="AK355" s="6">
        <v>0</v>
      </c>
      <c r="AL355" s="6">
        <v>0</v>
      </c>
      <c r="AM355" s="6">
        <v>0</v>
      </c>
      <c r="AN355" s="6">
        <v>0</v>
      </c>
      <c r="AO355" s="46">
        <v>0</v>
      </c>
      <c r="AP355" s="41">
        <f t="shared" si="150"/>
        <v>1</v>
      </c>
      <c r="AQ355" s="62">
        <f t="shared" si="151"/>
        <v>1</v>
      </c>
      <c r="AR355" s="41">
        <f t="shared" si="152"/>
        <v>2</v>
      </c>
      <c r="AS355" s="62">
        <f t="shared" si="153"/>
        <v>0</v>
      </c>
      <c r="AT355" s="41">
        <f t="shared" si="154"/>
        <v>0</v>
      </c>
      <c r="AU355" s="41">
        <f t="shared" si="155"/>
        <v>0</v>
      </c>
      <c r="AV355" s="41">
        <f t="shared" si="156"/>
        <v>0</v>
      </c>
      <c r="AW355" s="41">
        <f t="shared" si="157"/>
        <v>2</v>
      </c>
      <c r="AX355" s="62">
        <f t="shared" si="158"/>
        <v>0</v>
      </c>
      <c r="AY355" s="62">
        <f t="shared" si="140"/>
        <v>2</v>
      </c>
      <c r="AZ355" s="242"/>
      <c r="BA355" s="243"/>
      <c r="BB355" s="243"/>
      <c r="BC355" s="244"/>
      <c r="BD355" s="252"/>
      <c r="BE355" s="141"/>
      <c r="BF355" s="142"/>
      <c r="BG355" s="141"/>
      <c r="BH355" s="141"/>
      <c r="BI355" s="143"/>
    </row>
    <row r="356" spans="1:61" x14ac:dyDescent="0.35">
      <c r="A356" s="3"/>
      <c r="B356" s="3"/>
      <c r="C356" s="20"/>
      <c r="D356" s="28"/>
      <c r="E356" s="12" t="s">
        <v>423</v>
      </c>
      <c r="F356" s="12"/>
      <c r="G356" s="12"/>
      <c r="H356" s="55"/>
      <c r="I356" s="6">
        <v>0</v>
      </c>
      <c r="J356" s="6">
        <v>0</v>
      </c>
      <c r="K356" s="6">
        <v>0</v>
      </c>
      <c r="L356" s="6">
        <v>0</v>
      </c>
      <c r="M356" s="6">
        <v>0</v>
      </c>
      <c r="N356" s="6">
        <v>0</v>
      </c>
      <c r="O356" s="6">
        <v>0</v>
      </c>
      <c r="P356" s="6">
        <v>0</v>
      </c>
      <c r="Q356" s="6">
        <v>0</v>
      </c>
      <c r="R356" s="6">
        <v>0</v>
      </c>
      <c r="S356" s="6">
        <v>0</v>
      </c>
      <c r="T356" s="6">
        <v>0</v>
      </c>
      <c r="U356" s="6">
        <v>0</v>
      </c>
      <c r="V356" s="6">
        <v>0</v>
      </c>
      <c r="W356" s="6">
        <v>0</v>
      </c>
      <c r="X356" s="6">
        <v>0</v>
      </c>
      <c r="Y356" s="6">
        <v>0</v>
      </c>
      <c r="Z356" s="6">
        <v>0</v>
      </c>
      <c r="AA356" s="6">
        <v>1</v>
      </c>
      <c r="AB356" s="6">
        <v>0</v>
      </c>
      <c r="AC356" s="6">
        <v>0</v>
      </c>
      <c r="AD356" s="6">
        <v>0</v>
      </c>
      <c r="AE356" s="6">
        <v>0</v>
      </c>
      <c r="AF356" s="6">
        <v>0</v>
      </c>
      <c r="AG356" s="6">
        <v>0</v>
      </c>
      <c r="AH356" s="6">
        <v>0</v>
      </c>
      <c r="AI356" s="6">
        <v>0</v>
      </c>
      <c r="AJ356" s="6">
        <v>0</v>
      </c>
      <c r="AK356" s="6">
        <v>0</v>
      </c>
      <c r="AL356" s="6">
        <v>0</v>
      </c>
      <c r="AM356" s="6">
        <v>0</v>
      </c>
      <c r="AN356" s="6">
        <v>0</v>
      </c>
      <c r="AO356" s="46">
        <v>0</v>
      </c>
      <c r="AP356" s="41">
        <f t="shared" si="150"/>
        <v>0</v>
      </c>
      <c r="AQ356" s="62">
        <f t="shared" si="151"/>
        <v>1</v>
      </c>
      <c r="AR356" s="41">
        <f t="shared" si="152"/>
        <v>1</v>
      </c>
      <c r="AS356" s="62">
        <f t="shared" si="153"/>
        <v>0</v>
      </c>
      <c r="AT356" s="41">
        <f t="shared" si="154"/>
        <v>0</v>
      </c>
      <c r="AU356" s="41">
        <f t="shared" si="155"/>
        <v>0</v>
      </c>
      <c r="AV356" s="41">
        <f t="shared" si="156"/>
        <v>0</v>
      </c>
      <c r="AW356" s="41">
        <f t="shared" si="157"/>
        <v>1</v>
      </c>
      <c r="AX356" s="62">
        <f t="shared" si="158"/>
        <v>0</v>
      </c>
      <c r="AY356" s="62">
        <f t="shared" si="140"/>
        <v>1</v>
      </c>
      <c r="AZ356" s="242"/>
      <c r="BA356" s="243"/>
      <c r="BB356" s="243"/>
      <c r="BC356" s="244"/>
      <c r="BD356" s="252"/>
      <c r="BE356" s="141"/>
      <c r="BF356" s="142"/>
      <c r="BG356" s="141"/>
      <c r="BH356" s="141"/>
      <c r="BI356" s="143"/>
    </row>
    <row r="357" spans="1:61" x14ac:dyDescent="0.35">
      <c r="A357" s="3"/>
      <c r="B357" s="3"/>
      <c r="C357" s="20"/>
      <c r="D357" s="30">
        <v>6</v>
      </c>
      <c r="E357" s="19" t="s">
        <v>424</v>
      </c>
      <c r="F357" s="16"/>
      <c r="G357" s="16"/>
      <c r="H357" s="5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47"/>
      <c r="AP357" s="43"/>
      <c r="AQ357" s="61"/>
      <c r="AR357" s="43"/>
      <c r="AS357" s="61"/>
      <c r="AT357" s="43"/>
      <c r="AU357" s="43"/>
      <c r="AV357" s="43"/>
      <c r="AW357" s="43"/>
      <c r="AX357" s="61"/>
      <c r="AY357" s="61"/>
      <c r="AZ357" s="74">
        <v>6</v>
      </c>
      <c r="BA357" s="19" t="s">
        <v>424</v>
      </c>
      <c r="BB357" s="75"/>
      <c r="BC357" s="71"/>
      <c r="BD357" s="252"/>
      <c r="BE357" s="137"/>
      <c r="BF357" s="138"/>
      <c r="BG357" s="137"/>
      <c r="BH357" s="137"/>
      <c r="BI357" s="48"/>
    </row>
    <row r="358" spans="1:61" x14ac:dyDescent="0.35">
      <c r="A358" s="3"/>
      <c r="B358" s="3"/>
      <c r="C358" s="20"/>
      <c r="D358" s="28"/>
      <c r="E358" s="12" t="s">
        <v>425</v>
      </c>
      <c r="F358" s="12"/>
      <c r="G358" s="12"/>
      <c r="H358" s="55"/>
      <c r="I358" s="6">
        <v>0</v>
      </c>
      <c r="J358" s="6">
        <v>0</v>
      </c>
      <c r="K358" s="6">
        <v>0</v>
      </c>
      <c r="L358" s="6">
        <v>0</v>
      </c>
      <c r="M358" s="6">
        <v>0</v>
      </c>
      <c r="N358" s="6">
        <v>0</v>
      </c>
      <c r="O358" s="6">
        <v>0</v>
      </c>
      <c r="P358" s="6">
        <v>0</v>
      </c>
      <c r="Q358" s="6">
        <v>0</v>
      </c>
      <c r="R358" s="6">
        <v>0</v>
      </c>
      <c r="S358" s="6">
        <v>0</v>
      </c>
      <c r="T358" s="6">
        <v>0</v>
      </c>
      <c r="U358" s="6">
        <v>0</v>
      </c>
      <c r="V358" s="6">
        <v>0</v>
      </c>
      <c r="W358" s="6">
        <v>0</v>
      </c>
      <c r="X358" s="6">
        <v>0</v>
      </c>
      <c r="Y358" s="6">
        <v>0</v>
      </c>
      <c r="Z358" s="6">
        <v>0</v>
      </c>
      <c r="AA358" s="6">
        <v>1</v>
      </c>
      <c r="AB358" s="6">
        <v>1</v>
      </c>
      <c r="AC358" s="6">
        <v>1</v>
      </c>
      <c r="AD358" s="6">
        <v>1</v>
      </c>
      <c r="AE358" s="6">
        <v>1</v>
      </c>
      <c r="AF358" s="6">
        <v>1</v>
      </c>
      <c r="AG358" s="6">
        <v>1</v>
      </c>
      <c r="AH358" s="6">
        <v>0</v>
      </c>
      <c r="AI358" s="6">
        <v>0</v>
      </c>
      <c r="AJ358" s="6">
        <v>0</v>
      </c>
      <c r="AK358" s="6">
        <v>0</v>
      </c>
      <c r="AL358" s="6">
        <v>0</v>
      </c>
      <c r="AM358" s="6">
        <v>0</v>
      </c>
      <c r="AN358" s="6">
        <v>0</v>
      </c>
      <c r="AO358" s="46">
        <v>0</v>
      </c>
      <c r="AP358" s="41">
        <f>SUMIF($I$3:$AO$3, "*REF*", I358:AO358)</f>
        <v>3</v>
      </c>
      <c r="AQ358" s="62">
        <f>SUMIF($I$3:$AO$3, "*HOST*", I358:AO358)</f>
        <v>4</v>
      </c>
      <c r="AR358" s="41">
        <f>SUMIF($I$4:$AO$4, "*F*", I358:AO358)</f>
        <v>4</v>
      </c>
      <c r="AS358" s="62">
        <f>SUMIF($I$4:$AO$4, "*M*", I358:AO358)</f>
        <v>3</v>
      </c>
      <c r="AT358" s="41">
        <f>SUMIF($I$6:$AO$6, "Edu", I358:AO358)</f>
        <v>0</v>
      </c>
      <c r="AU358" s="41">
        <f>SUMIF($I$6:$AO$6, "*agri*", I358:AO358)</f>
        <v>0</v>
      </c>
      <c r="AV358" s="41">
        <f>SUMIF($I$6:$AO$6, "Health", I358:AO358)</f>
        <v>0</v>
      </c>
      <c r="AW358" s="41">
        <f>SUMIF($I$6:$AO$6, "*market*", I358:AO358)</f>
        <v>7</v>
      </c>
      <c r="AX358" s="62">
        <f>SUMIF($I$6:$AO$6, "*PWD*", I358:AO358)</f>
        <v>0</v>
      </c>
      <c r="AY358" s="62">
        <f t="shared" si="140"/>
        <v>7</v>
      </c>
      <c r="AZ358" s="242" t="s">
        <v>426</v>
      </c>
      <c r="BA358" s="245"/>
      <c r="BB358" s="245"/>
      <c r="BC358" s="246"/>
      <c r="BD358" s="252"/>
      <c r="BE358" s="137"/>
      <c r="BF358" s="138"/>
      <c r="BG358" s="137"/>
      <c r="BH358" s="137"/>
      <c r="BI358" s="48"/>
    </row>
    <row r="359" spans="1:61" x14ac:dyDescent="0.35">
      <c r="A359" s="3"/>
      <c r="B359" s="3"/>
      <c r="C359" s="20"/>
      <c r="D359" s="28"/>
      <c r="E359" s="12" t="s">
        <v>427</v>
      </c>
      <c r="F359" s="12"/>
      <c r="G359" s="12"/>
      <c r="H359" s="55"/>
      <c r="I359" s="6">
        <v>0</v>
      </c>
      <c r="J359" s="6">
        <v>0</v>
      </c>
      <c r="K359" s="6">
        <v>0</v>
      </c>
      <c r="L359" s="6">
        <v>0</v>
      </c>
      <c r="M359" s="6">
        <v>0</v>
      </c>
      <c r="N359" s="6">
        <v>0</v>
      </c>
      <c r="O359" s="6">
        <v>0</v>
      </c>
      <c r="P359" s="6">
        <v>0</v>
      </c>
      <c r="Q359" s="6">
        <v>0</v>
      </c>
      <c r="R359" s="6">
        <v>0</v>
      </c>
      <c r="S359" s="6">
        <v>0</v>
      </c>
      <c r="T359" s="6">
        <v>0</v>
      </c>
      <c r="U359" s="6">
        <v>0</v>
      </c>
      <c r="V359" s="6">
        <v>0</v>
      </c>
      <c r="W359" s="6">
        <v>0</v>
      </c>
      <c r="X359" s="6">
        <v>0</v>
      </c>
      <c r="Y359" s="6">
        <v>0</v>
      </c>
      <c r="Z359" s="6">
        <v>0</v>
      </c>
      <c r="AA359" s="6">
        <v>1</v>
      </c>
      <c r="AB359" s="6">
        <v>1</v>
      </c>
      <c r="AC359" s="6">
        <v>0</v>
      </c>
      <c r="AD359" s="6">
        <v>1</v>
      </c>
      <c r="AE359" s="6">
        <v>1</v>
      </c>
      <c r="AF359" s="6">
        <v>0</v>
      </c>
      <c r="AG359" s="6">
        <v>1</v>
      </c>
      <c r="AH359" s="6">
        <v>0</v>
      </c>
      <c r="AI359" s="6">
        <v>0</v>
      </c>
      <c r="AJ359" s="6">
        <v>0</v>
      </c>
      <c r="AK359" s="6">
        <v>0</v>
      </c>
      <c r="AL359" s="6">
        <v>0</v>
      </c>
      <c r="AM359" s="6">
        <v>0</v>
      </c>
      <c r="AN359" s="6">
        <v>0</v>
      </c>
      <c r="AO359" s="46">
        <v>0</v>
      </c>
      <c r="AP359" s="41">
        <f>SUMIF($I$3:$AO$3, "*REF*", I359:AO359)</f>
        <v>2</v>
      </c>
      <c r="AQ359" s="62">
        <f>SUMIF($I$3:$AO$3, "*HOST*", I359:AO359)</f>
        <v>3</v>
      </c>
      <c r="AR359" s="41">
        <f>SUMIF($I$4:$AO$4, "*F*", I359:AO359)</f>
        <v>3</v>
      </c>
      <c r="AS359" s="62">
        <f>SUMIF($I$4:$AO$4, "*M*", I359:AO359)</f>
        <v>2</v>
      </c>
      <c r="AT359" s="41">
        <f>SUMIF($I$6:$AO$6, "Edu", I359:AO359)</f>
        <v>0</v>
      </c>
      <c r="AU359" s="41">
        <f>SUMIF($I$6:$AO$6, "*agri*", I359:AO359)</f>
        <v>0</v>
      </c>
      <c r="AV359" s="41">
        <f>SUMIF($I$6:$AO$6, "Health", I359:AO359)</f>
        <v>0</v>
      </c>
      <c r="AW359" s="41">
        <f>SUMIF($I$6:$AO$6, "*market*", I359:AO359)</f>
        <v>5</v>
      </c>
      <c r="AX359" s="62">
        <f>SUMIF($I$6:$AO$6, "*PWD*", I359:AO359)</f>
        <v>0</v>
      </c>
      <c r="AY359" s="62">
        <f t="shared" si="140"/>
        <v>5</v>
      </c>
      <c r="AZ359" s="247"/>
      <c r="BA359" s="245"/>
      <c r="BB359" s="245"/>
      <c r="BC359" s="246"/>
      <c r="BD359" s="252"/>
      <c r="BE359" s="137"/>
      <c r="BF359" s="138"/>
      <c r="BG359" s="137"/>
      <c r="BH359" s="137"/>
      <c r="BI359" s="48"/>
    </row>
    <row r="360" spans="1:61" x14ac:dyDescent="0.35">
      <c r="A360" s="3"/>
      <c r="B360" s="3"/>
      <c r="C360" s="20"/>
      <c r="D360" s="28"/>
      <c r="E360" s="12" t="s">
        <v>428</v>
      </c>
      <c r="F360" s="12"/>
      <c r="G360" s="12"/>
      <c r="H360" s="55"/>
      <c r="I360" s="6">
        <v>0</v>
      </c>
      <c r="J360" s="6">
        <v>0</v>
      </c>
      <c r="K360" s="6">
        <v>0</v>
      </c>
      <c r="L360" s="6">
        <v>0</v>
      </c>
      <c r="M360" s="6">
        <v>0</v>
      </c>
      <c r="N360" s="6">
        <v>0</v>
      </c>
      <c r="O360" s="6">
        <v>0</v>
      </c>
      <c r="P360" s="6">
        <v>0</v>
      </c>
      <c r="Q360" s="6">
        <v>0</v>
      </c>
      <c r="R360" s="6">
        <v>0</v>
      </c>
      <c r="S360" s="6">
        <v>0</v>
      </c>
      <c r="T360" s="6">
        <v>0</v>
      </c>
      <c r="U360" s="6">
        <v>0</v>
      </c>
      <c r="V360" s="6">
        <v>0</v>
      </c>
      <c r="W360" s="6">
        <v>0</v>
      </c>
      <c r="X360" s="6">
        <v>0</v>
      </c>
      <c r="Y360" s="6">
        <v>0</v>
      </c>
      <c r="Z360" s="6">
        <v>0</v>
      </c>
      <c r="AA360" s="6">
        <v>1</v>
      </c>
      <c r="AB360" s="6">
        <v>1</v>
      </c>
      <c r="AC360" s="6">
        <v>0</v>
      </c>
      <c r="AD360" s="6">
        <v>0</v>
      </c>
      <c r="AE360" s="6">
        <v>0</v>
      </c>
      <c r="AF360" s="6">
        <v>1</v>
      </c>
      <c r="AG360" s="6">
        <v>1</v>
      </c>
      <c r="AH360" s="6">
        <v>0</v>
      </c>
      <c r="AI360" s="6">
        <v>0</v>
      </c>
      <c r="AJ360" s="6">
        <v>0</v>
      </c>
      <c r="AK360" s="6">
        <v>0</v>
      </c>
      <c r="AL360" s="6">
        <v>0</v>
      </c>
      <c r="AM360" s="6">
        <v>0</v>
      </c>
      <c r="AN360" s="6">
        <v>0</v>
      </c>
      <c r="AO360" s="46">
        <v>0</v>
      </c>
      <c r="AP360" s="41">
        <f>SUMIF($I$3:$AO$3, "*REF*", I360:AO360)</f>
        <v>2</v>
      </c>
      <c r="AQ360" s="62">
        <f>SUMIF($I$3:$AO$3, "*HOST*", I360:AO360)</f>
        <v>2</v>
      </c>
      <c r="AR360" s="41">
        <f>SUMIF($I$4:$AO$4, "*F*", I360:AO360)</f>
        <v>3</v>
      </c>
      <c r="AS360" s="62">
        <f>SUMIF($I$4:$AO$4, "*M*", I360:AO360)</f>
        <v>1</v>
      </c>
      <c r="AT360" s="41">
        <f>SUMIF($I$6:$AO$6, "Edu", I360:AO360)</f>
        <v>0</v>
      </c>
      <c r="AU360" s="41">
        <f>SUMIF($I$6:$AO$6, "*agri*", I360:AO360)</f>
        <v>0</v>
      </c>
      <c r="AV360" s="41">
        <f>SUMIF($I$6:$AO$6, "Health", I360:AO360)</f>
        <v>0</v>
      </c>
      <c r="AW360" s="41">
        <f>SUMIF($I$6:$AO$6, "*market*", I360:AO360)</f>
        <v>4</v>
      </c>
      <c r="AX360" s="62">
        <f>SUMIF($I$6:$AO$6, "*PWD*", I360:AO360)</f>
        <v>0</v>
      </c>
      <c r="AY360" s="62">
        <f t="shared" si="140"/>
        <v>4</v>
      </c>
      <c r="AZ360" s="247"/>
      <c r="BA360" s="245"/>
      <c r="BB360" s="245"/>
      <c r="BC360" s="246"/>
      <c r="BD360" s="252"/>
      <c r="BE360" s="137"/>
      <c r="BF360" s="138"/>
      <c r="BG360" s="137"/>
      <c r="BH360" s="137"/>
      <c r="BI360" s="48"/>
    </row>
    <row r="361" spans="1:61" x14ac:dyDescent="0.35">
      <c r="A361" s="3"/>
      <c r="B361" s="3"/>
      <c r="C361" s="20"/>
      <c r="D361" s="28"/>
      <c r="E361" s="12" t="s">
        <v>429</v>
      </c>
      <c r="F361" s="12"/>
      <c r="G361" s="12"/>
      <c r="H361" s="55"/>
      <c r="I361" s="6">
        <v>0</v>
      </c>
      <c r="J361" s="6">
        <v>0</v>
      </c>
      <c r="K361" s="6">
        <v>0</v>
      </c>
      <c r="L361" s="6">
        <v>0</v>
      </c>
      <c r="M361" s="6">
        <v>0</v>
      </c>
      <c r="N361" s="6">
        <v>0</v>
      </c>
      <c r="O361" s="6">
        <v>0</v>
      </c>
      <c r="P361" s="6">
        <v>0</v>
      </c>
      <c r="Q361" s="6">
        <v>0</v>
      </c>
      <c r="R361" s="6">
        <v>0</v>
      </c>
      <c r="S361" s="6">
        <v>0</v>
      </c>
      <c r="T361" s="6">
        <v>0</v>
      </c>
      <c r="U361" s="6">
        <v>0</v>
      </c>
      <c r="V361" s="6">
        <v>0</v>
      </c>
      <c r="W361" s="6">
        <v>0</v>
      </c>
      <c r="X361" s="6">
        <v>0</v>
      </c>
      <c r="Y361" s="6">
        <v>0</v>
      </c>
      <c r="Z361" s="6">
        <v>0</v>
      </c>
      <c r="AA361" s="6">
        <v>1</v>
      </c>
      <c r="AB361" s="6">
        <v>1</v>
      </c>
      <c r="AC361" s="6">
        <v>0</v>
      </c>
      <c r="AD361" s="6">
        <v>0</v>
      </c>
      <c r="AE361" s="6">
        <v>0</v>
      </c>
      <c r="AF361" s="6">
        <v>1</v>
      </c>
      <c r="AG361" s="6">
        <v>0</v>
      </c>
      <c r="AH361" s="6">
        <v>0</v>
      </c>
      <c r="AI361" s="6">
        <v>0</v>
      </c>
      <c r="AJ361" s="6">
        <v>0</v>
      </c>
      <c r="AK361" s="6">
        <v>0</v>
      </c>
      <c r="AL361" s="6">
        <v>0</v>
      </c>
      <c r="AM361" s="6">
        <v>0</v>
      </c>
      <c r="AN361" s="6">
        <v>0</v>
      </c>
      <c r="AO361" s="46">
        <v>0</v>
      </c>
      <c r="AP361" s="41">
        <f>SUMIF($I$3:$AO$3, "*REF*", I361:AO361)</f>
        <v>1</v>
      </c>
      <c r="AQ361" s="62">
        <f>SUMIF($I$3:$AO$3, "*HOST*", I361:AO361)</f>
        <v>2</v>
      </c>
      <c r="AR361" s="41">
        <f>SUMIF($I$4:$AO$4, "*F*", I361:AO361)</f>
        <v>3</v>
      </c>
      <c r="AS361" s="62">
        <f>SUMIF($I$4:$AO$4, "*M*", I361:AO361)</f>
        <v>0</v>
      </c>
      <c r="AT361" s="41">
        <f>SUMIF($I$6:$AO$6, "Edu", I361:AO361)</f>
        <v>0</v>
      </c>
      <c r="AU361" s="41">
        <f>SUMIF($I$6:$AO$6, "*agri*", I361:AO361)</f>
        <v>0</v>
      </c>
      <c r="AV361" s="41">
        <f>SUMIF($I$6:$AO$6, "Health", I361:AO361)</f>
        <v>0</v>
      </c>
      <c r="AW361" s="41">
        <f>SUMIF($I$6:$AO$6, "*market*", I361:AO361)</f>
        <v>3</v>
      </c>
      <c r="AX361" s="62">
        <f>SUMIF($I$6:$AO$6, "*PWD*", I361:AO361)</f>
        <v>0</v>
      </c>
      <c r="AY361" s="62">
        <f t="shared" si="140"/>
        <v>3</v>
      </c>
      <c r="AZ361" s="247"/>
      <c r="BA361" s="245"/>
      <c r="BB361" s="245"/>
      <c r="BC361" s="246"/>
      <c r="BD361" s="252"/>
      <c r="BE361" s="137"/>
      <c r="BF361" s="138"/>
      <c r="BG361" s="137"/>
      <c r="BH361" s="137"/>
      <c r="BI361" s="48"/>
    </row>
    <row r="362" spans="1:61" x14ac:dyDescent="0.35">
      <c r="A362" s="3"/>
      <c r="B362" s="3"/>
      <c r="C362" s="20"/>
      <c r="D362" s="28"/>
      <c r="E362" s="12" t="s">
        <v>430</v>
      </c>
      <c r="F362" s="12"/>
      <c r="G362" s="12"/>
      <c r="H362" s="55"/>
      <c r="I362" s="6">
        <v>0</v>
      </c>
      <c r="J362" s="6">
        <v>0</v>
      </c>
      <c r="K362" s="6">
        <v>0</v>
      </c>
      <c r="L362" s="6">
        <v>0</v>
      </c>
      <c r="M362" s="6">
        <v>0</v>
      </c>
      <c r="N362" s="6">
        <v>0</v>
      </c>
      <c r="O362" s="6">
        <v>0</v>
      </c>
      <c r="P362" s="6">
        <v>0</v>
      </c>
      <c r="Q362" s="6">
        <v>0</v>
      </c>
      <c r="R362" s="6">
        <v>0</v>
      </c>
      <c r="S362" s="6">
        <v>0</v>
      </c>
      <c r="T362" s="6">
        <v>0</v>
      </c>
      <c r="U362" s="6">
        <v>0</v>
      </c>
      <c r="V362" s="6">
        <v>0</v>
      </c>
      <c r="W362" s="6">
        <v>0</v>
      </c>
      <c r="X362" s="6">
        <v>0</v>
      </c>
      <c r="Y362" s="6">
        <v>0</v>
      </c>
      <c r="Z362" s="6">
        <v>0</v>
      </c>
      <c r="AA362" s="6">
        <v>0</v>
      </c>
      <c r="AB362" s="6">
        <v>0</v>
      </c>
      <c r="AC362" s="6">
        <v>0</v>
      </c>
      <c r="AD362" s="6">
        <v>0</v>
      </c>
      <c r="AE362" s="6">
        <v>0</v>
      </c>
      <c r="AF362" s="6">
        <v>0</v>
      </c>
      <c r="AG362" s="6">
        <v>1</v>
      </c>
      <c r="AH362" s="6">
        <v>0</v>
      </c>
      <c r="AI362" s="6">
        <v>0</v>
      </c>
      <c r="AJ362" s="6">
        <v>0</v>
      </c>
      <c r="AK362" s="6">
        <v>0</v>
      </c>
      <c r="AL362" s="6">
        <v>0</v>
      </c>
      <c r="AM362" s="6">
        <v>0</v>
      </c>
      <c r="AN362" s="6">
        <v>0</v>
      </c>
      <c r="AO362" s="46">
        <v>0</v>
      </c>
      <c r="AP362" s="41">
        <f>SUMIF($I$3:$AO$3, "*REF*", I362:AO362)</f>
        <v>1</v>
      </c>
      <c r="AQ362" s="62">
        <f>SUMIF($I$3:$AO$3, "*HOST*", I362:AO362)</f>
        <v>0</v>
      </c>
      <c r="AR362" s="41">
        <f>SUMIF($I$4:$AO$4, "*F*", I362:AO362)</f>
        <v>0</v>
      </c>
      <c r="AS362" s="62">
        <f>SUMIF($I$4:$AO$4, "*M*", I362:AO362)</f>
        <v>1</v>
      </c>
      <c r="AT362" s="41">
        <f>SUMIF($I$6:$AO$6, "Edu", I362:AO362)</f>
        <v>0</v>
      </c>
      <c r="AU362" s="41">
        <f>SUMIF($I$6:$AO$6, "*agri*", I362:AO362)</f>
        <v>0</v>
      </c>
      <c r="AV362" s="41">
        <f>SUMIF($I$6:$AO$6, "Health", I362:AO362)</f>
        <v>0</v>
      </c>
      <c r="AW362" s="41">
        <f>SUMIF($I$6:$AO$6, "*market*", I362:AO362)</f>
        <v>1</v>
      </c>
      <c r="AX362" s="62">
        <f>SUMIF($I$6:$AO$6, "*PWD*", I362:AO362)</f>
        <v>0</v>
      </c>
      <c r="AY362" s="62">
        <f t="shared" si="140"/>
        <v>1</v>
      </c>
      <c r="AZ362" s="247"/>
      <c r="BA362" s="245"/>
      <c r="BB362" s="245"/>
      <c r="BC362" s="246"/>
      <c r="BD362" s="252"/>
      <c r="BE362" s="137"/>
      <c r="BF362" s="138"/>
      <c r="BG362" s="137"/>
      <c r="BH362" s="137"/>
      <c r="BI362" s="48"/>
    </row>
    <row r="363" spans="1:61" x14ac:dyDescent="0.35">
      <c r="A363" s="3"/>
      <c r="B363" s="3"/>
      <c r="C363" s="20"/>
      <c r="D363" s="30">
        <v>7</v>
      </c>
      <c r="E363" s="19" t="s">
        <v>431</v>
      </c>
      <c r="F363" s="16"/>
      <c r="G363" s="16"/>
      <c r="H363" s="5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47"/>
      <c r="AP363" s="43"/>
      <c r="AQ363" s="61"/>
      <c r="AR363" s="43"/>
      <c r="AS363" s="61"/>
      <c r="AT363" s="43"/>
      <c r="AU363" s="43"/>
      <c r="AV363" s="43"/>
      <c r="AW363" s="43"/>
      <c r="AX363" s="61"/>
      <c r="AY363" s="61"/>
      <c r="AZ363" s="74">
        <v>7</v>
      </c>
      <c r="BA363" s="19" t="s">
        <v>431</v>
      </c>
      <c r="BB363" s="75"/>
      <c r="BC363" s="71"/>
      <c r="BD363" s="252"/>
      <c r="BE363" s="137"/>
      <c r="BF363" s="138"/>
      <c r="BG363" s="137"/>
      <c r="BH363" s="137"/>
      <c r="BI363" s="48"/>
    </row>
    <row r="364" spans="1:61" x14ac:dyDescent="0.35">
      <c r="A364" s="3"/>
      <c r="B364" s="3"/>
      <c r="C364" s="20"/>
      <c r="D364" s="28"/>
      <c r="E364" s="12" t="s">
        <v>432</v>
      </c>
      <c r="F364" s="12"/>
      <c r="G364" s="12"/>
      <c r="H364" s="55"/>
      <c r="I364" s="6">
        <v>0</v>
      </c>
      <c r="J364" s="6">
        <v>0</v>
      </c>
      <c r="K364" s="6">
        <v>0</v>
      </c>
      <c r="L364" s="6">
        <v>0</v>
      </c>
      <c r="M364" s="6">
        <v>0</v>
      </c>
      <c r="N364" s="6">
        <v>0</v>
      </c>
      <c r="O364" s="6">
        <v>0</v>
      </c>
      <c r="P364" s="6">
        <v>0</v>
      </c>
      <c r="Q364" s="6">
        <v>0</v>
      </c>
      <c r="R364" s="6">
        <v>0</v>
      </c>
      <c r="S364" s="6">
        <v>0</v>
      </c>
      <c r="T364" s="6">
        <v>0</v>
      </c>
      <c r="U364" s="6">
        <v>0</v>
      </c>
      <c r="V364" s="6">
        <v>0</v>
      </c>
      <c r="W364" s="6">
        <v>0</v>
      </c>
      <c r="X364" s="6">
        <v>0</v>
      </c>
      <c r="Y364" s="6">
        <v>0</v>
      </c>
      <c r="Z364" s="6">
        <v>0</v>
      </c>
      <c r="AA364" s="6">
        <v>1</v>
      </c>
      <c r="AB364" s="6">
        <v>1</v>
      </c>
      <c r="AC364" s="6">
        <v>0</v>
      </c>
      <c r="AD364" s="6">
        <v>1</v>
      </c>
      <c r="AE364" s="6">
        <v>1</v>
      </c>
      <c r="AF364" s="6">
        <v>1</v>
      </c>
      <c r="AG364" s="6">
        <v>1</v>
      </c>
      <c r="AH364" s="6">
        <v>0</v>
      </c>
      <c r="AI364" s="6">
        <v>0</v>
      </c>
      <c r="AJ364" s="6">
        <v>0</v>
      </c>
      <c r="AK364" s="6">
        <v>0</v>
      </c>
      <c r="AL364" s="6">
        <v>0</v>
      </c>
      <c r="AM364" s="6">
        <v>0</v>
      </c>
      <c r="AN364" s="6">
        <v>0</v>
      </c>
      <c r="AO364" s="46">
        <v>0</v>
      </c>
      <c r="AP364" s="41">
        <f t="shared" ref="AP364:AP371" si="159">SUMIF($I$3:$AO$3, "*REF*", I364:AO364)</f>
        <v>3</v>
      </c>
      <c r="AQ364" s="62">
        <f t="shared" ref="AQ364:AQ371" si="160">SUMIF($I$3:$AO$3, "*HOST*", I364:AO364)</f>
        <v>3</v>
      </c>
      <c r="AR364" s="41">
        <f t="shared" ref="AR364:AR371" si="161">SUMIF($I$4:$AO$4, "*F*", I364:AO364)</f>
        <v>4</v>
      </c>
      <c r="AS364" s="62">
        <f t="shared" ref="AS364:AS371" si="162">SUMIF($I$4:$AO$4, "*M*", I364:AO364)</f>
        <v>2</v>
      </c>
      <c r="AT364" s="41">
        <f t="shared" ref="AT364:AT371" si="163">SUMIF($I$6:$AO$6, "Edu", I364:AO364)</f>
        <v>0</v>
      </c>
      <c r="AU364" s="41">
        <f t="shared" ref="AU364:AU371" si="164">SUMIF($I$6:$AO$6, "*agri*", I364:AO364)</f>
        <v>0</v>
      </c>
      <c r="AV364" s="41">
        <f t="shared" ref="AV364:AV371" si="165">SUMIF($I$6:$AO$6, "Health", I364:AO364)</f>
        <v>0</v>
      </c>
      <c r="AW364" s="41">
        <f t="shared" ref="AW364:AW371" si="166">SUMIF($I$6:$AO$6, "*market*", I364:AO364)</f>
        <v>6</v>
      </c>
      <c r="AX364" s="62">
        <f t="shared" ref="AX364:AX371" si="167">SUMIF($I$6:$AO$6, "*PWD*", I364:AO364)</f>
        <v>0</v>
      </c>
      <c r="AY364" s="62">
        <f t="shared" si="140"/>
        <v>6</v>
      </c>
      <c r="AZ364" s="265" t="s">
        <v>433</v>
      </c>
      <c r="BA364" s="266"/>
      <c r="BB364" s="266"/>
      <c r="BC364" s="267"/>
      <c r="BD364" s="252"/>
      <c r="BE364" s="137"/>
      <c r="BF364" s="138"/>
      <c r="BG364" s="137"/>
      <c r="BH364" s="137"/>
      <c r="BI364" s="48"/>
    </row>
    <row r="365" spans="1:61" x14ac:dyDescent="0.35">
      <c r="A365" s="3"/>
      <c r="B365" s="3"/>
      <c r="C365" s="20"/>
      <c r="D365" s="27"/>
      <c r="E365" s="12" t="s">
        <v>434</v>
      </c>
      <c r="F365" s="12"/>
      <c r="G365" s="12"/>
      <c r="H365" s="55"/>
      <c r="I365" s="6">
        <v>0</v>
      </c>
      <c r="J365" s="6">
        <v>0</v>
      </c>
      <c r="K365" s="6">
        <v>0</v>
      </c>
      <c r="L365" s="6">
        <v>0</v>
      </c>
      <c r="M365" s="6">
        <v>0</v>
      </c>
      <c r="N365" s="6">
        <v>0</v>
      </c>
      <c r="O365" s="6">
        <v>0</v>
      </c>
      <c r="P365" s="6">
        <v>0</v>
      </c>
      <c r="Q365" s="6">
        <v>0</v>
      </c>
      <c r="R365" s="6">
        <v>0</v>
      </c>
      <c r="S365" s="6">
        <v>0</v>
      </c>
      <c r="T365" s="6">
        <v>0</v>
      </c>
      <c r="U365" s="6">
        <v>0</v>
      </c>
      <c r="V365" s="6">
        <v>0</v>
      </c>
      <c r="W365" s="6">
        <v>0</v>
      </c>
      <c r="X365" s="6">
        <v>0</v>
      </c>
      <c r="Y365" s="6">
        <v>0</v>
      </c>
      <c r="Z365" s="6">
        <v>0</v>
      </c>
      <c r="AA365" s="6">
        <v>1</v>
      </c>
      <c r="AB365" s="6">
        <v>1</v>
      </c>
      <c r="AC365" s="6">
        <v>0</v>
      </c>
      <c r="AD365" s="6">
        <v>1</v>
      </c>
      <c r="AE365" s="6">
        <v>0</v>
      </c>
      <c r="AF365" s="6">
        <v>0</v>
      </c>
      <c r="AG365" s="6">
        <v>0</v>
      </c>
      <c r="AH365" s="6">
        <v>0</v>
      </c>
      <c r="AI365" s="6">
        <v>0</v>
      </c>
      <c r="AJ365" s="6">
        <v>0</v>
      </c>
      <c r="AK365" s="6">
        <v>0</v>
      </c>
      <c r="AL365" s="6">
        <v>0</v>
      </c>
      <c r="AM365" s="6">
        <v>0</v>
      </c>
      <c r="AN365" s="6">
        <v>0</v>
      </c>
      <c r="AO365" s="46">
        <v>0</v>
      </c>
      <c r="AP365" s="41">
        <f t="shared" si="159"/>
        <v>0</v>
      </c>
      <c r="AQ365" s="62">
        <f t="shared" si="160"/>
        <v>3</v>
      </c>
      <c r="AR365" s="41">
        <f t="shared" si="161"/>
        <v>2</v>
      </c>
      <c r="AS365" s="62">
        <f t="shared" si="162"/>
        <v>1</v>
      </c>
      <c r="AT365" s="41">
        <f t="shared" si="163"/>
        <v>0</v>
      </c>
      <c r="AU365" s="41">
        <f t="shared" si="164"/>
        <v>0</v>
      </c>
      <c r="AV365" s="41">
        <f t="shared" si="165"/>
        <v>0</v>
      </c>
      <c r="AW365" s="41">
        <f t="shared" si="166"/>
        <v>3</v>
      </c>
      <c r="AX365" s="62">
        <f t="shared" si="167"/>
        <v>0</v>
      </c>
      <c r="AY365" s="62">
        <f t="shared" si="140"/>
        <v>3</v>
      </c>
      <c r="AZ365" s="268"/>
      <c r="BA365" s="266"/>
      <c r="BB365" s="266"/>
      <c r="BC365" s="267"/>
      <c r="BD365" s="252"/>
      <c r="BE365" s="137"/>
      <c r="BF365" s="138"/>
      <c r="BG365" s="137"/>
      <c r="BH365" s="137"/>
      <c r="BI365" s="48"/>
    </row>
    <row r="366" spans="1:61" x14ac:dyDescent="0.35">
      <c r="A366" s="3"/>
      <c r="B366" s="3"/>
      <c r="C366" s="20"/>
      <c r="D366" s="27"/>
      <c r="E366" s="12" t="s">
        <v>435</v>
      </c>
      <c r="F366" s="12"/>
      <c r="G366" s="12"/>
      <c r="H366" s="55"/>
      <c r="I366" s="6">
        <v>0</v>
      </c>
      <c r="J366" s="6">
        <v>0</v>
      </c>
      <c r="K366" s="6">
        <v>0</v>
      </c>
      <c r="L366" s="6">
        <v>0</v>
      </c>
      <c r="M366" s="6">
        <v>0</v>
      </c>
      <c r="N366" s="6">
        <v>0</v>
      </c>
      <c r="O366" s="6">
        <v>0</v>
      </c>
      <c r="P366" s="6">
        <v>0</v>
      </c>
      <c r="Q366" s="6">
        <v>0</v>
      </c>
      <c r="R366" s="6">
        <v>0</v>
      </c>
      <c r="S366" s="6">
        <v>0</v>
      </c>
      <c r="T366" s="6">
        <v>0</v>
      </c>
      <c r="U366" s="6">
        <v>0</v>
      </c>
      <c r="V366" s="6">
        <v>0</v>
      </c>
      <c r="W366" s="6">
        <v>0</v>
      </c>
      <c r="X366" s="6">
        <v>0</v>
      </c>
      <c r="Y366" s="6">
        <v>0</v>
      </c>
      <c r="Z366" s="6">
        <v>0</v>
      </c>
      <c r="AA366" s="6">
        <v>1</v>
      </c>
      <c r="AB366" s="6">
        <v>1</v>
      </c>
      <c r="AC366" s="6">
        <v>0</v>
      </c>
      <c r="AD366" s="6">
        <v>0</v>
      </c>
      <c r="AE366" s="6">
        <v>0</v>
      </c>
      <c r="AF366" s="6">
        <v>1</v>
      </c>
      <c r="AG366" s="6">
        <v>0</v>
      </c>
      <c r="AH366" s="6">
        <v>0</v>
      </c>
      <c r="AI366" s="6">
        <v>0</v>
      </c>
      <c r="AJ366" s="6">
        <v>0</v>
      </c>
      <c r="AK366" s="6">
        <v>0</v>
      </c>
      <c r="AL366" s="6">
        <v>0</v>
      </c>
      <c r="AM366" s="6">
        <v>0</v>
      </c>
      <c r="AN366" s="6">
        <v>0</v>
      </c>
      <c r="AO366" s="46">
        <v>0</v>
      </c>
      <c r="AP366" s="41">
        <f t="shared" si="159"/>
        <v>1</v>
      </c>
      <c r="AQ366" s="62">
        <f t="shared" si="160"/>
        <v>2</v>
      </c>
      <c r="AR366" s="41">
        <f t="shared" si="161"/>
        <v>3</v>
      </c>
      <c r="AS366" s="62">
        <f t="shared" si="162"/>
        <v>0</v>
      </c>
      <c r="AT366" s="41">
        <f t="shared" si="163"/>
        <v>0</v>
      </c>
      <c r="AU366" s="41">
        <f t="shared" si="164"/>
        <v>0</v>
      </c>
      <c r="AV366" s="41">
        <f t="shared" si="165"/>
        <v>0</v>
      </c>
      <c r="AW366" s="41">
        <f t="shared" si="166"/>
        <v>3</v>
      </c>
      <c r="AX366" s="62">
        <f t="shared" si="167"/>
        <v>0</v>
      </c>
      <c r="AY366" s="62">
        <f t="shared" si="140"/>
        <v>3</v>
      </c>
      <c r="AZ366" s="268"/>
      <c r="BA366" s="266"/>
      <c r="BB366" s="266"/>
      <c r="BC366" s="267"/>
      <c r="BD366" s="252"/>
      <c r="BE366" s="137"/>
      <c r="BF366" s="138"/>
      <c r="BG366" s="137"/>
      <c r="BH366" s="137"/>
      <c r="BI366" s="48"/>
    </row>
    <row r="367" spans="1:61" x14ac:dyDescent="0.35">
      <c r="A367" s="3"/>
      <c r="B367" s="3"/>
      <c r="C367" s="20"/>
      <c r="D367" s="27"/>
      <c r="E367" s="12" t="s">
        <v>436</v>
      </c>
      <c r="F367" s="12"/>
      <c r="G367" s="12"/>
      <c r="H367" s="55"/>
      <c r="I367" s="6">
        <v>0</v>
      </c>
      <c r="J367" s="6">
        <v>0</v>
      </c>
      <c r="K367" s="6">
        <v>0</v>
      </c>
      <c r="L367" s="6">
        <v>0</v>
      </c>
      <c r="M367" s="6">
        <v>0</v>
      </c>
      <c r="N367" s="6">
        <v>0</v>
      </c>
      <c r="O367" s="6">
        <v>0</v>
      </c>
      <c r="P367" s="6">
        <v>0</v>
      </c>
      <c r="Q367" s="6">
        <v>0</v>
      </c>
      <c r="R367" s="6">
        <v>0</v>
      </c>
      <c r="S367" s="6">
        <v>0</v>
      </c>
      <c r="T367" s="6">
        <v>0</v>
      </c>
      <c r="U367" s="6">
        <v>0</v>
      </c>
      <c r="V367" s="6">
        <v>0</v>
      </c>
      <c r="W367" s="6">
        <v>0</v>
      </c>
      <c r="X367" s="6">
        <v>0</v>
      </c>
      <c r="Y367" s="6">
        <v>0</v>
      </c>
      <c r="Z367" s="6">
        <v>0</v>
      </c>
      <c r="AA367" s="6">
        <v>1</v>
      </c>
      <c r="AB367" s="6">
        <v>0</v>
      </c>
      <c r="AC367" s="6">
        <v>0</v>
      </c>
      <c r="AD367" s="6">
        <v>0</v>
      </c>
      <c r="AE367" s="6">
        <v>0</v>
      </c>
      <c r="AF367" s="6">
        <v>0</v>
      </c>
      <c r="AG367" s="6">
        <v>0</v>
      </c>
      <c r="AH367" s="6">
        <v>0</v>
      </c>
      <c r="AI367" s="6">
        <v>0</v>
      </c>
      <c r="AJ367" s="6">
        <v>0</v>
      </c>
      <c r="AK367" s="6">
        <v>0</v>
      </c>
      <c r="AL367" s="6">
        <v>0</v>
      </c>
      <c r="AM367" s="6">
        <v>0</v>
      </c>
      <c r="AN367" s="6">
        <v>0</v>
      </c>
      <c r="AO367" s="46">
        <v>0</v>
      </c>
      <c r="AP367" s="41">
        <f t="shared" si="159"/>
        <v>0</v>
      </c>
      <c r="AQ367" s="62">
        <f t="shared" si="160"/>
        <v>1</v>
      </c>
      <c r="AR367" s="41">
        <f t="shared" si="161"/>
        <v>1</v>
      </c>
      <c r="AS367" s="62">
        <f t="shared" si="162"/>
        <v>0</v>
      </c>
      <c r="AT367" s="41">
        <f t="shared" si="163"/>
        <v>0</v>
      </c>
      <c r="AU367" s="41">
        <f t="shared" si="164"/>
        <v>0</v>
      </c>
      <c r="AV367" s="41">
        <f t="shared" si="165"/>
        <v>0</v>
      </c>
      <c r="AW367" s="41">
        <f t="shared" si="166"/>
        <v>1</v>
      </c>
      <c r="AX367" s="62">
        <f t="shared" si="167"/>
        <v>0</v>
      </c>
      <c r="AY367" s="62">
        <f t="shared" si="140"/>
        <v>1</v>
      </c>
      <c r="AZ367" s="268"/>
      <c r="BA367" s="266"/>
      <c r="BB367" s="266"/>
      <c r="BC367" s="267"/>
      <c r="BD367" s="252"/>
      <c r="BE367" s="137"/>
      <c r="BF367" s="138"/>
      <c r="BG367" s="137"/>
      <c r="BH367" s="137"/>
      <c r="BI367" s="48"/>
    </row>
    <row r="368" spans="1:61" x14ac:dyDescent="0.35">
      <c r="A368" s="3"/>
      <c r="B368" s="3"/>
      <c r="C368" s="20"/>
      <c r="D368" s="27"/>
      <c r="E368" s="12" t="s">
        <v>437</v>
      </c>
      <c r="F368" s="12"/>
      <c r="G368" s="12"/>
      <c r="H368" s="55"/>
      <c r="I368" s="6">
        <v>0</v>
      </c>
      <c r="J368" s="6">
        <v>0</v>
      </c>
      <c r="K368" s="6">
        <v>0</v>
      </c>
      <c r="L368" s="6">
        <v>0</v>
      </c>
      <c r="M368" s="6">
        <v>0</v>
      </c>
      <c r="N368" s="6">
        <v>0</v>
      </c>
      <c r="O368" s="6">
        <v>0</v>
      </c>
      <c r="P368" s="6">
        <v>0</v>
      </c>
      <c r="Q368" s="6">
        <v>0</v>
      </c>
      <c r="R368" s="6">
        <v>0</v>
      </c>
      <c r="S368" s="6">
        <v>0</v>
      </c>
      <c r="T368" s="6">
        <v>0</v>
      </c>
      <c r="U368" s="6">
        <v>0</v>
      </c>
      <c r="V368" s="6">
        <v>0</v>
      </c>
      <c r="W368" s="6">
        <v>0</v>
      </c>
      <c r="X368" s="6">
        <v>0</v>
      </c>
      <c r="Y368" s="6">
        <v>0</v>
      </c>
      <c r="Z368" s="6">
        <v>0</v>
      </c>
      <c r="AA368" s="6">
        <v>0</v>
      </c>
      <c r="AB368" s="6">
        <v>0</v>
      </c>
      <c r="AC368" s="6">
        <v>0</v>
      </c>
      <c r="AD368" s="6">
        <v>0</v>
      </c>
      <c r="AE368" s="6">
        <v>0</v>
      </c>
      <c r="AF368" s="6">
        <v>1</v>
      </c>
      <c r="AG368" s="6">
        <v>0</v>
      </c>
      <c r="AH368" s="6">
        <v>0</v>
      </c>
      <c r="AI368" s="6">
        <v>0</v>
      </c>
      <c r="AJ368" s="6">
        <v>0</v>
      </c>
      <c r="AK368" s="6">
        <v>0</v>
      </c>
      <c r="AL368" s="6">
        <v>0</v>
      </c>
      <c r="AM368" s="6">
        <v>0</v>
      </c>
      <c r="AN368" s="6">
        <v>0</v>
      </c>
      <c r="AO368" s="46">
        <v>0</v>
      </c>
      <c r="AP368" s="41">
        <f t="shared" si="159"/>
        <v>1</v>
      </c>
      <c r="AQ368" s="62">
        <f t="shared" si="160"/>
        <v>0</v>
      </c>
      <c r="AR368" s="41">
        <f t="shared" si="161"/>
        <v>1</v>
      </c>
      <c r="AS368" s="62">
        <f t="shared" si="162"/>
        <v>0</v>
      </c>
      <c r="AT368" s="41">
        <f t="shared" si="163"/>
        <v>0</v>
      </c>
      <c r="AU368" s="41">
        <f t="shared" si="164"/>
        <v>0</v>
      </c>
      <c r="AV368" s="41">
        <f t="shared" si="165"/>
        <v>0</v>
      </c>
      <c r="AW368" s="41">
        <f t="shared" si="166"/>
        <v>1</v>
      </c>
      <c r="AX368" s="62">
        <f t="shared" si="167"/>
        <v>0</v>
      </c>
      <c r="AY368" s="62">
        <f t="shared" si="140"/>
        <v>1</v>
      </c>
      <c r="AZ368" s="268"/>
      <c r="BA368" s="266"/>
      <c r="BB368" s="266"/>
      <c r="BC368" s="267"/>
      <c r="BD368" s="252"/>
      <c r="BE368" s="137"/>
      <c r="BF368" s="138"/>
      <c r="BG368" s="137"/>
      <c r="BH368" s="137"/>
      <c r="BI368" s="48"/>
    </row>
    <row r="369" spans="1:61" x14ac:dyDescent="0.35">
      <c r="A369" s="3"/>
      <c r="B369" s="3"/>
      <c r="C369" s="20"/>
      <c r="D369" s="26"/>
      <c r="E369" s="12" t="s">
        <v>438</v>
      </c>
      <c r="F369" s="12"/>
      <c r="G369" s="12"/>
      <c r="H369" s="55"/>
      <c r="I369" s="6">
        <v>0</v>
      </c>
      <c r="J369" s="6">
        <v>0</v>
      </c>
      <c r="K369" s="6">
        <v>0</v>
      </c>
      <c r="L369" s="6">
        <v>0</v>
      </c>
      <c r="M369" s="6">
        <v>0</v>
      </c>
      <c r="N369" s="6">
        <v>0</v>
      </c>
      <c r="O369" s="6">
        <v>0</v>
      </c>
      <c r="P369" s="6">
        <v>0</v>
      </c>
      <c r="Q369" s="6">
        <v>0</v>
      </c>
      <c r="R369" s="6">
        <v>0</v>
      </c>
      <c r="S369" s="6">
        <v>0</v>
      </c>
      <c r="T369" s="6">
        <v>0</v>
      </c>
      <c r="U369" s="6">
        <v>0</v>
      </c>
      <c r="V369" s="6">
        <v>0</v>
      </c>
      <c r="W369" s="6">
        <v>0</v>
      </c>
      <c r="X369" s="6">
        <v>0</v>
      </c>
      <c r="Y369" s="6">
        <v>0</v>
      </c>
      <c r="Z369" s="6">
        <v>0</v>
      </c>
      <c r="AA369" s="6">
        <v>0</v>
      </c>
      <c r="AB369" s="6">
        <v>0</v>
      </c>
      <c r="AC369" s="6">
        <v>0</v>
      </c>
      <c r="AD369" s="6">
        <v>0</v>
      </c>
      <c r="AE369" s="6">
        <v>1</v>
      </c>
      <c r="AF369" s="6">
        <v>0</v>
      </c>
      <c r="AG369" s="6">
        <v>0</v>
      </c>
      <c r="AH369" s="6">
        <v>0</v>
      </c>
      <c r="AI369" s="6">
        <v>0</v>
      </c>
      <c r="AJ369" s="6">
        <v>0</v>
      </c>
      <c r="AK369" s="6">
        <v>0</v>
      </c>
      <c r="AL369" s="6">
        <v>0</v>
      </c>
      <c r="AM369" s="6">
        <v>0</v>
      </c>
      <c r="AN369" s="6">
        <v>0</v>
      </c>
      <c r="AO369" s="46">
        <v>0</v>
      </c>
      <c r="AP369" s="41">
        <f t="shared" si="159"/>
        <v>1</v>
      </c>
      <c r="AQ369" s="62">
        <f t="shared" si="160"/>
        <v>0</v>
      </c>
      <c r="AR369" s="41">
        <f t="shared" si="161"/>
        <v>1</v>
      </c>
      <c r="AS369" s="62">
        <f t="shared" si="162"/>
        <v>0</v>
      </c>
      <c r="AT369" s="41">
        <f t="shared" si="163"/>
        <v>0</v>
      </c>
      <c r="AU369" s="41">
        <f t="shared" si="164"/>
        <v>0</v>
      </c>
      <c r="AV369" s="41">
        <f t="shared" si="165"/>
        <v>0</v>
      </c>
      <c r="AW369" s="41">
        <f t="shared" si="166"/>
        <v>1</v>
      </c>
      <c r="AX369" s="62">
        <f t="shared" si="167"/>
        <v>0</v>
      </c>
      <c r="AY369" s="62">
        <f t="shared" si="140"/>
        <v>1</v>
      </c>
      <c r="AZ369" s="268"/>
      <c r="BA369" s="266"/>
      <c r="BB369" s="266"/>
      <c r="BC369" s="267"/>
      <c r="BD369" s="252"/>
      <c r="BE369" s="137"/>
      <c r="BF369" s="138"/>
      <c r="BG369" s="137"/>
      <c r="BH369" s="137"/>
      <c r="BI369" s="48"/>
    </row>
    <row r="370" spans="1:61" x14ac:dyDescent="0.35">
      <c r="A370" s="3"/>
      <c r="B370" s="3"/>
      <c r="C370" s="20"/>
      <c r="D370" s="26"/>
      <c r="E370" s="12" t="s">
        <v>439</v>
      </c>
      <c r="F370" s="12"/>
      <c r="G370" s="12"/>
      <c r="H370" s="55"/>
      <c r="I370" s="6">
        <v>0</v>
      </c>
      <c r="J370" s="6">
        <v>0</v>
      </c>
      <c r="K370" s="6">
        <v>0</v>
      </c>
      <c r="L370" s="6">
        <v>0</v>
      </c>
      <c r="M370" s="6">
        <v>0</v>
      </c>
      <c r="N370" s="6">
        <v>0</v>
      </c>
      <c r="O370" s="6">
        <v>0</v>
      </c>
      <c r="P370" s="6">
        <v>0</v>
      </c>
      <c r="Q370" s="6">
        <v>0</v>
      </c>
      <c r="R370" s="6">
        <v>0</v>
      </c>
      <c r="S370" s="6">
        <v>0</v>
      </c>
      <c r="T370" s="6">
        <v>0</v>
      </c>
      <c r="U370" s="6">
        <v>0</v>
      </c>
      <c r="V370" s="6">
        <v>0</v>
      </c>
      <c r="W370" s="6">
        <v>0</v>
      </c>
      <c r="X370" s="6">
        <v>0</v>
      </c>
      <c r="Y370" s="6">
        <v>0</v>
      </c>
      <c r="Z370" s="6">
        <v>0</v>
      </c>
      <c r="AA370" s="6">
        <v>0</v>
      </c>
      <c r="AB370" s="6">
        <v>0</v>
      </c>
      <c r="AC370" s="6">
        <v>1</v>
      </c>
      <c r="AD370" s="6">
        <v>0</v>
      </c>
      <c r="AE370" s="6">
        <v>0</v>
      </c>
      <c r="AF370" s="6">
        <v>0</v>
      </c>
      <c r="AG370" s="6">
        <v>0</v>
      </c>
      <c r="AH370" s="6">
        <v>0</v>
      </c>
      <c r="AI370" s="6">
        <v>0</v>
      </c>
      <c r="AJ370" s="6">
        <v>0</v>
      </c>
      <c r="AK370" s="6">
        <v>0</v>
      </c>
      <c r="AL370" s="6">
        <v>0</v>
      </c>
      <c r="AM370" s="6">
        <v>0</v>
      </c>
      <c r="AN370" s="6">
        <v>0</v>
      </c>
      <c r="AO370" s="46">
        <v>0</v>
      </c>
      <c r="AP370" s="41">
        <f t="shared" si="159"/>
        <v>0</v>
      </c>
      <c r="AQ370" s="62">
        <f t="shared" si="160"/>
        <v>1</v>
      </c>
      <c r="AR370" s="41">
        <f t="shared" si="161"/>
        <v>0</v>
      </c>
      <c r="AS370" s="62">
        <f t="shared" si="162"/>
        <v>1</v>
      </c>
      <c r="AT370" s="41">
        <f t="shared" si="163"/>
        <v>0</v>
      </c>
      <c r="AU370" s="41">
        <f t="shared" si="164"/>
        <v>0</v>
      </c>
      <c r="AV370" s="41">
        <f t="shared" si="165"/>
        <v>0</v>
      </c>
      <c r="AW370" s="41">
        <f t="shared" si="166"/>
        <v>1</v>
      </c>
      <c r="AX370" s="62">
        <f t="shared" si="167"/>
        <v>0</v>
      </c>
      <c r="AY370" s="62">
        <f t="shared" si="140"/>
        <v>1</v>
      </c>
      <c r="AZ370" s="268"/>
      <c r="BA370" s="266"/>
      <c r="BB370" s="266"/>
      <c r="BC370" s="267"/>
      <c r="BD370" s="252"/>
      <c r="BE370" s="137"/>
      <c r="BF370" s="138"/>
      <c r="BG370" s="137"/>
      <c r="BH370" s="137"/>
      <c r="BI370" s="48"/>
    </row>
    <row r="371" spans="1:61" x14ac:dyDescent="0.35">
      <c r="A371" s="3"/>
      <c r="B371" s="3"/>
      <c r="C371" s="20"/>
      <c r="D371" s="26"/>
      <c r="E371" s="91" t="s">
        <v>440</v>
      </c>
      <c r="F371" s="91"/>
      <c r="G371" s="91"/>
      <c r="H371" s="92"/>
      <c r="I371" s="93">
        <v>0</v>
      </c>
      <c r="J371" s="93">
        <v>0</v>
      </c>
      <c r="K371" s="93">
        <v>0</v>
      </c>
      <c r="L371" s="93">
        <v>0</v>
      </c>
      <c r="M371" s="93">
        <v>0</v>
      </c>
      <c r="N371" s="93">
        <v>0</v>
      </c>
      <c r="O371" s="93">
        <v>0</v>
      </c>
      <c r="P371" s="93">
        <v>0</v>
      </c>
      <c r="Q371" s="93">
        <v>0</v>
      </c>
      <c r="R371" s="93">
        <v>0</v>
      </c>
      <c r="S371" s="93">
        <v>0</v>
      </c>
      <c r="T371" s="93">
        <v>0</v>
      </c>
      <c r="U371" s="93">
        <v>0</v>
      </c>
      <c r="V371" s="93">
        <v>0</v>
      </c>
      <c r="W371" s="93">
        <v>0</v>
      </c>
      <c r="X371" s="93">
        <v>0</v>
      </c>
      <c r="Y371" s="93">
        <v>0</v>
      </c>
      <c r="Z371" s="93">
        <v>0</v>
      </c>
      <c r="AA371" s="93">
        <v>0</v>
      </c>
      <c r="AB371" s="93">
        <v>1</v>
      </c>
      <c r="AC371" s="93">
        <v>0</v>
      </c>
      <c r="AD371" s="93">
        <v>0</v>
      </c>
      <c r="AE371" s="93">
        <v>0</v>
      </c>
      <c r="AF371" s="93">
        <v>0</v>
      </c>
      <c r="AG371" s="93">
        <v>0</v>
      </c>
      <c r="AH371" s="93">
        <v>0</v>
      </c>
      <c r="AI371" s="93">
        <v>0</v>
      </c>
      <c r="AJ371" s="93">
        <v>0</v>
      </c>
      <c r="AK371" s="6">
        <v>0</v>
      </c>
      <c r="AL371" s="6">
        <v>0</v>
      </c>
      <c r="AM371" s="6">
        <v>0</v>
      </c>
      <c r="AN371" s="6">
        <v>0</v>
      </c>
      <c r="AO371" s="94">
        <v>0</v>
      </c>
      <c r="AP371" s="90">
        <f t="shared" si="159"/>
        <v>0</v>
      </c>
      <c r="AQ371" s="95">
        <f t="shared" si="160"/>
        <v>1</v>
      </c>
      <c r="AR371" s="90">
        <f t="shared" si="161"/>
        <v>1</v>
      </c>
      <c r="AS371" s="95">
        <f t="shared" si="162"/>
        <v>0</v>
      </c>
      <c r="AT371" s="90">
        <f t="shared" si="163"/>
        <v>0</v>
      </c>
      <c r="AU371" s="90">
        <f t="shared" si="164"/>
        <v>0</v>
      </c>
      <c r="AV371" s="90">
        <f t="shared" si="165"/>
        <v>0</v>
      </c>
      <c r="AW371" s="90">
        <f t="shared" si="166"/>
        <v>1</v>
      </c>
      <c r="AX371" s="95">
        <f t="shared" si="167"/>
        <v>0</v>
      </c>
      <c r="AY371" s="95">
        <f t="shared" si="140"/>
        <v>1</v>
      </c>
      <c r="AZ371" s="268"/>
      <c r="BA371" s="266"/>
      <c r="BB371" s="266"/>
      <c r="BC371" s="267"/>
      <c r="BD371" s="252"/>
      <c r="BE371" s="3"/>
      <c r="BF371" s="133"/>
      <c r="BG371" s="3"/>
      <c r="BH371" s="3"/>
      <c r="BI371" s="48"/>
    </row>
    <row r="372" spans="1:61" x14ac:dyDescent="0.35">
      <c r="A372" s="15"/>
      <c r="B372" s="15"/>
      <c r="C372" s="21" t="s">
        <v>441</v>
      </c>
      <c r="D372" s="114"/>
      <c r="E372" s="115"/>
      <c r="F372" s="220"/>
      <c r="G372" s="115"/>
      <c r="H372" s="115"/>
      <c r="I372" s="21" t="s">
        <v>441</v>
      </c>
      <c r="J372" s="112"/>
      <c r="K372" s="112"/>
      <c r="L372" s="112"/>
      <c r="M372" s="112"/>
      <c r="N372" s="112"/>
      <c r="O372" s="112"/>
      <c r="P372" s="112"/>
      <c r="Q372" s="112"/>
      <c r="R372" s="112"/>
      <c r="S372" s="21" t="s">
        <v>441</v>
      </c>
      <c r="T372" s="112"/>
      <c r="U372" s="112"/>
      <c r="V372" s="112"/>
      <c r="W372" s="112"/>
      <c r="X372" s="112"/>
      <c r="Y372" s="112"/>
      <c r="Z372" s="112"/>
      <c r="AA372" s="112"/>
      <c r="AB372" s="112"/>
      <c r="AC372" s="21" t="s">
        <v>441</v>
      </c>
      <c r="AD372" s="112"/>
      <c r="AE372" s="112"/>
      <c r="AF372" s="112"/>
      <c r="AG372" s="112"/>
      <c r="AH372" s="112"/>
      <c r="AI372" s="112"/>
      <c r="AJ372" s="112"/>
      <c r="AK372" s="112"/>
      <c r="AL372" s="112"/>
      <c r="AM372" s="112"/>
      <c r="AN372" s="112"/>
      <c r="AO372" s="112"/>
      <c r="AP372" s="116"/>
      <c r="AQ372" s="21" t="s">
        <v>441</v>
      </c>
      <c r="AR372" s="116"/>
      <c r="AS372" s="116"/>
      <c r="AT372" s="116"/>
      <c r="AU372" s="21" t="s">
        <v>441</v>
      </c>
      <c r="AV372" s="116"/>
      <c r="AW372" s="116"/>
      <c r="AX372" s="116"/>
      <c r="AY372" s="116"/>
      <c r="AZ372" s="21" t="s">
        <v>441</v>
      </c>
      <c r="BA372" s="115"/>
      <c r="BB372" s="115"/>
      <c r="BC372" s="115"/>
      <c r="BD372" s="131" t="s">
        <v>441</v>
      </c>
      <c r="BE372" s="21" t="s">
        <v>441</v>
      </c>
      <c r="BF372" s="154"/>
      <c r="BG372" s="115"/>
      <c r="BH372" s="115"/>
      <c r="BI372" s="117"/>
    </row>
    <row r="373" spans="1:61" x14ac:dyDescent="0.35">
      <c r="A373" s="3"/>
      <c r="B373" s="3"/>
      <c r="C373" s="20"/>
      <c r="D373" s="30">
        <v>1</v>
      </c>
      <c r="E373" s="19" t="s">
        <v>442</v>
      </c>
      <c r="F373" s="16"/>
      <c r="G373" s="16"/>
      <c r="H373" s="5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47"/>
      <c r="AP373" s="43"/>
      <c r="AQ373" s="61"/>
      <c r="AR373" s="43"/>
      <c r="AS373" s="61"/>
      <c r="AT373" s="43"/>
      <c r="AU373" s="43"/>
      <c r="AV373" s="43"/>
      <c r="AW373" s="43"/>
      <c r="AX373" s="61"/>
      <c r="AY373" s="61"/>
      <c r="AZ373" s="74">
        <v>1</v>
      </c>
      <c r="BA373" s="19" t="s">
        <v>442</v>
      </c>
      <c r="BB373" s="75"/>
      <c r="BC373" s="71"/>
      <c r="BD373" s="251" t="s">
        <v>443</v>
      </c>
      <c r="BE373" s="3"/>
      <c r="BF373" s="133"/>
      <c r="BG373" s="3"/>
      <c r="BH373" s="3"/>
      <c r="BI373" s="48"/>
    </row>
    <row r="374" spans="1:61" s="202" customFormat="1" x14ac:dyDescent="0.35">
      <c r="A374" s="15"/>
      <c r="B374" s="15"/>
      <c r="C374" s="20"/>
      <c r="D374" s="28"/>
      <c r="E374" s="11" t="s">
        <v>823</v>
      </c>
      <c r="F374" s="12"/>
      <c r="G374" s="11"/>
      <c r="H374" s="54"/>
      <c r="I374" s="204">
        <v>1</v>
      </c>
      <c r="J374" s="204">
        <v>1</v>
      </c>
      <c r="K374" s="204">
        <v>1</v>
      </c>
      <c r="L374" s="204">
        <v>1</v>
      </c>
      <c r="M374" s="204">
        <v>0</v>
      </c>
      <c r="N374" s="204">
        <v>0</v>
      </c>
      <c r="O374" s="204">
        <v>0</v>
      </c>
      <c r="P374" s="204">
        <v>0</v>
      </c>
      <c r="Q374" s="204">
        <v>0</v>
      </c>
      <c r="R374" s="204">
        <v>0</v>
      </c>
      <c r="S374" s="204">
        <v>0</v>
      </c>
      <c r="T374" s="204">
        <v>0</v>
      </c>
      <c r="U374" s="204">
        <v>0</v>
      </c>
      <c r="V374" s="204">
        <v>0</v>
      </c>
      <c r="W374" s="204">
        <v>0</v>
      </c>
      <c r="X374" s="204">
        <v>0</v>
      </c>
      <c r="Y374" s="204">
        <v>0</v>
      </c>
      <c r="Z374" s="204">
        <v>0</v>
      </c>
      <c r="AA374" s="204">
        <v>0</v>
      </c>
      <c r="AB374" s="204">
        <v>0</v>
      </c>
      <c r="AC374" s="204">
        <v>0</v>
      </c>
      <c r="AD374" s="204">
        <v>0</v>
      </c>
      <c r="AE374" s="204">
        <v>0</v>
      </c>
      <c r="AF374" s="204">
        <v>0</v>
      </c>
      <c r="AG374" s="204">
        <v>0</v>
      </c>
      <c r="AH374" s="204">
        <v>0</v>
      </c>
      <c r="AI374" s="204">
        <v>0</v>
      </c>
      <c r="AJ374" s="204">
        <v>0</v>
      </c>
      <c r="AK374" s="204">
        <v>0</v>
      </c>
      <c r="AL374" s="204">
        <v>0</v>
      </c>
      <c r="AM374" s="204">
        <v>0</v>
      </c>
      <c r="AN374" s="204">
        <v>0</v>
      </c>
      <c r="AO374" s="205">
        <v>0</v>
      </c>
      <c r="AP374" s="206">
        <f t="shared" ref="AP374:AP405" si="168">SUMIF($I$3:$AO$3, "*REF*", I374:AO374)</f>
        <v>1</v>
      </c>
      <c r="AQ374" s="207">
        <f t="shared" ref="AQ374:AQ405" si="169">SUMIF($I$3:$AO$3, "*HOST*", I374:AO374)</f>
        <v>3</v>
      </c>
      <c r="AR374" s="206">
        <f t="shared" ref="AR374:AR405" si="170">SUMIF($I$4:$AO$4, "*F*", I374:AO374)</f>
        <v>2</v>
      </c>
      <c r="AS374" s="207">
        <f t="shared" ref="AS374:AS405" si="171">SUMIF($I$4:$AO$4, "*M*", I374:AO374)</f>
        <v>2</v>
      </c>
      <c r="AT374" s="206">
        <f t="shared" ref="AT374:AT405" si="172">SUMIF($I$6:$AO$6, "Edu", I374:AO374)</f>
        <v>4</v>
      </c>
      <c r="AU374" s="206">
        <f t="shared" ref="AU374:AU405" si="173">SUMIF($I$6:$AO$6, "*agri*", I374:AO374)</f>
        <v>0</v>
      </c>
      <c r="AV374" s="206">
        <f t="shared" ref="AV374:AV405" si="174">SUMIF($I$6:$AO$6, "Health", I374:AO374)</f>
        <v>0</v>
      </c>
      <c r="AW374" s="206">
        <f t="shared" ref="AW374:AW405" si="175">SUMIF($I$6:$AO$6, "*market*", I374:AO374)</f>
        <v>0</v>
      </c>
      <c r="AX374" s="207">
        <f t="shared" ref="AX374:AX405" si="176">SUMIF($I$6:$AO$6, "*PWD*", I374:AO374)</f>
        <v>0</v>
      </c>
      <c r="AY374" s="207">
        <f t="shared" si="140"/>
        <v>4</v>
      </c>
      <c r="AZ374" s="242" t="s">
        <v>444</v>
      </c>
      <c r="BA374" s="245"/>
      <c r="BB374" s="245"/>
      <c r="BC374" s="246"/>
      <c r="BD374" s="252"/>
      <c r="BE374" s="15"/>
      <c r="BF374" s="155"/>
      <c r="BG374" s="15"/>
      <c r="BH374" s="15"/>
      <c r="BI374" s="69"/>
    </row>
    <row r="375" spans="1:61" x14ac:dyDescent="0.35">
      <c r="A375" s="3"/>
      <c r="B375" s="3"/>
      <c r="C375" s="20"/>
      <c r="D375" s="28"/>
      <c r="E375" s="3"/>
      <c r="F375" s="12" t="s">
        <v>445</v>
      </c>
      <c r="G375" s="12"/>
      <c r="H375" s="55"/>
      <c r="I375" s="6">
        <v>1</v>
      </c>
      <c r="J375" s="6">
        <v>1</v>
      </c>
      <c r="K375" s="6">
        <v>1</v>
      </c>
      <c r="L375" s="6">
        <v>1</v>
      </c>
      <c r="M375" s="6">
        <v>0</v>
      </c>
      <c r="N375" s="6">
        <v>0</v>
      </c>
      <c r="O375" s="6">
        <v>0</v>
      </c>
      <c r="P375" s="6">
        <v>0</v>
      </c>
      <c r="Q375" s="6">
        <v>0</v>
      </c>
      <c r="R375" s="6">
        <v>0</v>
      </c>
      <c r="S375" s="6">
        <v>0</v>
      </c>
      <c r="T375" s="6">
        <v>0</v>
      </c>
      <c r="U375" s="6">
        <v>0</v>
      </c>
      <c r="V375" s="6">
        <v>0</v>
      </c>
      <c r="W375" s="6">
        <v>0</v>
      </c>
      <c r="X375" s="6">
        <v>0</v>
      </c>
      <c r="Y375" s="6">
        <v>0</v>
      </c>
      <c r="Z375" s="6">
        <v>0</v>
      </c>
      <c r="AA375" s="6">
        <v>0</v>
      </c>
      <c r="AB375" s="6">
        <v>0</v>
      </c>
      <c r="AC375" s="6">
        <v>0</v>
      </c>
      <c r="AD375" s="6">
        <v>0</v>
      </c>
      <c r="AE375" s="6">
        <v>0</v>
      </c>
      <c r="AF375" s="6">
        <v>0</v>
      </c>
      <c r="AG375" s="6">
        <v>0</v>
      </c>
      <c r="AH375" s="6">
        <v>0</v>
      </c>
      <c r="AI375" s="6">
        <v>0</v>
      </c>
      <c r="AJ375" s="6">
        <v>0</v>
      </c>
      <c r="AK375" s="6">
        <v>0</v>
      </c>
      <c r="AL375" s="6">
        <v>0</v>
      </c>
      <c r="AM375" s="6">
        <v>0</v>
      </c>
      <c r="AN375" s="6">
        <v>0</v>
      </c>
      <c r="AO375" s="46">
        <v>0</v>
      </c>
      <c r="AP375" s="41">
        <f t="shared" si="168"/>
        <v>1</v>
      </c>
      <c r="AQ375" s="62">
        <f t="shared" si="169"/>
        <v>3</v>
      </c>
      <c r="AR375" s="41">
        <f t="shared" si="170"/>
        <v>2</v>
      </c>
      <c r="AS375" s="62">
        <f t="shared" si="171"/>
        <v>2</v>
      </c>
      <c r="AT375" s="41">
        <f t="shared" si="172"/>
        <v>4</v>
      </c>
      <c r="AU375" s="41">
        <f t="shared" si="173"/>
        <v>0</v>
      </c>
      <c r="AV375" s="41">
        <f t="shared" si="174"/>
        <v>0</v>
      </c>
      <c r="AW375" s="41">
        <f t="shared" si="175"/>
        <v>0</v>
      </c>
      <c r="AX375" s="62">
        <f t="shared" si="176"/>
        <v>0</v>
      </c>
      <c r="AY375" s="62">
        <f t="shared" si="140"/>
        <v>4</v>
      </c>
      <c r="AZ375" s="247"/>
      <c r="BA375" s="245"/>
      <c r="BB375" s="245"/>
      <c r="BC375" s="246"/>
      <c r="BD375" s="252"/>
      <c r="BE375" s="3"/>
      <c r="BF375" s="133"/>
      <c r="BG375" s="3"/>
      <c r="BH375" s="3"/>
      <c r="BI375" s="48"/>
    </row>
    <row r="376" spans="1:61" x14ac:dyDescent="0.35">
      <c r="A376" s="3"/>
      <c r="B376" s="3"/>
      <c r="C376" s="20"/>
      <c r="D376" s="28"/>
      <c r="E376" s="3"/>
      <c r="F376" s="31"/>
      <c r="G376" s="12" t="s">
        <v>446</v>
      </c>
      <c r="H376" s="55"/>
      <c r="I376" s="6">
        <v>0</v>
      </c>
      <c r="J376" s="6">
        <v>0</v>
      </c>
      <c r="K376" s="6">
        <v>0</v>
      </c>
      <c r="L376" s="6">
        <v>1</v>
      </c>
      <c r="M376" s="6">
        <v>0</v>
      </c>
      <c r="N376" s="6">
        <v>0</v>
      </c>
      <c r="O376" s="6">
        <v>0</v>
      </c>
      <c r="P376" s="6">
        <v>0</v>
      </c>
      <c r="Q376" s="6">
        <v>0</v>
      </c>
      <c r="R376" s="6">
        <v>0</v>
      </c>
      <c r="S376" s="6">
        <v>0</v>
      </c>
      <c r="T376" s="6">
        <v>0</v>
      </c>
      <c r="U376" s="6">
        <v>0</v>
      </c>
      <c r="V376" s="6">
        <v>0</v>
      </c>
      <c r="W376" s="6">
        <v>0</v>
      </c>
      <c r="X376" s="6">
        <v>0</v>
      </c>
      <c r="Y376" s="6">
        <v>0</v>
      </c>
      <c r="Z376" s="6">
        <v>0</v>
      </c>
      <c r="AA376" s="6">
        <v>0</v>
      </c>
      <c r="AB376" s="6">
        <v>0</v>
      </c>
      <c r="AC376" s="6">
        <v>0</v>
      </c>
      <c r="AD376" s="6">
        <v>0</v>
      </c>
      <c r="AE376" s="6">
        <v>0</v>
      </c>
      <c r="AF376" s="6">
        <v>0</v>
      </c>
      <c r="AG376" s="6">
        <v>0</v>
      </c>
      <c r="AH376" s="6">
        <v>0</v>
      </c>
      <c r="AI376" s="6">
        <v>0</v>
      </c>
      <c r="AJ376" s="6">
        <v>0</v>
      </c>
      <c r="AK376" s="6">
        <v>0</v>
      </c>
      <c r="AL376" s="6">
        <v>0</v>
      </c>
      <c r="AM376" s="6">
        <v>0</v>
      </c>
      <c r="AN376" s="6">
        <v>0</v>
      </c>
      <c r="AO376" s="46">
        <v>0</v>
      </c>
      <c r="AP376" s="41">
        <f t="shared" si="168"/>
        <v>1</v>
      </c>
      <c r="AQ376" s="62">
        <f t="shared" si="169"/>
        <v>0</v>
      </c>
      <c r="AR376" s="41">
        <f t="shared" si="170"/>
        <v>0</v>
      </c>
      <c r="AS376" s="62">
        <f t="shared" si="171"/>
        <v>1</v>
      </c>
      <c r="AT376" s="41">
        <f t="shared" si="172"/>
        <v>1</v>
      </c>
      <c r="AU376" s="41">
        <f t="shared" si="173"/>
        <v>0</v>
      </c>
      <c r="AV376" s="41">
        <f t="shared" si="174"/>
        <v>0</v>
      </c>
      <c r="AW376" s="41">
        <f t="shared" si="175"/>
        <v>0</v>
      </c>
      <c r="AX376" s="62">
        <f t="shared" si="176"/>
        <v>0</v>
      </c>
      <c r="AY376" s="62">
        <f t="shared" si="140"/>
        <v>1</v>
      </c>
      <c r="AZ376" s="247"/>
      <c r="BA376" s="245"/>
      <c r="BB376" s="245"/>
      <c r="BC376" s="246"/>
      <c r="BD376" s="252"/>
      <c r="BE376" s="3"/>
      <c r="BF376" s="133"/>
      <c r="BG376" s="3"/>
      <c r="BH376" s="3"/>
      <c r="BI376" s="48"/>
    </row>
    <row r="377" spans="1:61" x14ac:dyDescent="0.35">
      <c r="A377" s="3"/>
      <c r="B377" s="3"/>
      <c r="C377" s="20"/>
      <c r="D377" s="28"/>
      <c r="E377" s="3"/>
      <c r="F377" s="31"/>
      <c r="G377" s="12" t="s">
        <v>447</v>
      </c>
      <c r="H377" s="55"/>
      <c r="I377" s="6">
        <v>0</v>
      </c>
      <c r="J377" s="6">
        <v>0</v>
      </c>
      <c r="K377" s="6">
        <v>0</v>
      </c>
      <c r="L377" s="6">
        <v>1</v>
      </c>
      <c r="M377" s="6">
        <v>0</v>
      </c>
      <c r="N377" s="6">
        <v>0</v>
      </c>
      <c r="O377" s="6">
        <v>0</v>
      </c>
      <c r="P377" s="6">
        <v>0</v>
      </c>
      <c r="Q377" s="6">
        <v>0</v>
      </c>
      <c r="R377" s="6">
        <v>0</v>
      </c>
      <c r="S377" s="6">
        <v>0</v>
      </c>
      <c r="T377" s="6">
        <v>0</v>
      </c>
      <c r="U377" s="6">
        <v>0</v>
      </c>
      <c r="V377" s="6">
        <v>0</v>
      </c>
      <c r="W377" s="6">
        <v>0</v>
      </c>
      <c r="X377" s="6">
        <v>0</v>
      </c>
      <c r="Y377" s="6">
        <v>0</v>
      </c>
      <c r="Z377" s="6">
        <v>0</v>
      </c>
      <c r="AA377" s="6">
        <v>0</v>
      </c>
      <c r="AB377" s="6">
        <v>0</v>
      </c>
      <c r="AC377" s="6">
        <v>0</v>
      </c>
      <c r="AD377" s="6">
        <v>0</v>
      </c>
      <c r="AE377" s="6">
        <v>0</v>
      </c>
      <c r="AF377" s="6">
        <v>0</v>
      </c>
      <c r="AG377" s="6">
        <v>0</v>
      </c>
      <c r="AH377" s="6">
        <v>0</v>
      </c>
      <c r="AI377" s="6">
        <v>0</v>
      </c>
      <c r="AJ377" s="6">
        <v>0</v>
      </c>
      <c r="AK377" s="6">
        <v>0</v>
      </c>
      <c r="AL377" s="6">
        <v>0</v>
      </c>
      <c r="AM377" s="6">
        <v>0</v>
      </c>
      <c r="AN377" s="6">
        <v>0</v>
      </c>
      <c r="AO377" s="46">
        <v>0</v>
      </c>
      <c r="AP377" s="41">
        <f t="shared" si="168"/>
        <v>1</v>
      </c>
      <c r="AQ377" s="62">
        <f t="shared" si="169"/>
        <v>0</v>
      </c>
      <c r="AR377" s="41">
        <f t="shared" si="170"/>
        <v>0</v>
      </c>
      <c r="AS377" s="62">
        <f t="shared" si="171"/>
        <v>1</v>
      </c>
      <c r="AT377" s="41">
        <f t="shared" si="172"/>
        <v>1</v>
      </c>
      <c r="AU377" s="41">
        <f t="shared" si="173"/>
        <v>0</v>
      </c>
      <c r="AV377" s="41">
        <f t="shared" si="174"/>
        <v>0</v>
      </c>
      <c r="AW377" s="41">
        <f t="shared" si="175"/>
        <v>0</v>
      </c>
      <c r="AX377" s="62">
        <f t="shared" si="176"/>
        <v>0</v>
      </c>
      <c r="AY377" s="62">
        <f t="shared" si="140"/>
        <v>1</v>
      </c>
      <c r="AZ377" s="247"/>
      <c r="BA377" s="245"/>
      <c r="BB377" s="245"/>
      <c r="BC377" s="246"/>
      <c r="BD377" s="252"/>
      <c r="BE377" s="3"/>
      <c r="BF377" s="133"/>
      <c r="BG377" s="3"/>
      <c r="BH377" s="3"/>
      <c r="BI377" s="48"/>
    </row>
    <row r="378" spans="1:61" x14ac:dyDescent="0.35">
      <c r="A378" s="3"/>
      <c r="B378" s="3"/>
      <c r="C378" s="20"/>
      <c r="D378" s="28"/>
      <c r="E378" s="3"/>
      <c r="F378" s="31"/>
      <c r="G378" s="12" t="s">
        <v>448</v>
      </c>
      <c r="H378" s="55"/>
      <c r="I378" s="6">
        <v>0</v>
      </c>
      <c r="J378" s="6">
        <v>0</v>
      </c>
      <c r="K378" s="6">
        <v>1</v>
      </c>
      <c r="L378" s="6">
        <v>1</v>
      </c>
      <c r="M378" s="6">
        <v>0</v>
      </c>
      <c r="N378" s="6">
        <v>0</v>
      </c>
      <c r="O378" s="6">
        <v>0</v>
      </c>
      <c r="P378" s="6">
        <v>0</v>
      </c>
      <c r="Q378" s="6">
        <v>0</v>
      </c>
      <c r="R378" s="6">
        <v>0</v>
      </c>
      <c r="S378" s="6">
        <v>0</v>
      </c>
      <c r="T378" s="6">
        <v>0</v>
      </c>
      <c r="U378" s="6">
        <v>0</v>
      </c>
      <c r="V378" s="6">
        <v>0</v>
      </c>
      <c r="W378" s="6">
        <v>0</v>
      </c>
      <c r="X378" s="6">
        <v>0</v>
      </c>
      <c r="Y378" s="6">
        <v>0</v>
      </c>
      <c r="Z378" s="6">
        <v>0</v>
      </c>
      <c r="AA378" s="6">
        <v>0</v>
      </c>
      <c r="AB378" s="6">
        <v>0</v>
      </c>
      <c r="AC378" s="6">
        <v>0</v>
      </c>
      <c r="AD378" s="6">
        <v>0</v>
      </c>
      <c r="AE378" s="6">
        <v>0</v>
      </c>
      <c r="AF378" s="6">
        <v>0</v>
      </c>
      <c r="AG378" s="6">
        <v>0</v>
      </c>
      <c r="AH378" s="6">
        <v>0</v>
      </c>
      <c r="AI378" s="6">
        <v>0</v>
      </c>
      <c r="AJ378" s="6">
        <v>0</v>
      </c>
      <c r="AK378" s="6">
        <v>0</v>
      </c>
      <c r="AL378" s="6">
        <v>0</v>
      </c>
      <c r="AM378" s="6">
        <v>0</v>
      </c>
      <c r="AN378" s="6">
        <v>0</v>
      </c>
      <c r="AO378" s="46">
        <v>0</v>
      </c>
      <c r="AP378" s="41">
        <f t="shared" si="168"/>
        <v>1</v>
      </c>
      <c r="AQ378" s="62">
        <f t="shared" si="169"/>
        <v>1</v>
      </c>
      <c r="AR378" s="41">
        <f t="shared" si="170"/>
        <v>0</v>
      </c>
      <c r="AS378" s="62">
        <f t="shared" si="171"/>
        <v>2</v>
      </c>
      <c r="AT378" s="41">
        <f t="shared" si="172"/>
        <v>2</v>
      </c>
      <c r="AU378" s="41">
        <f t="shared" si="173"/>
        <v>0</v>
      </c>
      <c r="AV378" s="41">
        <f t="shared" si="174"/>
        <v>0</v>
      </c>
      <c r="AW378" s="41">
        <f t="shared" si="175"/>
        <v>0</v>
      </c>
      <c r="AX378" s="62">
        <f t="shared" si="176"/>
        <v>0</v>
      </c>
      <c r="AY378" s="62">
        <f t="shared" si="140"/>
        <v>2</v>
      </c>
      <c r="AZ378" s="247"/>
      <c r="BA378" s="245"/>
      <c r="BB378" s="245"/>
      <c r="BC378" s="246"/>
      <c r="BD378" s="252"/>
      <c r="BE378" s="3"/>
      <c r="BF378" s="133"/>
      <c r="BG378" s="3"/>
      <c r="BH378" s="3"/>
      <c r="BI378" s="48"/>
    </row>
    <row r="379" spans="1:61" x14ac:dyDescent="0.35">
      <c r="A379" s="3"/>
      <c r="B379" s="253"/>
      <c r="C379" s="20"/>
      <c r="D379" s="28"/>
      <c r="E379" s="3"/>
      <c r="F379" s="31"/>
      <c r="G379" s="12" t="s">
        <v>449</v>
      </c>
      <c r="H379" s="55"/>
      <c r="I379" s="6">
        <v>0</v>
      </c>
      <c r="J379" s="6">
        <v>0</v>
      </c>
      <c r="K379" s="6">
        <v>1</v>
      </c>
      <c r="L379" s="6">
        <v>1</v>
      </c>
      <c r="M379" s="6">
        <v>0</v>
      </c>
      <c r="N379" s="6">
        <v>0</v>
      </c>
      <c r="O379" s="6">
        <v>0</v>
      </c>
      <c r="P379" s="6">
        <v>0</v>
      </c>
      <c r="Q379" s="6">
        <v>0</v>
      </c>
      <c r="R379" s="6">
        <v>0</v>
      </c>
      <c r="S379" s="6">
        <v>0</v>
      </c>
      <c r="T379" s="6">
        <v>0</v>
      </c>
      <c r="U379" s="6">
        <v>0</v>
      </c>
      <c r="V379" s="6">
        <v>0</v>
      </c>
      <c r="W379" s="6">
        <v>0</v>
      </c>
      <c r="X379" s="6">
        <v>0</v>
      </c>
      <c r="Y379" s="6">
        <v>0</v>
      </c>
      <c r="Z379" s="6">
        <v>0</v>
      </c>
      <c r="AA379" s="6">
        <v>0</v>
      </c>
      <c r="AB379" s="6">
        <v>0</v>
      </c>
      <c r="AC379" s="6">
        <v>0</v>
      </c>
      <c r="AD379" s="6">
        <v>0</v>
      </c>
      <c r="AE379" s="6">
        <v>0</v>
      </c>
      <c r="AF379" s="6">
        <v>0</v>
      </c>
      <c r="AG379" s="6">
        <v>0</v>
      </c>
      <c r="AH379" s="6">
        <v>0</v>
      </c>
      <c r="AI379" s="6">
        <v>0</v>
      </c>
      <c r="AJ379" s="6">
        <v>0</v>
      </c>
      <c r="AK379" s="6">
        <v>0</v>
      </c>
      <c r="AL379" s="6">
        <v>0</v>
      </c>
      <c r="AM379" s="6">
        <v>0</v>
      </c>
      <c r="AN379" s="6">
        <v>0</v>
      </c>
      <c r="AO379" s="46">
        <v>0</v>
      </c>
      <c r="AP379" s="41">
        <f t="shared" si="168"/>
        <v>1</v>
      </c>
      <c r="AQ379" s="62">
        <f t="shared" si="169"/>
        <v>1</v>
      </c>
      <c r="AR379" s="41">
        <f t="shared" si="170"/>
        <v>0</v>
      </c>
      <c r="AS379" s="62">
        <f t="shared" si="171"/>
        <v>2</v>
      </c>
      <c r="AT379" s="41">
        <f t="shared" si="172"/>
        <v>2</v>
      </c>
      <c r="AU379" s="41">
        <f t="shared" si="173"/>
        <v>0</v>
      </c>
      <c r="AV379" s="41">
        <f t="shared" si="174"/>
        <v>0</v>
      </c>
      <c r="AW379" s="41">
        <f t="shared" si="175"/>
        <v>0</v>
      </c>
      <c r="AX379" s="62">
        <f t="shared" si="176"/>
        <v>0</v>
      </c>
      <c r="AY379" s="62">
        <f t="shared" si="140"/>
        <v>2</v>
      </c>
      <c r="AZ379" s="247"/>
      <c r="BA379" s="245"/>
      <c r="BB379" s="245"/>
      <c r="BC379" s="246"/>
      <c r="BD379" s="252"/>
      <c r="BE379" s="3"/>
      <c r="BF379" s="133"/>
      <c r="BG379" s="3"/>
      <c r="BH379" s="3"/>
      <c r="BI379" s="48"/>
    </row>
    <row r="380" spans="1:61" x14ac:dyDescent="0.35">
      <c r="A380" s="3"/>
      <c r="B380" s="253"/>
      <c r="C380" s="20"/>
      <c r="D380" s="28"/>
      <c r="E380" s="3"/>
      <c r="F380" s="31"/>
      <c r="G380" s="12" t="s">
        <v>450</v>
      </c>
      <c r="H380" s="55"/>
      <c r="I380" s="6">
        <v>0</v>
      </c>
      <c r="J380" s="6">
        <v>1</v>
      </c>
      <c r="K380" s="6">
        <v>0</v>
      </c>
      <c r="L380" s="6">
        <v>1</v>
      </c>
      <c r="M380" s="6">
        <v>0</v>
      </c>
      <c r="N380" s="6">
        <v>0</v>
      </c>
      <c r="O380" s="6">
        <v>0</v>
      </c>
      <c r="P380" s="6">
        <v>0</v>
      </c>
      <c r="Q380" s="6">
        <v>0</v>
      </c>
      <c r="R380" s="6">
        <v>0</v>
      </c>
      <c r="S380" s="6">
        <v>0</v>
      </c>
      <c r="T380" s="6">
        <v>0</v>
      </c>
      <c r="U380" s="6">
        <v>0</v>
      </c>
      <c r="V380" s="6">
        <v>0</v>
      </c>
      <c r="W380" s="6">
        <v>0</v>
      </c>
      <c r="X380" s="6">
        <v>0</v>
      </c>
      <c r="Y380" s="6">
        <v>0</v>
      </c>
      <c r="Z380" s="6">
        <v>0</v>
      </c>
      <c r="AA380" s="6">
        <v>0</v>
      </c>
      <c r="AB380" s="6">
        <v>0</v>
      </c>
      <c r="AC380" s="6">
        <v>0</v>
      </c>
      <c r="AD380" s="6">
        <v>0</v>
      </c>
      <c r="AE380" s="6">
        <v>0</v>
      </c>
      <c r="AF380" s="6">
        <v>0</v>
      </c>
      <c r="AG380" s="6">
        <v>0</v>
      </c>
      <c r="AH380" s="6">
        <v>0</v>
      </c>
      <c r="AI380" s="6">
        <v>0</v>
      </c>
      <c r="AJ380" s="6">
        <v>0</v>
      </c>
      <c r="AK380" s="6">
        <v>0</v>
      </c>
      <c r="AL380" s="6">
        <v>0</v>
      </c>
      <c r="AM380" s="6">
        <v>0</v>
      </c>
      <c r="AN380" s="6">
        <v>0</v>
      </c>
      <c r="AO380" s="46">
        <v>0</v>
      </c>
      <c r="AP380" s="41">
        <f t="shared" si="168"/>
        <v>1</v>
      </c>
      <c r="AQ380" s="62">
        <f t="shared" si="169"/>
        <v>1</v>
      </c>
      <c r="AR380" s="41">
        <f t="shared" si="170"/>
        <v>1</v>
      </c>
      <c r="AS380" s="62">
        <f t="shared" si="171"/>
        <v>1</v>
      </c>
      <c r="AT380" s="41">
        <f t="shared" si="172"/>
        <v>2</v>
      </c>
      <c r="AU380" s="41">
        <f t="shared" si="173"/>
        <v>0</v>
      </c>
      <c r="AV380" s="41">
        <f t="shared" si="174"/>
        <v>0</v>
      </c>
      <c r="AW380" s="41">
        <f t="shared" si="175"/>
        <v>0</v>
      </c>
      <c r="AX380" s="62">
        <f t="shared" si="176"/>
        <v>0</v>
      </c>
      <c r="AY380" s="62">
        <f t="shared" si="140"/>
        <v>2</v>
      </c>
      <c r="AZ380" s="247"/>
      <c r="BA380" s="245"/>
      <c r="BB380" s="245"/>
      <c r="BC380" s="246"/>
      <c r="BD380" s="252"/>
      <c r="BE380" s="3"/>
      <c r="BF380" s="133"/>
      <c r="BG380" s="3"/>
      <c r="BH380" s="3"/>
      <c r="BI380" s="48"/>
    </row>
    <row r="381" spans="1:61" x14ac:dyDescent="0.35">
      <c r="A381" s="3"/>
      <c r="B381" s="253"/>
      <c r="C381" s="20"/>
      <c r="D381" s="28"/>
      <c r="E381" s="3"/>
      <c r="F381" s="31"/>
      <c r="G381" s="12" t="s">
        <v>451</v>
      </c>
      <c r="H381" s="55"/>
      <c r="I381" s="6">
        <v>1</v>
      </c>
      <c r="J381" s="6">
        <v>0</v>
      </c>
      <c r="K381" s="6">
        <v>1</v>
      </c>
      <c r="L381" s="6">
        <v>1</v>
      </c>
      <c r="M381" s="6">
        <v>0</v>
      </c>
      <c r="N381" s="6">
        <v>0</v>
      </c>
      <c r="O381" s="6">
        <v>0</v>
      </c>
      <c r="P381" s="6">
        <v>0</v>
      </c>
      <c r="Q381" s="6">
        <v>0</v>
      </c>
      <c r="R381" s="6">
        <v>0</v>
      </c>
      <c r="S381" s="6">
        <v>0</v>
      </c>
      <c r="T381" s="6">
        <v>0</v>
      </c>
      <c r="U381" s="6">
        <v>0</v>
      </c>
      <c r="V381" s="6">
        <v>0</v>
      </c>
      <c r="W381" s="6">
        <v>0</v>
      </c>
      <c r="X381" s="6">
        <v>0</v>
      </c>
      <c r="Y381" s="6">
        <v>0</v>
      </c>
      <c r="Z381" s="6">
        <v>0</v>
      </c>
      <c r="AA381" s="6">
        <v>0</v>
      </c>
      <c r="AB381" s="6">
        <v>0</v>
      </c>
      <c r="AC381" s="6">
        <v>0</v>
      </c>
      <c r="AD381" s="6">
        <v>0</v>
      </c>
      <c r="AE381" s="6">
        <v>0</v>
      </c>
      <c r="AF381" s="6">
        <v>0</v>
      </c>
      <c r="AG381" s="6">
        <v>0</v>
      </c>
      <c r="AH381" s="6">
        <v>0</v>
      </c>
      <c r="AI381" s="6">
        <v>0</v>
      </c>
      <c r="AJ381" s="6">
        <v>0</v>
      </c>
      <c r="AK381" s="6">
        <v>0</v>
      </c>
      <c r="AL381" s="6">
        <v>0</v>
      </c>
      <c r="AM381" s="6">
        <v>0</v>
      </c>
      <c r="AN381" s="6">
        <v>0</v>
      </c>
      <c r="AO381" s="46">
        <v>0</v>
      </c>
      <c r="AP381" s="41">
        <f t="shared" si="168"/>
        <v>1</v>
      </c>
      <c r="AQ381" s="62">
        <f t="shared" si="169"/>
        <v>2</v>
      </c>
      <c r="AR381" s="41">
        <f t="shared" si="170"/>
        <v>1</v>
      </c>
      <c r="AS381" s="62">
        <f t="shared" si="171"/>
        <v>2</v>
      </c>
      <c r="AT381" s="41">
        <f t="shared" si="172"/>
        <v>3</v>
      </c>
      <c r="AU381" s="41">
        <f t="shared" si="173"/>
        <v>0</v>
      </c>
      <c r="AV381" s="41">
        <f t="shared" si="174"/>
        <v>0</v>
      </c>
      <c r="AW381" s="41">
        <f t="shared" si="175"/>
        <v>0</v>
      </c>
      <c r="AX381" s="62">
        <f t="shared" si="176"/>
        <v>0</v>
      </c>
      <c r="AY381" s="62">
        <f t="shared" si="140"/>
        <v>3</v>
      </c>
      <c r="AZ381" s="247"/>
      <c r="BA381" s="245"/>
      <c r="BB381" s="245"/>
      <c r="BC381" s="246"/>
      <c r="BD381" s="252"/>
      <c r="BE381" s="3"/>
      <c r="BF381" s="133"/>
      <c r="BG381" s="3"/>
      <c r="BH381" s="3"/>
      <c r="BI381" s="48"/>
    </row>
    <row r="382" spans="1:61" x14ac:dyDescent="0.35">
      <c r="A382" s="3"/>
      <c r="B382" s="253"/>
      <c r="C382" s="20"/>
      <c r="D382" s="28"/>
      <c r="E382" s="3"/>
      <c r="F382" s="31"/>
      <c r="G382" s="12" t="s">
        <v>452</v>
      </c>
      <c r="H382" s="55"/>
      <c r="I382" s="6">
        <v>1</v>
      </c>
      <c r="J382" s="6">
        <v>0</v>
      </c>
      <c r="K382" s="6">
        <v>0</v>
      </c>
      <c r="L382" s="6">
        <v>0</v>
      </c>
      <c r="M382" s="6">
        <v>0</v>
      </c>
      <c r="N382" s="6">
        <v>0</v>
      </c>
      <c r="O382" s="6">
        <v>0</v>
      </c>
      <c r="P382" s="6">
        <v>0</v>
      </c>
      <c r="Q382" s="6">
        <v>0</v>
      </c>
      <c r="R382" s="6">
        <v>0</v>
      </c>
      <c r="S382" s="6">
        <v>0</v>
      </c>
      <c r="T382" s="6">
        <v>0</v>
      </c>
      <c r="U382" s="6">
        <v>0</v>
      </c>
      <c r="V382" s="6">
        <v>0</v>
      </c>
      <c r="W382" s="6">
        <v>0</v>
      </c>
      <c r="X382" s="6">
        <v>0</v>
      </c>
      <c r="Y382" s="6">
        <v>0</v>
      </c>
      <c r="Z382" s="6">
        <v>0</v>
      </c>
      <c r="AA382" s="6">
        <v>0</v>
      </c>
      <c r="AB382" s="6">
        <v>0</v>
      </c>
      <c r="AC382" s="6">
        <v>0</v>
      </c>
      <c r="AD382" s="6">
        <v>0</v>
      </c>
      <c r="AE382" s="6">
        <v>0</v>
      </c>
      <c r="AF382" s="6">
        <v>0</v>
      </c>
      <c r="AG382" s="6">
        <v>0</v>
      </c>
      <c r="AH382" s="6">
        <v>0</v>
      </c>
      <c r="AI382" s="6">
        <v>0</v>
      </c>
      <c r="AJ382" s="6">
        <v>0</v>
      </c>
      <c r="AK382" s="6">
        <v>0</v>
      </c>
      <c r="AL382" s="6">
        <v>0</v>
      </c>
      <c r="AM382" s="6">
        <v>0</v>
      </c>
      <c r="AN382" s="6">
        <v>0</v>
      </c>
      <c r="AO382" s="46">
        <v>0</v>
      </c>
      <c r="AP382" s="41">
        <f t="shared" si="168"/>
        <v>0</v>
      </c>
      <c r="AQ382" s="62">
        <f t="shared" si="169"/>
        <v>1</v>
      </c>
      <c r="AR382" s="41">
        <f t="shared" si="170"/>
        <v>1</v>
      </c>
      <c r="AS382" s="62">
        <f t="shared" si="171"/>
        <v>0</v>
      </c>
      <c r="AT382" s="41">
        <f t="shared" si="172"/>
        <v>1</v>
      </c>
      <c r="AU382" s="41">
        <f t="shared" si="173"/>
        <v>0</v>
      </c>
      <c r="AV382" s="41">
        <f t="shared" si="174"/>
        <v>0</v>
      </c>
      <c r="AW382" s="41">
        <f t="shared" si="175"/>
        <v>0</v>
      </c>
      <c r="AX382" s="62">
        <f t="shared" si="176"/>
        <v>0</v>
      </c>
      <c r="AY382" s="62">
        <f t="shared" si="140"/>
        <v>1</v>
      </c>
      <c r="AZ382" s="247"/>
      <c r="BA382" s="245"/>
      <c r="BB382" s="245"/>
      <c r="BC382" s="246"/>
      <c r="BD382" s="252"/>
      <c r="BE382" s="3"/>
      <c r="BF382" s="133"/>
      <c r="BG382" s="3"/>
      <c r="BH382" s="3"/>
      <c r="BI382" s="48"/>
    </row>
    <row r="383" spans="1:61" x14ac:dyDescent="0.35">
      <c r="A383" s="3"/>
      <c r="B383" s="253"/>
      <c r="C383" s="20"/>
      <c r="D383" s="28"/>
      <c r="E383" s="3"/>
      <c r="F383" s="31"/>
      <c r="G383" s="12" t="s">
        <v>453</v>
      </c>
      <c r="H383" s="55"/>
      <c r="I383" s="6">
        <v>1</v>
      </c>
      <c r="J383" s="6">
        <v>1</v>
      </c>
      <c r="K383" s="6">
        <v>0</v>
      </c>
      <c r="L383" s="6">
        <v>1</v>
      </c>
      <c r="M383" s="6">
        <v>0</v>
      </c>
      <c r="N383" s="6">
        <v>0</v>
      </c>
      <c r="O383" s="6">
        <v>0</v>
      </c>
      <c r="P383" s="6">
        <v>0</v>
      </c>
      <c r="Q383" s="6">
        <v>0</v>
      </c>
      <c r="R383" s="6">
        <v>0</v>
      </c>
      <c r="S383" s="6">
        <v>0</v>
      </c>
      <c r="T383" s="6">
        <v>0</v>
      </c>
      <c r="U383" s="6">
        <v>0</v>
      </c>
      <c r="V383" s="6">
        <v>0</v>
      </c>
      <c r="W383" s="6">
        <v>0</v>
      </c>
      <c r="X383" s="6">
        <v>0</v>
      </c>
      <c r="Y383" s="6">
        <v>0</v>
      </c>
      <c r="Z383" s="6">
        <v>0</v>
      </c>
      <c r="AA383" s="6">
        <v>0</v>
      </c>
      <c r="AB383" s="6">
        <v>0</v>
      </c>
      <c r="AC383" s="6">
        <v>0</v>
      </c>
      <c r="AD383" s="6">
        <v>0</v>
      </c>
      <c r="AE383" s="6">
        <v>0</v>
      </c>
      <c r="AF383" s="6">
        <v>0</v>
      </c>
      <c r="AG383" s="6">
        <v>0</v>
      </c>
      <c r="AH383" s="6">
        <v>0</v>
      </c>
      <c r="AI383" s="6">
        <v>0</v>
      </c>
      <c r="AJ383" s="6">
        <v>0</v>
      </c>
      <c r="AK383" s="6">
        <v>0</v>
      </c>
      <c r="AL383" s="6">
        <v>0</v>
      </c>
      <c r="AM383" s="6">
        <v>0</v>
      </c>
      <c r="AN383" s="6">
        <v>0</v>
      </c>
      <c r="AO383" s="46">
        <v>0</v>
      </c>
      <c r="AP383" s="41">
        <f t="shared" si="168"/>
        <v>1</v>
      </c>
      <c r="AQ383" s="62">
        <f t="shared" si="169"/>
        <v>2</v>
      </c>
      <c r="AR383" s="41">
        <f t="shared" si="170"/>
        <v>2</v>
      </c>
      <c r="AS383" s="62">
        <f t="shared" si="171"/>
        <v>1</v>
      </c>
      <c r="AT383" s="41">
        <f t="shared" si="172"/>
        <v>3</v>
      </c>
      <c r="AU383" s="41">
        <f t="shared" si="173"/>
        <v>0</v>
      </c>
      <c r="AV383" s="41">
        <f t="shared" si="174"/>
        <v>0</v>
      </c>
      <c r="AW383" s="41">
        <f t="shared" si="175"/>
        <v>0</v>
      </c>
      <c r="AX383" s="62">
        <f t="shared" si="176"/>
        <v>0</v>
      </c>
      <c r="AY383" s="62">
        <f t="shared" si="140"/>
        <v>3</v>
      </c>
      <c r="AZ383" s="247"/>
      <c r="BA383" s="245"/>
      <c r="BB383" s="245"/>
      <c r="BC383" s="246"/>
      <c r="BD383" s="252"/>
      <c r="BE383" s="3"/>
      <c r="BF383" s="133"/>
      <c r="BG383" s="3"/>
      <c r="BH383" s="3"/>
      <c r="BI383" s="48"/>
    </row>
    <row r="384" spans="1:61" x14ac:dyDescent="0.35">
      <c r="A384" s="3"/>
      <c r="B384" s="253"/>
      <c r="C384" s="20"/>
      <c r="D384" s="28"/>
      <c r="E384" s="3"/>
      <c r="F384" s="12" t="s">
        <v>454</v>
      </c>
      <c r="G384" s="12"/>
      <c r="H384" s="55"/>
      <c r="I384" s="6">
        <v>1</v>
      </c>
      <c r="J384" s="6">
        <v>1</v>
      </c>
      <c r="K384" s="6">
        <v>1</v>
      </c>
      <c r="L384" s="6">
        <v>1</v>
      </c>
      <c r="M384" s="6">
        <v>0</v>
      </c>
      <c r="N384" s="6">
        <v>0</v>
      </c>
      <c r="O384" s="6">
        <v>0</v>
      </c>
      <c r="P384" s="6">
        <v>0</v>
      </c>
      <c r="Q384" s="6">
        <v>0</v>
      </c>
      <c r="R384" s="6">
        <v>0</v>
      </c>
      <c r="S384" s="6">
        <v>0</v>
      </c>
      <c r="T384" s="6">
        <v>0</v>
      </c>
      <c r="U384" s="6">
        <v>0</v>
      </c>
      <c r="V384" s="6">
        <v>0</v>
      </c>
      <c r="W384" s="6">
        <v>0</v>
      </c>
      <c r="X384" s="6">
        <v>0</v>
      </c>
      <c r="Y384" s="6">
        <v>0</v>
      </c>
      <c r="Z384" s="6">
        <v>0</v>
      </c>
      <c r="AA384" s="6">
        <v>0</v>
      </c>
      <c r="AB384" s="6">
        <v>0</v>
      </c>
      <c r="AC384" s="6">
        <v>0</v>
      </c>
      <c r="AD384" s="6">
        <v>0</v>
      </c>
      <c r="AE384" s="6">
        <v>0</v>
      </c>
      <c r="AF384" s="6">
        <v>0</v>
      </c>
      <c r="AG384" s="6">
        <v>0</v>
      </c>
      <c r="AH384" s="6">
        <v>0</v>
      </c>
      <c r="AI384" s="6">
        <v>0</v>
      </c>
      <c r="AJ384" s="6">
        <v>0</v>
      </c>
      <c r="AK384" s="6">
        <v>0</v>
      </c>
      <c r="AL384" s="6">
        <v>0</v>
      </c>
      <c r="AM384" s="6">
        <v>0</v>
      </c>
      <c r="AN384" s="6">
        <v>0</v>
      </c>
      <c r="AO384" s="46">
        <v>0</v>
      </c>
      <c r="AP384" s="41">
        <f t="shared" si="168"/>
        <v>1</v>
      </c>
      <c r="AQ384" s="62">
        <f t="shared" si="169"/>
        <v>3</v>
      </c>
      <c r="AR384" s="41">
        <f t="shared" si="170"/>
        <v>2</v>
      </c>
      <c r="AS384" s="62">
        <f t="shared" si="171"/>
        <v>2</v>
      </c>
      <c r="AT384" s="41">
        <f t="shared" si="172"/>
        <v>4</v>
      </c>
      <c r="AU384" s="41">
        <f t="shared" si="173"/>
        <v>0</v>
      </c>
      <c r="AV384" s="41">
        <f t="shared" si="174"/>
        <v>0</v>
      </c>
      <c r="AW384" s="41">
        <f t="shared" si="175"/>
        <v>0</v>
      </c>
      <c r="AX384" s="62">
        <f t="shared" si="176"/>
        <v>0</v>
      </c>
      <c r="AY384" s="62">
        <f t="shared" si="140"/>
        <v>4</v>
      </c>
      <c r="AZ384" s="247"/>
      <c r="BA384" s="245"/>
      <c r="BB384" s="245"/>
      <c r="BC384" s="246"/>
      <c r="BD384" s="252"/>
      <c r="BE384" s="3"/>
      <c r="BF384" s="133"/>
      <c r="BG384" s="3"/>
      <c r="BH384" s="3"/>
      <c r="BI384" s="48"/>
    </row>
    <row r="385" spans="1:61" x14ac:dyDescent="0.35">
      <c r="A385" s="3"/>
      <c r="B385" s="3"/>
      <c r="C385" s="20"/>
      <c r="D385" s="28"/>
      <c r="E385" s="3"/>
      <c r="F385" s="12" t="s">
        <v>455</v>
      </c>
      <c r="G385" s="12"/>
      <c r="H385" s="55"/>
      <c r="I385" s="6">
        <v>1</v>
      </c>
      <c r="J385" s="6">
        <v>1</v>
      </c>
      <c r="K385" s="6">
        <v>1</v>
      </c>
      <c r="L385" s="6">
        <v>1</v>
      </c>
      <c r="M385" s="6">
        <v>0</v>
      </c>
      <c r="N385" s="6">
        <v>0</v>
      </c>
      <c r="O385" s="6">
        <v>0</v>
      </c>
      <c r="P385" s="6">
        <v>0</v>
      </c>
      <c r="Q385" s="6">
        <v>0</v>
      </c>
      <c r="R385" s="6">
        <v>0</v>
      </c>
      <c r="S385" s="6">
        <v>0</v>
      </c>
      <c r="T385" s="6">
        <v>0</v>
      </c>
      <c r="U385" s="6">
        <v>0</v>
      </c>
      <c r="V385" s="6">
        <v>0</v>
      </c>
      <c r="W385" s="6">
        <v>0</v>
      </c>
      <c r="X385" s="6">
        <v>0</v>
      </c>
      <c r="Y385" s="6">
        <v>0</v>
      </c>
      <c r="Z385" s="6">
        <v>0</v>
      </c>
      <c r="AA385" s="6">
        <v>0</v>
      </c>
      <c r="AB385" s="6">
        <v>0</v>
      </c>
      <c r="AC385" s="6">
        <v>0</v>
      </c>
      <c r="AD385" s="6">
        <v>0</v>
      </c>
      <c r="AE385" s="6">
        <v>0</v>
      </c>
      <c r="AF385" s="6">
        <v>0</v>
      </c>
      <c r="AG385" s="6">
        <v>0</v>
      </c>
      <c r="AH385" s="6">
        <v>0</v>
      </c>
      <c r="AI385" s="6">
        <v>0</v>
      </c>
      <c r="AJ385" s="6">
        <v>0</v>
      </c>
      <c r="AK385" s="6">
        <v>0</v>
      </c>
      <c r="AL385" s="6">
        <v>0</v>
      </c>
      <c r="AM385" s="6">
        <v>0</v>
      </c>
      <c r="AN385" s="6">
        <v>0</v>
      </c>
      <c r="AO385" s="46">
        <v>0</v>
      </c>
      <c r="AP385" s="41">
        <f t="shared" si="168"/>
        <v>1</v>
      </c>
      <c r="AQ385" s="62">
        <f t="shared" si="169"/>
        <v>3</v>
      </c>
      <c r="AR385" s="41">
        <f t="shared" si="170"/>
        <v>2</v>
      </c>
      <c r="AS385" s="62">
        <f t="shared" si="171"/>
        <v>2</v>
      </c>
      <c r="AT385" s="41">
        <f t="shared" si="172"/>
        <v>4</v>
      </c>
      <c r="AU385" s="41">
        <f t="shared" si="173"/>
        <v>0</v>
      </c>
      <c r="AV385" s="41">
        <f t="shared" si="174"/>
        <v>0</v>
      </c>
      <c r="AW385" s="41">
        <f t="shared" si="175"/>
        <v>0</v>
      </c>
      <c r="AX385" s="62">
        <f t="shared" si="176"/>
        <v>0</v>
      </c>
      <c r="AY385" s="62">
        <f t="shared" ref="AY385:AY448" si="177">SUM(I385:AO385)</f>
        <v>4</v>
      </c>
      <c r="AZ385" s="247"/>
      <c r="BA385" s="245"/>
      <c r="BB385" s="245"/>
      <c r="BC385" s="246"/>
      <c r="BD385" s="252"/>
      <c r="BE385" s="3"/>
      <c r="BF385" s="133"/>
      <c r="BG385" s="3"/>
      <c r="BH385" s="3"/>
      <c r="BI385" s="48"/>
    </row>
    <row r="386" spans="1:61" x14ac:dyDescent="0.35">
      <c r="A386" s="3"/>
      <c r="B386" s="3"/>
      <c r="C386" s="20"/>
      <c r="D386" s="28"/>
      <c r="E386" s="3"/>
      <c r="F386" s="12" t="s">
        <v>456</v>
      </c>
      <c r="G386" s="12"/>
      <c r="H386" s="55"/>
      <c r="I386" s="6">
        <v>0</v>
      </c>
      <c r="J386" s="6">
        <v>1</v>
      </c>
      <c r="K386" s="6">
        <v>1</v>
      </c>
      <c r="L386" s="6">
        <v>0</v>
      </c>
      <c r="M386" s="6">
        <v>0</v>
      </c>
      <c r="N386" s="6">
        <v>0</v>
      </c>
      <c r="O386" s="6">
        <v>0</v>
      </c>
      <c r="P386" s="6">
        <v>0</v>
      </c>
      <c r="Q386" s="6">
        <v>0</v>
      </c>
      <c r="R386" s="6">
        <v>0</v>
      </c>
      <c r="S386" s="6">
        <v>0</v>
      </c>
      <c r="T386" s="6">
        <v>0</v>
      </c>
      <c r="U386" s="6">
        <v>0</v>
      </c>
      <c r="V386" s="6">
        <v>0</v>
      </c>
      <c r="W386" s="6">
        <v>0</v>
      </c>
      <c r="X386" s="6">
        <v>0</v>
      </c>
      <c r="Y386" s="6">
        <v>0</v>
      </c>
      <c r="Z386" s="6">
        <v>0</v>
      </c>
      <c r="AA386" s="6">
        <v>0</v>
      </c>
      <c r="AB386" s="6">
        <v>0</v>
      </c>
      <c r="AC386" s="6">
        <v>0</v>
      </c>
      <c r="AD386" s="6">
        <v>0</v>
      </c>
      <c r="AE386" s="6">
        <v>0</v>
      </c>
      <c r="AF386" s="6">
        <v>0</v>
      </c>
      <c r="AG386" s="6">
        <v>0</v>
      </c>
      <c r="AH386" s="6">
        <v>0</v>
      </c>
      <c r="AI386" s="6">
        <v>0</v>
      </c>
      <c r="AJ386" s="6">
        <v>0</v>
      </c>
      <c r="AK386" s="6">
        <v>0</v>
      </c>
      <c r="AL386" s="6">
        <v>0</v>
      </c>
      <c r="AM386" s="6">
        <v>0</v>
      </c>
      <c r="AN386" s="6">
        <v>0</v>
      </c>
      <c r="AO386" s="46">
        <v>0</v>
      </c>
      <c r="AP386" s="41">
        <f t="shared" si="168"/>
        <v>0</v>
      </c>
      <c r="AQ386" s="62">
        <f t="shared" si="169"/>
        <v>2</v>
      </c>
      <c r="AR386" s="41">
        <f t="shared" si="170"/>
        <v>1</v>
      </c>
      <c r="AS386" s="62">
        <f t="shared" si="171"/>
        <v>1</v>
      </c>
      <c r="AT386" s="41">
        <f t="shared" si="172"/>
        <v>2</v>
      </c>
      <c r="AU386" s="41">
        <f t="shared" si="173"/>
        <v>0</v>
      </c>
      <c r="AV386" s="41">
        <f t="shared" si="174"/>
        <v>0</v>
      </c>
      <c r="AW386" s="41">
        <f t="shared" si="175"/>
        <v>0</v>
      </c>
      <c r="AX386" s="62">
        <f t="shared" si="176"/>
        <v>0</v>
      </c>
      <c r="AY386" s="62">
        <f t="shared" si="177"/>
        <v>2</v>
      </c>
      <c r="AZ386" s="247"/>
      <c r="BA386" s="245"/>
      <c r="BB386" s="245"/>
      <c r="BC386" s="246"/>
      <c r="BD386" s="252"/>
      <c r="BE386" s="3"/>
      <c r="BF386" s="133"/>
      <c r="BG386" s="3"/>
      <c r="BH386" s="3"/>
      <c r="BI386" s="48"/>
    </row>
    <row r="387" spans="1:61" x14ac:dyDescent="0.35">
      <c r="A387" s="3"/>
      <c r="B387" s="3"/>
      <c r="C387" s="20"/>
      <c r="D387" s="28"/>
      <c r="E387" s="3"/>
      <c r="F387" s="12" t="s">
        <v>457</v>
      </c>
      <c r="G387" s="12"/>
      <c r="H387" s="55"/>
      <c r="I387" s="6">
        <v>1</v>
      </c>
      <c r="J387" s="6">
        <v>0</v>
      </c>
      <c r="K387" s="6">
        <v>0</v>
      </c>
      <c r="L387" s="6">
        <v>1</v>
      </c>
      <c r="M387" s="6">
        <v>0</v>
      </c>
      <c r="N387" s="6">
        <v>0</v>
      </c>
      <c r="O387" s="6">
        <v>0</v>
      </c>
      <c r="P387" s="6">
        <v>0</v>
      </c>
      <c r="Q387" s="6">
        <v>0</v>
      </c>
      <c r="R387" s="6">
        <v>0</v>
      </c>
      <c r="S387" s="6">
        <v>0</v>
      </c>
      <c r="T387" s="6">
        <v>0</v>
      </c>
      <c r="U387" s="6">
        <v>0</v>
      </c>
      <c r="V387" s="6">
        <v>0</v>
      </c>
      <c r="W387" s="6">
        <v>0</v>
      </c>
      <c r="X387" s="6">
        <v>0</v>
      </c>
      <c r="Y387" s="6">
        <v>0</v>
      </c>
      <c r="Z387" s="6">
        <v>0</v>
      </c>
      <c r="AA387" s="6">
        <v>0</v>
      </c>
      <c r="AB387" s="6">
        <v>0</v>
      </c>
      <c r="AC387" s="6">
        <v>0</v>
      </c>
      <c r="AD387" s="6">
        <v>0</v>
      </c>
      <c r="AE387" s="6">
        <v>0</v>
      </c>
      <c r="AF387" s="6">
        <v>0</v>
      </c>
      <c r="AG387" s="6">
        <v>0</v>
      </c>
      <c r="AH387" s="6">
        <v>0</v>
      </c>
      <c r="AI387" s="6">
        <v>0</v>
      </c>
      <c r="AJ387" s="6">
        <v>0</v>
      </c>
      <c r="AK387" s="6">
        <v>0</v>
      </c>
      <c r="AL387" s="6">
        <v>0</v>
      </c>
      <c r="AM387" s="6">
        <v>0</v>
      </c>
      <c r="AN387" s="6">
        <v>0</v>
      </c>
      <c r="AO387" s="46">
        <v>0</v>
      </c>
      <c r="AP387" s="41">
        <f t="shared" si="168"/>
        <v>1</v>
      </c>
      <c r="AQ387" s="62">
        <f t="shared" si="169"/>
        <v>1</v>
      </c>
      <c r="AR387" s="41">
        <f t="shared" si="170"/>
        <v>1</v>
      </c>
      <c r="AS387" s="62">
        <f t="shared" si="171"/>
        <v>1</v>
      </c>
      <c r="AT387" s="41">
        <f t="shared" si="172"/>
        <v>2</v>
      </c>
      <c r="AU387" s="41">
        <f t="shared" si="173"/>
        <v>0</v>
      </c>
      <c r="AV387" s="41">
        <f t="shared" si="174"/>
        <v>0</v>
      </c>
      <c r="AW387" s="41">
        <f t="shared" si="175"/>
        <v>0</v>
      </c>
      <c r="AX387" s="62">
        <f t="shared" si="176"/>
        <v>0</v>
      </c>
      <c r="AY387" s="62">
        <f t="shared" si="177"/>
        <v>2</v>
      </c>
      <c r="AZ387" s="247"/>
      <c r="BA387" s="245"/>
      <c r="BB387" s="245"/>
      <c r="BC387" s="246"/>
      <c r="BD387" s="252"/>
      <c r="BE387" s="3"/>
      <c r="BF387" s="133"/>
      <c r="BG387" s="3"/>
      <c r="BH387" s="3"/>
      <c r="BI387" s="48"/>
    </row>
    <row r="388" spans="1:61" x14ac:dyDescent="0.35">
      <c r="A388" s="3"/>
      <c r="B388" s="3"/>
      <c r="C388" s="20"/>
      <c r="D388" s="28"/>
      <c r="E388" s="3"/>
      <c r="F388" s="12" t="s">
        <v>458</v>
      </c>
      <c r="G388" s="12"/>
      <c r="H388" s="55"/>
      <c r="I388" s="6">
        <v>1</v>
      </c>
      <c r="J388" s="6">
        <v>1</v>
      </c>
      <c r="K388" s="6">
        <v>0</v>
      </c>
      <c r="L388" s="6">
        <v>0</v>
      </c>
      <c r="M388" s="6">
        <v>0</v>
      </c>
      <c r="N388" s="6">
        <v>0</v>
      </c>
      <c r="O388" s="6">
        <v>0</v>
      </c>
      <c r="P388" s="6">
        <v>0</v>
      </c>
      <c r="Q388" s="6">
        <v>0</v>
      </c>
      <c r="R388" s="6">
        <v>0</v>
      </c>
      <c r="S388" s="6">
        <v>0</v>
      </c>
      <c r="T388" s="6">
        <v>0</v>
      </c>
      <c r="U388" s="6">
        <v>0</v>
      </c>
      <c r="V388" s="6">
        <v>0</v>
      </c>
      <c r="W388" s="6">
        <v>0</v>
      </c>
      <c r="X388" s="6">
        <v>0</v>
      </c>
      <c r="Y388" s="6">
        <v>0</v>
      </c>
      <c r="Z388" s="6">
        <v>0</v>
      </c>
      <c r="AA388" s="6">
        <v>0</v>
      </c>
      <c r="AB388" s="6">
        <v>0</v>
      </c>
      <c r="AC388" s="6">
        <v>0</v>
      </c>
      <c r="AD388" s="6">
        <v>0</v>
      </c>
      <c r="AE388" s="6">
        <v>0</v>
      </c>
      <c r="AF388" s="6">
        <v>0</v>
      </c>
      <c r="AG388" s="6">
        <v>0</v>
      </c>
      <c r="AH388" s="6">
        <v>0</v>
      </c>
      <c r="AI388" s="6">
        <v>0</v>
      </c>
      <c r="AJ388" s="6">
        <v>0</v>
      </c>
      <c r="AK388" s="6">
        <v>0</v>
      </c>
      <c r="AL388" s="6">
        <v>0</v>
      </c>
      <c r="AM388" s="6">
        <v>0</v>
      </c>
      <c r="AN388" s="6">
        <v>0</v>
      </c>
      <c r="AO388" s="46">
        <v>0</v>
      </c>
      <c r="AP388" s="41">
        <f t="shared" si="168"/>
        <v>0</v>
      </c>
      <c r="AQ388" s="62">
        <f t="shared" si="169"/>
        <v>2</v>
      </c>
      <c r="AR388" s="41">
        <f t="shared" si="170"/>
        <v>2</v>
      </c>
      <c r="AS388" s="62">
        <f t="shared" si="171"/>
        <v>0</v>
      </c>
      <c r="AT388" s="41">
        <f t="shared" si="172"/>
        <v>2</v>
      </c>
      <c r="AU388" s="41">
        <f t="shared" si="173"/>
        <v>0</v>
      </c>
      <c r="AV388" s="41">
        <f t="shared" si="174"/>
        <v>0</v>
      </c>
      <c r="AW388" s="41">
        <f t="shared" si="175"/>
        <v>0</v>
      </c>
      <c r="AX388" s="62">
        <f t="shared" si="176"/>
        <v>0</v>
      </c>
      <c r="AY388" s="62">
        <f t="shared" si="177"/>
        <v>2</v>
      </c>
      <c r="AZ388" s="247"/>
      <c r="BA388" s="245"/>
      <c r="BB388" s="245"/>
      <c r="BC388" s="246"/>
      <c r="BD388" s="252"/>
      <c r="BE388" s="3"/>
      <c r="BF388" s="133"/>
      <c r="BG388" s="3"/>
      <c r="BH388" s="3"/>
      <c r="BI388" s="48"/>
    </row>
    <row r="389" spans="1:61" x14ac:dyDescent="0.35">
      <c r="A389" s="3"/>
      <c r="B389" s="3"/>
      <c r="C389" s="20"/>
      <c r="D389" s="28"/>
      <c r="E389" s="3"/>
      <c r="F389" s="12" t="s">
        <v>459</v>
      </c>
      <c r="G389" s="12"/>
      <c r="H389" s="55"/>
      <c r="I389" s="6">
        <v>1</v>
      </c>
      <c r="J389" s="6">
        <v>1</v>
      </c>
      <c r="K389" s="6">
        <v>0</v>
      </c>
      <c r="L389" s="6">
        <v>0</v>
      </c>
      <c r="M389" s="6">
        <v>0</v>
      </c>
      <c r="N389" s="6">
        <v>0</v>
      </c>
      <c r="O389" s="6">
        <v>0</v>
      </c>
      <c r="P389" s="6">
        <v>0</v>
      </c>
      <c r="Q389" s="6">
        <v>0</v>
      </c>
      <c r="R389" s="6">
        <v>0</v>
      </c>
      <c r="S389" s="6">
        <v>0</v>
      </c>
      <c r="T389" s="6">
        <v>0</v>
      </c>
      <c r="U389" s="6">
        <v>0</v>
      </c>
      <c r="V389" s="6">
        <v>0</v>
      </c>
      <c r="W389" s="6">
        <v>0</v>
      </c>
      <c r="X389" s="6">
        <v>0</v>
      </c>
      <c r="Y389" s="6">
        <v>0</v>
      </c>
      <c r="Z389" s="6">
        <v>0</v>
      </c>
      <c r="AA389" s="6">
        <v>0</v>
      </c>
      <c r="AB389" s="6">
        <v>0</v>
      </c>
      <c r="AC389" s="6">
        <v>0</v>
      </c>
      <c r="AD389" s="6">
        <v>0</v>
      </c>
      <c r="AE389" s="6">
        <v>0</v>
      </c>
      <c r="AF389" s="6">
        <v>0</v>
      </c>
      <c r="AG389" s="6">
        <v>0</v>
      </c>
      <c r="AH389" s="6">
        <v>0</v>
      </c>
      <c r="AI389" s="6">
        <v>0</v>
      </c>
      <c r="AJ389" s="6">
        <v>0</v>
      </c>
      <c r="AK389" s="6">
        <v>0</v>
      </c>
      <c r="AL389" s="6">
        <v>0</v>
      </c>
      <c r="AM389" s="6">
        <v>0</v>
      </c>
      <c r="AN389" s="6">
        <v>0</v>
      </c>
      <c r="AO389" s="46">
        <v>0</v>
      </c>
      <c r="AP389" s="41">
        <f t="shared" si="168"/>
        <v>0</v>
      </c>
      <c r="AQ389" s="62">
        <f t="shared" si="169"/>
        <v>2</v>
      </c>
      <c r="AR389" s="41">
        <f t="shared" si="170"/>
        <v>2</v>
      </c>
      <c r="AS389" s="62">
        <f t="shared" si="171"/>
        <v>0</v>
      </c>
      <c r="AT389" s="41">
        <f t="shared" si="172"/>
        <v>2</v>
      </c>
      <c r="AU389" s="41">
        <f t="shared" si="173"/>
        <v>0</v>
      </c>
      <c r="AV389" s="41">
        <f t="shared" si="174"/>
        <v>0</v>
      </c>
      <c r="AW389" s="41">
        <f t="shared" si="175"/>
        <v>0</v>
      </c>
      <c r="AX389" s="62">
        <f t="shared" si="176"/>
        <v>0</v>
      </c>
      <c r="AY389" s="62">
        <f t="shared" si="177"/>
        <v>2</v>
      </c>
      <c r="AZ389" s="247"/>
      <c r="BA389" s="245"/>
      <c r="BB389" s="245"/>
      <c r="BC389" s="246"/>
      <c r="BD389" s="252"/>
      <c r="BE389" s="3"/>
      <c r="BF389" s="133"/>
      <c r="BG389" s="3"/>
      <c r="BH389" s="3"/>
      <c r="BI389" s="48"/>
    </row>
    <row r="390" spans="1:61" x14ac:dyDescent="0.35">
      <c r="A390" s="3"/>
      <c r="B390" s="3"/>
      <c r="C390" s="20"/>
      <c r="D390" s="28"/>
      <c r="E390" s="3"/>
      <c r="F390" s="12" t="s">
        <v>460</v>
      </c>
      <c r="G390" s="12"/>
      <c r="H390" s="55"/>
      <c r="I390" s="6">
        <v>1</v>
      </c>
      <c r="J390" s="6">
        <v>0</v>
      </c>
      <c r="K390" s="6">
        <v>0</v>
      </c>
      <c r="L390" s="6">
        <v>1</v>
      </c>
      <c r="M390" s="6">
        <v>0</v>
      </c>
      <c r="N390" s="6">
        <v>0</v>
      </c>
      <c r="O390" s="6">
        <v>0</v>
      </c>
      <c r="P390" s="6">
        <v>0</v>
      </c>
      <c r="Q390" s="6">
        <v>0</v>
      </c>
      <c r="R390" s="6">
        <v>0</v>
      </c>
      <c r="S390" s="6">
        <v>0</v>
      </c>
      <c r="T390" s="6">
        <v>0</v>
      </c>
      <c r="U390" s="6">
        <v>0</v>
      </c>
      <c r="V390" s="6">
        <v>0</v>
      </c>
      <c r="W390" s="6">
        <v>0</v>
      </c>
      <c r="X390" s="6">
        <v>0</v>
      </c>
      <c r="Y390" s="6">
        <v>0</v>
      </c>
      <c r="Z390" s="6">
        <v>0</v>
      </c>
      <c r="AA390" s="6">
        <v>0</v>
      </c>
      <c r="AB390" s="6">
        <v>0</v>
      </c>
      <c r="AC390" s="6">
        <v>0</v>
      </c>
      <c r="AD390" s="6">
        <v>0</v>
      </c>
      <c r="AE390" s="6">
        <v>0</v>
      </c>
      <c r="AF390" s="6">
        <v>0</v>
      </c>
      <c r="AG390" s="6">
        <v>0</v>
      </c>
      <c r="AH390" s="6">
        <v>0</v>
      </c>
      <c r="AI390" s="6">
        <v>0</v>
      </c>
      <c r="AJ390" s="6">
        <v>0</v>
      </c>
      <c r="AK390" s="6">
        <v>0</v>
      </c>
      <c r="AL390" s="6">
        <v>0</v>
      </c>
      <c r="AM390" s="6">
        <v>0</v>
      </c>
      <c r="AN390" s="6">
        <v>0</v>
      </c>
      <c r="AO390" s="46">
        <v>0</v>
      </c>
      <c r="AP390" s="41">
        <f t="shared" si="168"/>
        <v>1</v>
      </c>
      <c r="AQ390" s="62">
        <f t="shared" si="169"/>
        <v>1</v>
      </c>
      <c r="AR390" s="41">
        <f t="shared" si="170"/>
        <v>1</v>
      </c>
      <c r="AS390" s="62">
        <f t="shared" si="171"/>
        <v>1</v>
      </c>
      <c r="AT390" s="41">
        <f t="shared" si="172"/>
        <v>2</v>
      </c>
      <c r="AU390" s="41">
        <f t="shared" si="173"/>
        <v>0</v>
      </c>
      <c r="AV390" s="41">
        <f t="shared" si="174"/>
        <v>0</v>
      </c>
      <c r="AW390" s="41">
        <f t="shared" si="175"/>
        <v>0</v>
      </c>
      <c r="AX390" s="62">
        <f t="shared" si="176"/>
        <v>0</v>
      </c>
      <c r="AY390" s="62">
        <f t="shared" si="177"/>
        <v>2</v>
      </c>
      <c r="AZ390" s="247"/>
      <c r="BA390" s="245"/>
      <c r="BB390" s="245"/>
      <c r="BC390" s="246"/>
      <c r="BD390" s="252"/>
      <c r="BE390" s="3"/>
      <c r="BF390" s="133"/>
      <c r="BG390" s="3"/>
      <c r="BH390" s="3"/>
      <c r="BI390" s="48"/>
    </row>
    <row r="391" spans="1:61" x14ac:dyDescent="0.35">
      <c r="A391" s="3"/>
      <c r="B391" s="3"/>
      <c r="C391" s="20"/>
      <c r="D391" s="28"/>
      <c r="E391" s="3"/>
      <c r="F391" s="12" t="s">
        <v>461</v>
      </c>
      <c r="G391" s="12"/>
      <c r="H391" s="55"/>
      <c r="I391" s="6">
        <v>0</v>
      </c>
      <c r="J391" s="6">
        <v>0</v>
      </c>
      <c r="K391" s="6">
        <v>1</v>
      </c>
      <c r="L391" s="6">
        <v>0</v>
      </c>
      <c r="M391" s="6">
        <v>0</v>
      </c>
      <c r="N391" s="6">
        <v>0</v>
      </c>
      <c r="O391" s="6">
        <v>0</v>
      </c>
      <c r="P391" s="6">
        <v>0</v>
      </c>
      <c r="Q391" s="6">
        <v>0</v>
      </c>
      <c r="R391" s="6">
        <v>0</v>
      </c>
      <c r="S391" s="6">
        <v>0</v>
      </c>
      <c r="T391" s="6">
        <v>0</v>
      </c>
      <c r="U391" s="6">
        <v>0</v>
      </c>
      <c r="V391" s="6">
        <v>0</v>
      </c>
      <c r="W391" s="6">
        <v>0</v>
      </c>
      <c r="X391" s="6">
        <v>0</v>
      </c>
      <c r="Y391" s="6">
        <v>0</v>
      </c>
      <c r="Z391" s="6">
        <v>0</v>
      </c>
      <c r="AA391" s="6">
        <v>0</v>
      </c>
      <c r="AB391" s="6">
        <v>0</v>
      </c>
      <c r="AC391" s="6">
        <v>0</v>
      </c>
      <c r="AD391" s="6">
        <v>0</v>
      </c>
      <c r="AE391" s="6">
        <v>0</v>
      </c>
      <c r="AF391" s="6">
        <v>0</v>
      </c>
      <c r="AG391" s="6">
        <v>0</v>
      </c>
      <c r="AH391" s="6">
        <v>0</v>
      </c>
      <c r="AI391" s="6">
        <v>0</v>
      </c>
      <c r="AJ391" s="6">
        <v>0</v>
      </c>
      <c r="AK391" s="6">
        <v>0</v>
      </c>
      <c r="AL391" s="6">
        <v>0</v>
      </c>
      <c r="AM391" s="6">
        <v>0</v>
      </c>
      <c r="AN391" s="6">
        <v>0</v>
      </c>
      <c r="AO391" s="46">
        <v>0</v>
      </c>
      <c r="AP391" s="41">
        <f t="shared" si="168"/>
        <v>0</v>
      </c>
      <c r="AQ391" s="62">
        <f t="shared" si="169"/>
        <v>1</v>
      </c>
      <c r="AR391" s="41">
        <f t="shared" si="170"/>
        <v>0</v>
      </c>
      <c r="AS391" s="62">
        <f t="shared" si="171"/>
        <v>1</v>
      </c>
      <c r="AT391" s="41">
        <f t="shared" si="172"/>
        <v>1</v>
      </c>
      <c r="AU391" s="41">
        <f t="shared" si="173"/>
        <v>0</v>
      </c>
      <c r="AV391" s="41">
        <f t="shared" si="174"/>
        <v>0</v>
      </c>
      <c r="AW391" s="41">
        <f t="shared" si="175"/>
        <v>0</v>
      </c>
      <c r="AX391" s="62">
        <f t="shared" si="176"/>
        <v>0</v>
      </c>
      <c r="AY391" s="62">
        <f t="shared" si="177"/>
        <v>1</v>
      </c>
      <c r="AZ391" s="247"/>
      <c r="BA391" s="245"/>
      <c r="BB391" s="245"/>
      <c r="BC391" s="246"/>
      <c r="BD391" s="252"/>
      <c r="BE391" s="3"/>
      <c r="BF391" s="133"/>
      <c r="BG391" s="3"/>
      <c r="BH391" s="3"/>
      <c r="BI391" s="48"/>
    </row>
    <row r="392" spans="1:61" x14ac:dyDescent="0.35">
      <c r="A392" s="3"/>
      <c r="B392" s="3"/>
      <c r="C392" s="20"/>
      <c r="D392" s="28"/>
      <c r="E392" s="3"/>
      <c r="F392" s="12" t="s">
        <v>462</v>
      </c>
      <c r="G392" s="12"/>
      <c r="H392" s="55"/>
      <c r="I392" s="6">
        <v>0</v>
      </c>
      <c r="J392" s="6">
        <v>1</v>
      </c>
      <c r="K392" s="6">
        <v>0</v>
      </c>
      <c r="L392" s="6">
        <v>0</v>
      </c>
      <c r="M392" s="6">
        <v>0</v>
      </c>
      <c r="N392" s="6">
        <v>0</v>
      </c>
      <c r="O392" s="6">
        <v>0</v>
      </c>
      <c r="P392" s="6">
        <v>0</v>
      </c>
      <c r="Q392" s="6">
        <v>0</v>
      </c>
      <c r="R392" s="6">
        <v>0</v>
      </c>
      <c r="S392" s="6">
        <v>0</v>
      </c>
      <c r="T392" s="6">
        <v>0</v>
      </c>
      <c r="U392" s="6">
        <v>0</v>
      </c>
      <c r="V392" s="6">
        <v>0</v>
      </c>
      <c r="W392" s="6">
        <v>0</v>
      </c>
      <c r="X392" s="6">
        <v>0</v>
      </c>
      <c r="Y392" s="6">
        <v>0</v>
      </c>
      <c r="Z392" s="6">
        <v>0</v>
      </c>
      <c r="AA392" s="6">
        <v>0</v>
      </c>
      <c r="AB392" s="6">
        <v>0</v>
      </c>
      <c r="AC392" s="6">
        <v>0</v>
      </c>
      <c r="AD392" s="6">
        <v>0</v>
      </c>
      <c r="AE392" s="6">
        <v>0</v>
      </c>
      <c r="AF392" s="6">
        <v>0</v>
      </c>
      <c r="AG392" s="6">
        <v>0</v>
      </c>
      <c r="AH392" s="6">
        <v>0</v>
      </c>
      <c r="AI392" s="6">
        <v>0</v>
      </c>
      <c r="AJ392" s="6">
        <v>0</v>
      </c>
      <c r="AK392" s="6">
        <v>0</v>
      </c>
      <c r="AL392" s="6">
        <v>0</v>
      </c>
      <c r="AM392" s="6">
        <v>0</v>
      </c>
      <c r="AN392" s="6">
        <v>0</v>
      </c>
      <c r="AO392" s="46">
        <v>0</v>
      </c>
      <c r="AP392" s="41">
        <f t="shared" si="168"/>
        <v>0</v>
      </c>
      <c r="AQ392" s="62">
        <f t="shared" si="169"/>
        <v>1</v>
      </c>
      <c r="AR392" s="41">
        <f t="shared" si="170"/>
        <v>1</v>
      </c>
      <c r="AS392" s="62">
        <f t="shared" si="171"/>
        <v>0</v>
      </c>
      <c r="AT392" s="41">
        <f t="shared" si="172"/>
        <v>1</v>
      </c>
      <c r="AU392" s="41">
        <f t="shared" si="173"/>
        <v>0</v>
      </c>
      <c r="AV392" s="41">
        <f t="shared" si="174"/>
        <v>0</v>
      </c>
      <c r="AW392" s="41">
        <f t="shared" si="175"/>
        <v>0</v>
      </c>
      <c r="AX392" s="62">
        <f t="shared" si="176"/>
        <v>0</v>
      </c>
      <c r="AY392" s="62">
        <f t="shared" si="177"/>
        <v>1</v>
      </c>
      <c r="AZ392" s="247"/>
      <c r="BA392" s="245"/>
      <c r="BB392" s="245"/>
      <c r="BC392" s="246"/>
      <c r="BD392" s="252"/>
      <c r="BE392" s="3"/>
      <c r="BF392" s="133"/>
      <c r="BG392" s="3"/>
      <c r="BH392" s="3"/>
      <c r="BI392" s="48"/>
    </row>
    <row r="393" spans="1:61" x14ac:dyDescent="0.35">
      <c r="A393" s="3"/>
      <c r="B393" s="3"/>
      <c r="C393" s="20"/>
      <c r="D393" s="28"/>
      <c r="E393" s="3"/>
      <c r="F393" s="12" t="s">
        <v>463</v>
      </c>
      <c r="G393" s="12"/>
      <c r="H393" s="55"/>
      <c r="I393" s="6">
        <v>1</v>
      </c>
      <c r="J393" s="6">
        <v>0</v>
      </c>
      <c r="K393" s="6">
        <v>0</v>
      </c>
      <c r="L393" s="6">
        <v>0</v>
      </c>
      <c r="M393" s="6">
        <v>0</v>
      </c>
      <c r="N393" s="6">
        <v>0</v>
      </c>
      <c r="O393" s="6">
        <v>0</v>
      </c>
      <c r="P393" s="6">
        <v>0</v>
      </c>
      <c r="Q393" s="6">
        <v>0</v>
      </c>
      <c r="R393" s="6">
        <v>0</v>
      </c>
      <c r="S393" s="6">
        <v>0</v>
      </c>
      <c r="T393" s="6">
        <v>0</v>
      </c>
      <c r="U393" s="6">
        <v>0</v>
      </c>
      <c r="V393" s="6">
        <v>0</v>
      </c>
      <c r="W393" s="6">
        <v>0</v>
      </c>
      <c r="X393" s="6">
        <v>0</v>
      </c>
      <c r="Y393" s="6">
        <v>0</v>
      </c>
      <c r="Z393" s="6">
        <v>0</v>
      </c>
      <c r="AA393" s="6">
        <v>0</v>
      </c>
      <c r="AB393" s="6">
        <v>0</v>
      </c>
      <c r="AC393" s="6">
        <v>0</v>
      </c>
      <c r="AD393" s="6">
        <v>0</v>
      </c>
      <c r="AE393" s="6">
        <v>0</v>
      </c>
      <c r="AF393" s="6">
        <v>0</v>
      </c>
      <c r="AG393" s="6">
        <v>0</v>
      </c>
      <c r="AH393" s="6">
        <v>0</v>
      </c>
      <c r="AI393" s="6">
        <v>0</v>
      </c>
      <c r="AJ393" s="6">
        <v>0</v>
      </c>
      <c r="AK393" s="6">
        <v>0</v>
      </c>
      <c r="AL393" s="6">
        <v>0</v>
      </c>
      <c r="AM393" s="6">
        <v>0</v>
      </c>
      <c r="AN393" s="6">
        <v>0</v>
      </c>
      <c r="AO393" s="46">
        <v>0</v>
      </c>
      <c r="AP393" s="41">
        <f t="shared" si="168"/>
        <v>0</v>
      </c>
      <c r="AQ393" s="62">
        <f t="shared" si="169"/>
        <v>1</v>
      </c>
      <c r="AR393" s="41">
        <f t="shared" si="170"/>
        <v>1</v>
      </c>
      <c r="AS393" s="62">
        <f t="shared" si="171"/>
        <v>0</v>
      </c>
      <c r="AT393" s="41">
        <f t="shared" si="172"/>
        <v>1</v>
      </c>
      <c r="AU393" s="41">
        <f t="shared" si="173"/>
        <v>0</v>
      </c>
      <c r="AV393" s="41">
        <f t="shared" si="174"/>
        <v>0</v>
      </c>
      <c r="AW393" s="41">
        <f t="shared" si="175"/>
        <v>0</v>
      </c>
      <c r="AX393" s="62">
        <f t="shared" si="176"/>
        <v>0</v>
      </c>
      <c r="AY393" s="62">
        <f t="shared" si="177"/>
        <v>1</v>
      </c>
      <c r="AZ393" s="247"/>
      <c r="BA393" s="245"/>
      <c r="BB393" s="245"/>
      <c r="BC393" s="246"/>
      <c r="BD393" s="252"/>
      <c r="BE393" s="3"/>
      <c r="BF393" s="133"/>
      <c r="BG393" s="3"/>
      <c r="BH393" s="3"/>
      <c r="BI393" s="48"/>
    </row>
    <row r="394" spans="1:61" s="202" customFormat="1" x14ac:dyDescent="0.35">
      <c r="A394" s="15"/>
      <c r="B394" s="15"/>
      <c r="C394" s="20"/>
      <c r="D394" s="28"/>
      <c r="E394" s="11" t="s">
        <v>824</v>
      </c>
      <c r="F394" s="12"/>
      <c r="G394" s="11"/>
      <c r="H394" s="54"/>
      <c r="I394" s="204">
        <v>1</v>
      </c>
      <c r="J394" s="204">
        <v>1</v>
      </c>
      <c r="K394" s="204">
        <v>1</v>
      </c>
      <c r="L394" s="204">
        <v>1</v>
      </c>
      <c r="M394" s="204">
        <v>0</v>
      </c>
      <c r="N394" s="204">
        <v>0</v>
      </c>
      <c r="O394" s="204">
        <v>0</v>
      </c>
      <c r="P394" s="204">
        <v>0</v>
      </c>
      <c r="Q394" s="204">
        <v>0</v>
      </c>
      <c r="R394" s="204">
        <v>0</v>
      </c>
      <c r="S394" s="204">
        <v>0</v>
      </c>
      <c r="T394" s="204">
        <v>0</v>
      </c>
      <c r="U394" s="204">
        <v>0</v>
      </c>
      <c r="V394" s="204">
        <v>0</v>
      </c>
      <c r="W394" s="204">
        <v>0</v>
      </c>
      <c r="X394" s="204">
        <v>0</v>
      </c>
      <c r="Y394" s="204">
        <v>0</v>
      </c>
      <c r="Z394" s="204">
        <v>0</v>
      </c>
      <c r="AA394" s="204">
        <v>0</v>
      </c>
      <c r="AB394" s="204">
        <v>0</v>
      </c>
      <c r="AC394" s="204">
        <v>0</v>
      </c>
      <c r="AD394" s="204">
        <v>0</v>
      </c>
      <c r="AE394" s="204">
        <v>0</v>
      </c>
      <c r="AF394" s="204">
        <v>0</v>
      </c>
      <c r="AG394" s="204">
        <v>0</v>
      </c>
      <c r="AH394" s="204">
        <v>0</v>
      </c>
      <c r="AI394" s="204">
        <v>0</v>
      </c>
      <c r="AJ394" s="204">
        <v>0</v>
      </c>
      <c r="AK394" s="204">
        <v>0</v>
      </c>
      <c r="AL394" s="204">
        <v>0</v>
      </c>
      <c r="AM394" s="204">
        <v>0</v>
      </c>
      <c r="AN394" s="204">
        <v>0</v>
      </c>
      <c r="AO394" s="205">
        <v>0</v>
      </c>
      <c r="AP394" s="206">
        <f t="shared" si="168"/>
        <v>1</v>
      </c>
      <c r="AQ394" s="207">
        <f t="shared" si="169"/>
        <v>3</v>
      </c>
      <c r="AR394" s="206">
        <f t="shared" si="170"/>
        <v>2</v>
      </c>
      <c r="AS394" s="207">
        <f t="shared" si="171"/>
        <v>2</v>
      </c>
      <c r="AT394" s="206">
        <f t="shared" si="172"/>
        <v>4</v>
      </c>
      <c r="AU394" s="206">
        <f t="shared" si="173"/>
        <v>0</v>
      </c>
      <c r="AV394" s="206">
        <f t="shared" si="174"/>
        <v>0</v>
      </c>
      <c r="AW394" s="206">
        <f t="shared" si="175"/>
        <v>0</v>
      </c>
      <c r="AX394" s="207">
        <f t="shared" si="176"/>
        <v>0</v>
      </c>
      <c r="AY394" s="207">
        <f t="shared" si="177"/>
        <v>4</v>
      </c>
      <c r="AZ394" s="247"/>
      <c r="BA394" s="245"/>
      <c r="BB394" s="245"/>
      <c r="BC394" s="246"/>
      <c r="BD394" s="252"/>
      <c r="BE394" s="15"/>
      <c r="BF394" s="155"/>
      <c r="BG394" s="15"/>
      <c r="BH394" s="15"/>
      <c r="BI394" s="69"/>
    </row>
    <row r="395" spans="1:61" x14ac:dyDescent="0.35">
      <c r="A395" s="3"/>
      <c r="B395" s="3"/>
      <c r="C395" s="20"/>
      <c r="D395" s="28"/>
      <c r="E395" s="3"/>
      <c r="F395" s="12" t="s">
        <v>445</v>
      </c>
      <c r="G395" s="12"/>
      <c r="H395" s="55"/>
      <c r="I395" s="6">
        <v>1</v>
      </c>
      <c r="J395" s="6">
        <v>1</v>
      </c>
      <c r="K395" s="6">
        <v>1</v>
      </c>
      <c r="L395" s="6">
        <v>1</v>
      </c>
      <c r="M395" s="6">
        <v>0</v>
      </c>
      <c r="N395" s="6">
        <v>0</v>
      </c>
      <c r="O395" s="6">
        <v>0</v>
      </c>
      <c r="P395" s="6">
        <v>0</v>
      </c>
      <c r="Q395" s="6">
        <v>0</v>
      </c>
      <c r="R395" s="6">
        <v>0</v>
      </c>
      <c r="S395" s="6">
        <v>0</v>
      </c>
      <c r="T395" s="6">
        <v>0</v>
      </c>
      <c r="U395" s="6">
        <v>0</v>
      </c>
      <c r="V395" s="6">
        <v>0</v>
      </c>
      <c r="W395" s="6">
        <v>0</v>
      </c>
      <c r="X395" s="6">
        <v>0</v>
      </c>
      <c r="Y395" s="6">
        <v>0</v>
      </c>
      <c r="Z395" s="6">
        <v>0</v>
      </c>
      <c r="AA395" s="6">
        <v>0</v>
      </c>
      <c r="AB395" s="6">
        <v>0</v>
      </c>
      <c r="AC395" s="6">
        <v>0</v>
      </c>
      <c r="AD395" s="6">
        <v>0</v>
      </c>
      <c r="AE395" s="6">
        <v>0</v>
      </c>
      <c r="AF395" s="6">
        <v>0</v>
      </c>
      <c r="AG395" s="6">
        <v>0</v>
      </c>
      <c r="AH395" s="6">
        <v>0</v>
      </c>
      <c r="AI395" s="6">
        <v>0</v>
      </c>
      <c r="AJ395" s="6">
        <v>0</v>
      </c>
      <c r="AK395" s="6">
        <v>0</v>
      </c>
      <c r="AL395" s="6">
        <v>0</v>
      </c>
      <c r="AM395" s="6">
        <v>0</v>
      </c>
      <c r="AN395" s="6">
        <v>0</v>
      </c>
      <c r="AO395" s="46">
        <v>0</v>
      </c>
      <c r="AP395" s="41">
        <f t="shared" si="168"/>
        <v>1</v>
      </c>
      <c r="AQ395" s="62">
        <f t="shared" si="169"/>
        <v>3</v>
      </c>
      <c r="AR395" s="41">
        <f t="shared" si="170"/>
        <v>2</v>
      </c>
      <c r="AS395" s="62">
        <f t="shared" si="171"/>
        <v>2</v>
      </c>
      <c r="AT395" s="41">
        <f t="shared" si="172"/>
        <v>4</v>
      </c>
      <c r="AU395" s="41">
        <f t="shared" si="173"/>
        <v>0</v>
      </c>
      <c r="AV395" s="41">
        <f t="shared" si="174"/>
        <v>0</v>
      </c>
      <c r="AW395" s="41">
        <f t="shared" si="175"/>
        <v>0</v>
      </c>
      <c r="AX395" s="62">
        <f t="shared" si="176"/>
        <v>0</v>
      </c>
      <c r="AY395" s="62">
        <f t="shared" si="177"/>
        <v>4</v>
      </c>
      <c r="AZ395" s="247"/>
      <c r="BA395" s="245"/>
      <c r="BB395" s="245"/>
      <c r="BC395" s="246"/>
      <c r="BD395" s="252"/>
      <c r="BE395" s="3"/>
      <c r="BF395" s="133"/>
      <c r="BG395" s="3"/>
      <c r="BH395" s="3"/>
      <c r="BI395" s="48"/>
    </row>
    <row r="396" spans="1:61" x14ac:dyDescent="0.35">
      <c r="A396" s="3"/>
      <c r="B396" s="3"/>
      <c r="C396" s="20"/>
      <c r="D396" s="28"/>
      <c r="E396" s="3"/>
      <c r="F396" s="31"/>
      <c r="G396" s="12" t="s">
        <v>464</v>
      </c>
      <c r="H396" s="55"/>
      <c r="I396" s="6">
        <v>0</v>
      </c>
      <c r="J396" s="6">
        <v>0</v>
      </c>
      <c r="K396" s="6">
        <v>0</v>
      </c>
      <c r="L396" s="6">
        <v>1</v>
      </c>
      <c r="M396" s="6">
        <v>0</v>
      </c>
      <c r="N396" s="6">
        <v>0</v>
      </c>
      <c r="O396" s="6">
        <v>0</v>
      </c>
      <c r="P396" s="6">
        <v>0</v>
      </c>
      <c r="Q396" s="6">
        <v>0</v>
      </c>
      <c r="R396" s="6">
        <v>0</v>
      </c>
      <c r="S396" s="6">
        <v>0</v>
      </c>
      <c r="T396" s="6">
        <v>0</v>
      </c>
      <c r="U396" s="6">
        <v>0</v>
      </c>
      <c r="V396" s="6">
        <v>0</v>
      </c>
      <c r="W396" s="6">
        <v>0</v>
      </c>
      <c r="X396" s="6">
        <v>0</v>
      </c>
      <c r="Y396" s="6">
        <v>0</v>
      </c>
      <c r="Z396" s="6">
        <v>0</v>
      </c>
      <c r="AA396" s="6">
        <v>0</v>
      </c>
      <c r="AB396" s="6">
        <v>0</v>
      </c>
      <c r="AC396" s="6">
        <v>0</v>
      </c>
      <c r="AD396" s="6">
        <v>0</v>
      </c>
      <c r="AE396" s="6">
        <v>0</v>
      </c>
      <c r="AF396" s="6">
        <v>0</v>
      </c>
      <c r="AG396" s="6">
        <v>0</v>
      </c>
      <c r="AH396" s="6">
        <v>0</v>
      </c>
      <c r="AI396" s="6">
        <v>0</v>
      </c>
      <c r="AJ396" s="6">
        <v>0</v>
      </c>
      <c r="AK396" s="6">
        <v>0</v>
      </c>
      <c r="AL396" s="6">
        <v>0</v>
      </c>
      <c r="AM396" s="6">
        <v>0</v>
      </c>
      <c r="AN396" s="6">
        <v>0</v>
      </c>
      <c r="AO396" s="46">
        <v>0</v>
      </c>
      <c r="AP396" s="41">
        <f t="shared" si="168"/>
        <v>1</v>
      </c>
      <c r="AQ396" s="62">
        <f t="shared" si="169"/>
        <v>0</v>
      </c>
      <c r="AR396" s="41">
        <f t="shared" si="170"/>
        <v>0</v>
      </c>
      <c r="AS396" s="62">
        <f t="shared" si="171"/>
        <v>1</v>
      </c>
      <c r="AT396" s="41">
        <f t="shared" si="172"/>
        <v>1</v>
      </c>
      <c r="AU396" s="41">
        <f t="shared" si="173"/>
        <v>0</v>
      </c>
      <c r="AV396" s="41">
        <f t="shared" si="174"/>
        <v>0</v>
      </c>
      <c r="AW396" s="41">
        <f t="shared" si="175"/>
        <v>0</v>
      </c>
      <c r="AX396" s="62">
        <f t="shared" si="176"/>
        <v>0</v>
      </c>
      <c r="AY396" s="62">
        <f t="shared" si="177"/>
        <v>1</v>
      </c>
      <c r="AZ396" s="247"/>
      <c r="BA396" s="245"/>
      <c r="BB396" s="245"/>
      <c r="BC396" s="246"/>
      <c r="BD396" s="252"/>
      <c r="BE396" s="3"/>
      <c r="BF396" s="133"/>
      <c r="BG396" s="3"/>
      <c r="BH396" s="3"/>
      <c r="BI396" s="48"/>
    </row>
    <row r="397" spans="1:61" x14ac:dyDescent="0.35">
      <c r="A397" s="3"/>
      <c r="B397" s="3"/>
      <c r="C397" s="20"/>
      <c r="D397" s="28"/>
      <c r="E397" s="3"/>
      <c r="F397" s="31"/>
      <c r="G397" s="12" t="s">
        <v>465</v>
      </c>
      <c r="H397" s="55"/>
      <c r="I397" s="6">
        <v>0</v>
      </c>
      <c r="J397" s="6">
        <v>0</v>
      </c>
      <c r="K397" s="6">
        <v>0</v>
      </c>
      <c r="L397" s="6">
        <v>1</v>
      </c>
      <c r="M397" s="6">
        <v>0</v>
      </c>
      <c r="N397" s="6">
        <v>0</v>
      </c>
      <c r="O397" s="6">
        <v>0</v>
      </c>
      <c r="P397" s="6">
        <v>0</v>
      </c>
      <c r="Q397" s="6">
        <v>0</v>
      </c>
      <c r="R397" s="6">
        <v>0</v>
      </c>
      <c r="S397" s="6">
        <v>0</v>
      </c>
      <c r="T397" s="6">
        <v>0</v>
      </c>
      <c r="U397" s="6">
        <v>0</v>
      </c>
      <c r="V397" s="6">
        <v>0</v>
      </c>
      <c r="W397" s="6">
        <v>0</v>
      </c>
      <c r="X397" s="6">
        <v>0</v>
      </c>
      <c r="Y397" s="6">
        <v>0</v>
      </c>
      <c r="Z397" s="6">
        <v>0</v>
      </c>
      <c r="AA397" s="6">
        <v>0</v>
      </c>
      <c r="AB397" s="6">
        <v>0</v>
      </c>
      <c r="AC397" s="6">
        <v>0</v>
      </c>
      <c r="AD397" s="6">
        <v>0</v>
      </c>
      <c r="AE397" s="6">
        <v>0</v>
      </c>
      <c r="AF397" s="6">
        <v>0</v>
      </c>
      <c r="AG397" s="6">
        <v>0</v>
      </c>
      <c r="AH397" s="6">
        <v>0</v>
      </c>
      <c r="AI397" s="6">
        <v>0</v>
      </c>
      <c r="AJ397" s="6">
        <v>0</v>
      </c>
      <c r="AK397" s="6">
        <v>0</v>
      </c>
      <c r="AL397" s="6">
        <v>0</v>
      </c>
      <c r="AM397" s="6">
        <v>0</v>
      </c>
      <c r="AN397" s="6">
        <v>0</v>
      </c>
      <c r="AO397" s="46">
        <v>0</v>
      </c>
      <c r="AP397" s="41">
        <f t="shared" si="168"/>
        <v>1</v>
      </c>
      <c r="AQ397" s="62">
        <f t="shared" si="169"/>
        <v>0</v>
      </c>
      <c r="AR397" s="41">
        <f t="shared" si="170"/>
        <v>0</v>
      </c>
      <c r="AS397" s="62">
        <f t="shared" si="171"/>
        <v>1</v>
      </c>
      <c r="AT397" s="41">
        <f t="shared" si="172"/>
        <v>1</v>
      </c>
      <c r="AU397" s="41">
        <f t="shared" si="173"/>
        <v>0</v>
      </c>
      <c r="AV397" s="41">
        <f t="shared" si="174"/>
        <v>0</v>
      </c>
      <c r="AW397" s="41">
        <f t="shared" si="175"/>
        <v>0</v>
      </c>
      <c r="AX397" s="62">
        <f t="shared" si="176"/>
        <v>0</v>
      </c>
      <c r="AY397" s="62">
        <f t="shared" si="177"/>
        <v>1</v>
      </c>
      <c r="AZ397" s="247"/>
      <c r="BA397" s="245"/>
      <c r="BB397" s="245"/>
      <c r="BC397" s="246"/>
      <c r="BD397" s="252"/>
      <c r="BE397" s="3"/>
      <c r="BF397" s="133"/>
      <c r="BG397" s="3"/>
      <c r="BH397" s="3"/>
      <c r="BI397" s="48"/>
    </row>
    <row r="398" spans="1:61" x14ac:dyDescent="0.35">
      <c r="A398" s="3"/>
      <c r="B398" s="3"/>
      <c r="C398" s="20"/>
      <c r="D398" s="28"/>
      <c r="E398" s="3"/>
      <c r="F398" s="31"/>
      <c r="G398" s="12" t="s">
        <v>466</v>
      </c>
      <c r="H398" s="55"/>
      <c r="I398" s="6">
        <v>0</v>
      </c>
      <c r="J398" s="6">
        <v>0</v>
      </c>
      <c r="K398" s="6">
        <v>0</v>
      </c>
      <c r="L398" s="6">
        <v>1</v>
      </c>
      <c r="M398" s="6">
        <v>0</v>
      </c>
      <c r="N398" s="6">
        <v>0</v>
      </c>
      <c r="O398" s="6">
        <v>0</v>
      </c>
      <c r="P398" s="6">
        <v>0</v>
      </c>
      <c r="Q398" s="6">
        <v>0</v>
      </c>
      <c r="R398" s="6">
        <v>0</v>
      </c>
      <c r="S398" s="6">
        <v>0</v>
      </c>
      <c r="T398" s="6">
        <v>0</v>
      </c>
      <c r="U398" s="6">
        <v>0</v>
      </c>
      <c r="V398" s="6">
        <v>0</v>
      </c>
      <c r="W398" s="6">
        <v>0</v>
      </c>
      <c r="X398" s="6">
        <v>0</v>
      </c>
      <c r="Y398" s="6">
        <v>0</v>
      </c>
      <c r="Z398" s="6">
        <v>0</v>
      </c>
      <c r="AA398" s="6">
        <v>0</v>
      </c>
      <c r="AB398" s="6">
        <v>0</v>
      </c>
      <c r="AC398" s="6">
        <v>0</v>
      </c>
      <c r="AD398" s="6">
        <v>0</v>
      </c>
      <c r="AE398" s="6">
        <v>0</v>
      </c>
      <c r="AF398" s="6">
        <v>0</v>
      </c>
      <c r="AG398" s="6">
        <v>0</v>
      </c>
      <c r="AH398" s="6">
        <v>0</v>
      </c>
      <c r="AI398" s="6">
        <v>0</v>
      </c>
      <c r="AJ398" s="6">
        <v>0</v>
      </c>
      <c r="AK398" s="6">
        <v>0</v>
      </c>
      <c r="AL398" s="6">
        <v>0</v>
      </c>
      <c r="AM398" s="6">
        <v>0</v>
      </c>
      <c r="AN398" s="6">
        <v>0</v>
      </c>
      <c r="AO398" s="46">
        <v>0</v>
      </c>
      <c r="AP398" s="41">
        <f t="shared" si="168"/>
        <v>1</v>
      </c>
      <c r="AQ398" s="62">
        <f t="shared" si="169"/>
        <v>0</v>
      </c>
      <c r="AR398" s="41">
        <f t="shared" si="170"/>
        <v>0</v>
      </c>
      <c r="AS398" s="62">
        <f t="shared" si="171"/>
        <v>1</v>
      </c>
      <c r="AT398" s="41">
        <f t="shared" si="172"/>
        <v>1</v>
      </c>
      <c r="AU398" s="41">
        <f t="shared" si="173"/>
        <v>0</v>
      </c>
      <c r="AV398" s="41">
        <f t="shared" si="174"/>
        <v>0</v>
      </c>
      <c r="AW398" s="41">
        <f t="shared" si="175"/>
        <v>0</v>
      </c>
      <c r="AX398" s="62">
        <f t="shared" si="176"/>
        <v>0</v>
      </c>
      <c r="AY398" s="62">
        <f t="shared" si="177"/>
        <v>1</v>
      </c>
      <c r="AZ398" s="247"/>
      <c r="BA398" s="245"/>
      <c r="BB398" s="245"/>
      <c r="BC398" s="246"/>
      <c r="BD398" s="252"/>
      <c r="BE398" s="3"/>
      <c r="BF398" s="133"/>
      <c r="BG398" s="3"/>
      <c r="BH398" s="3"/>
      <c r="BI398" s="48"/>
    </row>
    <row r="399" spans="1:61" x14ac:dyDescent="0.35">
      <c r="A399" s="3"/>
      <c r="B399" s="3"/>
      <c r="C399" s="20"/>
      <c r="D399" s="28"/>
      <c r="E399" s="3"/>
      <c r="F399" s="31"/>
      <c r="G399" s="12" t="s">
        <v>467</v>
      </c>
      <c r="H399" s="55"/>
      <c r="I399" s="6">
        <v>0</v>
      </c>
      <c r="J399" s="6">
        <v>0</v>
      </c>
      <c r="K399" s="6">
        <v>0</v>
      </c>
      <c r="L399" s="6">
        <v>1</v>
      </c>
      <c r="M399" s="6">
        <v>0</v>
      </c>
      <c r="N399" s="6">
        <v>0</v>
      </c>
      <c r="O399" s="6">
        <v>0</v>
      </c>
      <c r="P399" s="6">
        <v>0</v>
      </c>
      <c r="Q399" s="6">
        <v>0</v>
      </c>
      <c r="R399" s="6">
        <v>0</v>
      </c>
      <c r="S399" s="6">
        <v>0</v>
      </c>
      <c r="T399" s="6">
        <v>0</v>
      </c>
      <c r="U399" s="6">
        <v>0</v>
      </c>
      <c r="V399" s="6">
        <v>0</v>
      </c>
      <c r="W399" s="6">
        <v>0</v>
      </c>
      <c r="X399" s="6">
        <v>0</v>
      </c>
      <c r="Y399" s="6">
        <v>0</v>
      </c>
      <c r="Z399" s="6">
        <v>0</v>
      </c>
      <c r="AA399" s="6">
        <v>0</v>
      </c>
      <c r="AB399" s="6">
        <v>0</v>
      </c>
      <c r="AC399" s="6">
        <v>0</v>
      </c>
      <c r="AD399" s="6">
        <v>0</v>
      </c>
      <c r="AE399" s="6">
        <v>0</v>
      </c>
      <c r="AF399" s="6">
        <v>0</v>
      </c>
      <c r="AG399" s="6">
        <v>0</v>
      </c>
      <c r="AH399" s="6">
        <v>0</v>
      </c>
      <c r="AI399" s="6">
        <v>0</v>
      </c>
      <c r="AJ399" s="6">
        <v>0</v>
      </c>
      <c r="AK399" s="6">
        <v>0</v>
      </c>
      <c r="AL399" s="6">
        <v>0</v>
      </c>
      <c r="AM399" s="6">
        <v>0</v>
      </c>
      <c r="AN399" s="6">
        <v>0</v>
      </c>
      <c r="AO399" s="46">
        <v>0</v>
      </c>
      <c r="AP399" s="41">
        <f t="shared" si="168"/>
        <v>1</v>
      </c>
      <c r="AQ399" s="62">
        <f t="shared" si="169"/>
        <v>0</v>
      </c>
      <c r="AR399" s="41">
        <f t="shared" si="170"/>
        <v>0</v>
      </c>
      <c r="AS399" s="62">
        <f t="shared" si="171"/>
        <v>1</v>
      </c>
      <c r="AT399" s="41">
        <f t="shared" si="172"/>
        <v>1</v>
      </c>
      <c r="AU399" s="41">
        <f t="shared" si="173"/>
        <v>0</v>
      </c>
      <c r="AV399" s="41">
        <f t="shared" si="174"/>
        <v>0</v>
      </c>
      <c r="AW399" s="41">
        <f t="shared" si="175"/>
        <v>0</v>
      </c>
      <c r="AX399" s="62">
        <f t="shared" si="176"/>
        <v>0</v>
      </c>
      <c r="AY399" s="62">
        <f t="shared" si="177"/>
        <v>1</v>
      </c>
      <c r="AZ399" s="247"/>
      <c r="BA399" s="245"/>
      <c r="BB399" s="245"/>
      <c r="BC399" s="246"/>
      <c r="BD399" s="252"/>
      <c r="BE399" s="3"/>
      <c r="BF399" s="133"/>
      <c r="BG399" s="3"/>
      <c r="BH399" s="3"/>
      <c r="BI399" s="48"/>
    </row>
    <row r="400" spans="1:61" x14ac:dyDescent="0.35">
      <c r="A400" s="3"/>
      <c r="B400" s="3"/>
      <c r="C400" s="20"/>
      <c r="D400" s="28"/>
      <c r="E400" s="3"/>
      <c r="F400" s="31"/>
      <c r="G400" s="12" t="s">
        <v>468</v>
      </c>
      <c r="H400" s="55"/>
      <c r="I400" s="6">
        <v>0</v>
      </c>
      <c r="J400" s="6">
        <v>0</v>
      </c>
      <c r="K400" s="6">
        <v>0</v>
      </c>
      <c r="L400" s="6">
        <v>1</v>
      </c>
      <c r="M400" s="6">
        <v>0</v>
      </c>
      <c r="N400" s="6">
        <v>0</v>
      </c>
      <c r="O400" s="6">
        <v>0</v>
      </c>
      <c r="P400" s="6">
        <v>0</v>
      </c>
      <c r="Q400" s="6">
        <v>0</v>
      </c>
      <c r="R400" s="6">
        <v>0</v>
      </c>
      <c r="S400" s="6">
        <v>0</v>
      </c>
      <c r="T400" s="6">
        <v>0</v>
      </c>
      <c r="U400" s="6">
        <v>0</v>
      </c>
      <c r="V400" s="6">
        <v>0</v>
      </c>
      <c r="W400" s="6">
        <v>0</v>
      </c>
      <c r="X400" s="6">
        <v>0</v>
      </c>
      <c r="Y400" s="6">
        <v>0</v>
      </c>
      <c r="Z400" s="6">
        <v>0</v>
      </c>
      <c r="AA400" s="6">
        <v>0</v>
      </c>
      <c r="AB400" s="6">
        <v>0</v>
      </c>
      <c r="AC400" s="6">
        <v>0</v>
      </c>
      <c r="AD400" s="6">
        <v>0</v>
      </c>
      <c r="AE400" s="6">
        <v>0</v>
      </c>
      <c r="AF400" s="6">
        <v>0</v>
      </c>
      <c r="AG400" s="6">
        <v>0</v>
      </c>
      <c r="AH400" s="6">
        <v>0</v>
      </c>
      <c r="AI400" s="6">
        <v>0</v>
      </c>
      <c r="AJ400" s="6">
        <v>0</v>
      </c>
      <c r="AK400" s="6">
        <v>0</v>
      </c>
      <c r="AL400" s="6">
        <v>0</v>
      </c>
      <c r="AM400" s="6">
        <v>0</v>
      </c>
      <c r="AN400" s="6">
        <v>0</v>
      </c>
      <c r="AO400" s="46">
        <v>0</v>
      </c>
      <c r="AP400" s="41">
        <f t="shared" si="168"/>
        <v>1</v>
      </c>
      <c r="AQ400" s="62">
        <f t="shared" si="169"/>
        <v>0</v>
      </c>
      <c r="AR400" s="41">
        <f t="shared" si="170"/>
        <v>0</v>
      </c>
      <c r="AS400" s="62">
        <f t="shared" si="171"/>
        <v>1</v>
      </c>
      <c r="AT400" s="41">
        <f t="shared" si="172"/>
        <v>1</v>
      </c>
      <c r="AU400" s="41">
        <f t="shared" si="173"/>
        <v>0</v>
      </c>
      <c r="AV400" s="41">
        <f t="shared" si="174"/>
        <v>0</v>
      </c>
      <c r="AW400" s="41">
        <f t="shared" si="175"/>
        <v>0</v>
      </c>
      <c r="AX400" s="62">
        <f t="shared" si="176"/>
        <v>0</v>
      </c>
      <c r="AY400" s="62">
        <f t="shared" si="177"/>
        <v>1</v>
      </c>
      <c r="AZ400" s="247"/>
      <c r="BA400" s="245"/>
      <c r="BB400" s="245"/>
      <c r="BC400" s="246"/>
      <c r="BD400" s="252"/>
      <c r="BE400" s="3"/>
      <c r="BF400" s="133"/>
      <c r="BG400" s="3"/>
      <c r="BH400" s="3"/>
      <c r="BI400" s="48"/>
    </row>
    <row r="401" spans="1:61" x14ac:dyDescent="0.35">
      <c r="A401" s="3"/>
      <c r="B401" s="3"/>
      <c r="C401" s="20"/>
      <c r="D401" s="28"/>
      <c r="E401" s="3"/>
      <c r="F401" s="31"/>
      <c r="G401" s="12" t="s">
        <v>469</v>
      </c>
      <c r="H401" s="55"/>
      <c r="I401" s="6">
        <v>0</v>
      </c>
      <c r="J401" s="6">
        <v>0</v>
      </c>
      <c r="K401" s="6">
        <v>1</v>
      </c>
      <c r="L401" s="6">
        <v>0</v>
      </c>
      <c r="M401" s="6">
        <v>0</v>
      </c>
      <c r="N401" s="6">
        <v>0</v>
      </c>
      <c r="O401" s="6">
        <v>0</v>
      </c>
      <c r="P401" s="6">
        <v>0</v>
      </c>
      <c r="Q401" s="6">
        <v>0</v>
      </c>
      <c r="R401" s="6">
        <v>0</v>
      </c>
      <c r="S401" s="6">
        <v>0</v>
      </c>
      <c r="T401" s="6">
        <v>0</v>
      </c>
      <c r="U401" s="6">
        <v>0</v>
      </c>
      <c r="V401" s="6">
        <v>0</v>
      </c>
      <c r="W401" s="6">
        <v>0</v>
      </c>
      <c r="X401" s="6">
        <v>0</v>
      </c>
      <c r="Y401" s="6">
        <v>0</v>
      </c>
      <c r="Z401" s="6">
        <v>0</v>
      </c>
      <c r="AA401" s="6">
        <v>0</v>
      </c>
      <c r="AB401" s="6">
        <v>0</v>
      </c>
      <c r="AC401" s="6">
        <v>0</v>
      </c>
      <c r="AD401" s="6">
        <v>0</v>
      </c>
      <c r="AE401" s="6">
        <v>0</v>
      </c>
      <c r="AF401" s="6">
        <v>0</v>
      </c>
      <c r="AG401" s="6">
        <v>0</v>
      </c>
      <c r="AH401" s="6">
        <v>0</v>
      </c>
      <c r="AI401" s="6">
        <v>0</v>
      </c>
      <c r="AJ401" s="6">
        <v>0</v>
      </c>
      <c r="AK401" s="6">
        <v>0</v>
      </c>
      <c r="AL401" s="6">
        <v>0</v>
      </c>
      <c r="AM401" s="6">
        <v>0</v>
      </c>
      <c r="AN401" s="6">
        <v>0</v>
      </c>
      <c r="AO401" s="46">
        <v>0</v>
      </c>
      <c r="AP401" s="41">
        <f t="shared" si="168"/>
        <v>0</v>
      </c>
      <c r="AQ401" s="62">
        <f t="shared" si="169"/>
        <v>1</v>
      </c>
      <c r="AR401" s="41">
        <f t="shared" si="170"/>
        <v>0</v>
      </c>
      <c r="AS401" s="62">
        <f t="shared" si="171"/>
        <v>1</v>
      </c>
      <c r="AT401" s="41">
        <f t="shared" si="172"/>
        <v>1</v>
      </c>
      <c r="AU401" s="41">
        <f t="shared" si="173"/>
        <v>0</v>
      </c>
      <c r="AV401" s="41">
        <f t="shared" si="174"/>
        <v>0</v>
      </c>
      <c r="AW401" s="41">
        <f t="shared" si="175"/>
        <v>0</v>
      </c>
      <c r="AX401" s="62">
        <f t="shared" si="176"/>
        <v>0</v>
      </c>
      <c r="AY401" s="62">
        <f t="shared" si="177"/>
        <v>1</v>
      </c>
      <c r="AZ401" s="247"/>
      <c r="BA401" s="245"/>
      <c r="BB401" s="245"/>
      <c r="BC401" s="246"/>
      <c r="BD401" s="252"/>
      <c r="BE401" s="3"/>
      <c r="BF401" s="133"/>
      <c r="BG401" s="3"/>
      <c r="BH401" s="3"/>
      <c r="BI401" s="48"/>
    </row>
    <row r="402" spans="1:61" x14ac:dyDescent="0.35">
      <c r="A402" s="3"/>
      <c r="B402" s="3"/>
      <c r="C402" s="20"/>
      <c r="D402" s="28"/>
      <c r="E402" s="3"/>
      <c r="F402" s="31"/>
      <c r="G402" s="12" t="s">
        <v>470</v>
      </c>
      <c r="H402" s="55"/>
      <c r="I402" s="6">
        <v>0</v>
      </c>
      <c r="J402" s="6">
        <v>1</v>
      </c>
      <c r="K402" s="6">
        <v>0</v>
      </c>
      <c r="L402" s="6">
        <v>0</v>
      </c>
      <c r="M402" s="6">
        <v>0</v>
      </c>
      <c r="N402" s="6">
        <v>0</v>
      </c>
      <c r="O402" s="6">
        <v>0</v>
      </c>
      <c r="P402" s="6">
        <v>0</v>
      </c>
      <c r="Q402" s="6">
        <v>0</v>
      </c>
      <c r="R402" s="6">
        <v>0</v>
      </c>
      <c r="S402" s="6">
        <v>0</v>
      </c>
      <c r="T402" s="6">
        <v>0</v>
      </c>
      <c r="U402" s="6">
        <v>0</v>
      </c>
      <c r="V402" s="6">
        <v>0</v>
      </c>
      <c r="W402" s="6">
        <v>0</v>
      </c>
      <c r="X402" s="6">
        <v>0</v>
      </c>
      <c r="Y402" s="6">
        <v>0</v>
      </c>
      <c r="Z402" s="6">
        <v>0</v>
      </c>
      <c r="AA402" s="6">
        <v>0</v>
      </c>
      <c r="AB402" s="6">
        <v>0</v>
      </c>
      <c r="AC402" s="6">
        <v>0</v>
      </c>
      <c r="AD402" s="6">
        <v>0</v>
      </c>
      <c r="AE402" s="6">
        <v>0</v>
      </c>
      <c r="AF402" s="6">
        <v>0</v>
      </c>
      <c r="AG402" s="6">
        <v>0</v>
      </c>
      <c r="AH402" s="6">
        <v>0</v>
      </c>
      <c r="AI402" s="6">
        <v>0</v>
      </c>
      <c r="AJ402" s="6">
        <v>0</v>
      </c>
      <c r="AK402" s="6">
        <v>0</v>
      </c>
      <c r="AL402" s="6">
        <v>0</v>
      </c>
      <c r="AM402" s="6">
        <v>0</v>
      </c>
      <c r="AN402" s="6">
        <v>0</v>
      </c>
      <c r="AO402" s="46">
        <v>0</v>
      </c>
      <c r="AP402" s="41">
        <f t="shared" si="168"/>
        <v>0</v>
      </c>
      <c r="AQ402" s="62">
        <f t="shared" si="169"/>
        <v>1</v>
      </c>
      <c r="AR402" s="41">
        <f t="shared" si="170"/>
        <v>1</v>
      </c>
      <c r="AS402" s="62">
        <f t="shared" si="171"/>
        <v>0</v>
      </c>
      <c r="AT402" s="41">
        <f t="shared" si="172"/>
        <v>1</v>
      </c>
      <c r="AU402" s="41">
        <f t="shared" si="173"/>
        <v>0</v>
      </c>
      <c r="AV402" s="41">
        <f t="shared" si="174"/>
        <v>0</v>
      </c>
      <c r="AW402" s="41">
        <f t="shared" si="175"/>
        <v>0</v>
      </c>
      <c r="AX402" s="62">
        <f t="shared" si="176"/>
        <v>0</v>
      </c>
      <c r="AY402" s="62">
        <f t="shared" si="177"/>
        <v>1</v>
      </c>
      <c r="AZ402" s="247"/>
      <c r="BA402" s="245"/>
      <c r="BB402" s="245"/>
      <c r="BC402" s="246"/>
      <c r="BD402" s="252"/>
      <c r="BE402" s="3"/>
      <c r="BF402" s="133"/>
      <c r="BG402" s="3"/>
      <c r="BH402" s="3"/>
      <c r="BI402" s="48"/>
    </row>
    <row r="403" spans="1:61" x14ac:dyDescent="0.35">
      <c r="A403" s="3"/>
      <c r="B403" s="3"/>
      <c r="C403" s="20"/>
      <c r="D403" s="28"/>
      <c r="E403" s="3"/>
      <c r="F403" s="31"/>
      <c r="G403" s="12" t="s">
        <v>471</v>
      </c>
      <c r="H403" s="55"/>
      <c r="I403" s="6">
        <v>0</v>
      </c>
      <c r="J403" s="6">
        <v>1</v>
      </c>
      <c r="K403" s="6">
        <v>0</v>
      </c>
      <c r="L403" s="6">
        <v>0</v>
      </c>
      <c r="M403" s="6">
        <v>0</v>
      </c>
      <c r="N403" s="6">
        <v>0</v>
      </c>
      <c r="O403" s="6">
        <v>0</v>
      </c>
      <c r="P403" s="6">
        <v>0</v>
      </c>
      <c r="Q403" s="6">
        <v>0</v>
      </c>
      <c r="R403" s="6">
        <v>0</v>
      </c>
      <c r="S403" s="6">
        <v>0</v>
      </c>
      <c r="T403" s="6">
        <v>0</v>
      </c>
      <c r="U403" s="6">
        <v>0</v>
      </c>
      <c r="V403" s="6">
        <v>0</v>
      </c>
      <c r="W403" s="6">
        <v>0</v>
      </c>
      <c r="X403" s="6">
        <v>0</v>
      </c>
      <c r="Y403" s="6">
        <v>0</v>
      </c>
      <c r="Z403" s="6">
        <v>0</v>
      </c>
      <c r="AA403" s="6">
        <v>0</v>
      </c>
      <c r="AB403" s="6">
        <v>0</v>
      </c>
      <c r="AC403" s="6">
        <v>0</v>
      </c>
      <c r="AD403" s="6">
        <v>0</v>
      </c>
      <c r="AE403" s="6">
        <v>0</v>
      </c>
      <c r="AF403" s="6">
        <v>0</v>
      </c>
      <c r="AG403" s="6">
        <v>0</v>
      </c>
      <c r="AH403" s="6">
        <v>0</v>
      </c>
      <c r="AI403" s="6">
        <v>0</v>
      </c>
      <c r="AJ403" s="6">
        <v>0</v>
      </c>
      <c r="AK403" s="6">
        <v>0</v>
      </c>
      <c r="AL403" s="6">
        <v>0</v>
      </c>
      <c r="AM403" s="6">
        <v>0</v>
      </c>
      <c r="AN403" s="6">
        <v>0</v>
      </c>
      <c r="AO403" s="46">
        <v>0</v>
      </c>
      <c r="AP403" s="41">
        <f t="shared" si="168"/>
        <v>0</v>
      </c>
      <c r="AQ403" s="62">
        <f t="shared" si="169"/>
        <v>1</v>
      </c>
      <c r="AR403" s="41">
        <f t="shared" si="170"/>
        <v>1</v>
      </c>
      <c r="AS403" s="62">
        <f t="shared" si="171"/>
        <v>0</v>
      </c>
      <c r="AT403" s="41">
        <f t="shared" si="172"/>
        <v>1</v>
      </c>
      <c r="AU403" s="41">
        <f t="shared" si="173"/>
        <v>0</v>
      </c>
      <c r="AV403" s="41">
        <f t="shared" si="174"/>
        <v>0</v>
      </c>
      <c r="AW403" s="41">
        <f t="shared" si="175"/>
        <v>0</v>
      </c>
      <c r="AX403" s="62">
        <f t="shared" si="176"/>
        <v>0</v>
      </c>
      <c r="AY403" s="62">
        <f t="shared" si="177"/>
        <v>1</v>
      </c>
      <c r="AZ403" s="247"/>
      <c r="BA403" s="245"/>
      <c r="BB403" s="245"/>
      <c r="BC403" s="246"/>
      <c r="BD403" s="252"/>
      <c r="BE403" s="3"/>
      <c r="BF403" s="133"/>
      <c r="BG403" s="3"/>
      <c r="BH403" s="3"/>
      <c r="BI403" s="48"/>
    </row>
    <row r="404" spans="1:61" x14ac:dyDescent="0.35">
      <c r="A404" s="3"/>
      <c r="B404" s="3"/>
      <c r="C404" s="20"/>
      <c r="D404" s="28"/>
      <c r="E404" s="3"/>
      <c r="F404" s="31"/>
      <c r="G404" s="12" t="s">
        <v>472</v>
      </c>
      <c r="H404" s="55"/>
      <c r="I404" s="6">
        <v>0</v>
      </c>
      <c r="J404" s="6">
        <v>1</v>
      </c>
      <c r="K404" s="6">
        <v>0</v>
      </c>
      <c r="L404" s="6">
        <v>1</v>
      </c>
      <c r="M404" s="6">
        <v>0</v>
      </c>
      <c r="N404" s="6">
        <v>0</v>
      </c>
      <c r="O404" s="6">
        <v>0</v>
      </c>
      <c r="P404" s="6">
        <v>0</v>
      </c>
      <c r="Q404" s="6">
        <v>0</v>
      </c>
      <c r="R404" s="6">
        <v>0</v>
      </c>
      <c r="S404" s="6">
        <v>0</v>
      </c>
      <c r="T404" s="6">
        <v>0</v>
      </c>
      <c r="U404" s="6">
        <v>0</v>
      </c>
      <c r="V404" s="6">
        <v>0</v>
      </c>
      <c r="W404" s="6">
        <v>0</v>
      </c>
      <c r="X404" s="6">
        <v>0</v>
      </c>
      <c r="Y404" s="6">
        <v>0</v>
      </c>
      <c r="Z404" s="6">
        <v>0</v>
      </c>
      <c r="AA404" s="6">
        <v>0</v>
      </c>
      <c r="AB404" s="6">
        <v>0</v>
      </c>
      <c r="AC404" s="6">
        <v>0</v>
      </c>
      <c r="AD404" s="6">
        <v>0</v>
      </c>
      <c r="AE404" s="6">
        <v>0</v>
      </c>
      <c r="AF404" s="6">
        <v>0</v>
      </c>
      <c r="AG404" s="6">
        <v>0</v>
      </c>
      <c r="AH404" s="6">
        <v>0</v>
      </c>
      <c r="AI404" s="6">
        <v>0</v>
      </c>
      <c r="AJ404" s="6">
        <v>0</v>
      </c>
      <c r="AK404" s="6">
        <v>0</v>
      </c>
      <c r="AL404" s="6">
        <v>0</v>
      </c>
      <c r="AM404" s="6">
        <v>0</v>
      </c>
      <c r="AN404" s="6">
        <v>0</v>
      </c>
      <c r="AO404" s="46">
        <v>0</v>
      </c>
      <c r="AP404" s="41">
        <f t="shared" si="168"/>
        <v>1</v>
      </c>
      <c r="AQ404" s="62">
        <f t="shared" si="169"/>
        <v>1</v>
      </c>
      <c r="AR404" s="41">
        <f t="shared" si="170"/>
        <v>1</v>
      </c>
      <c r="AS404" s="62">
        <f t="shared" si="171"/>
        <v>1</v>
      </c>
      <c r="AT404" s="41">
        <f t="shared" si="172"/>
        <v>2</v>
      </c>
      <c r="AU404" s="41">
        <f t="shared" si="173"/>
        <v>0</v>
      </c>
      <c r="AV404" s="41">
        <f t="shared" si="174"/>
        <v>0</v>
      </c>
      <c r="AW404" s="41">
        <f t="shared" si="175"/>
        <v>0</v>
      </c>
      <c r="AX404" s="62">
        <f t="shared" si="176"/>
        <v>0</v>
      </c>
      <c r="AY404" s="62">
        <f t="shared" si="177"/>
        <v>2</v>
      </c>
      <c r="AZ404" s="247"/>
      <c r="BA404" s="245"/>
      <c r="BB404" s="245"/>
      <c r="BC404" s="246"/>
      <c r="BD404" s="252"/>
      <c r="BE404" s="3"/>
      <c r="BF404" s="133"/>
      <c r="BG404" s="3"/>
      <c r="BH404" s="3"/>
      <c r="BI404" s="48"/>
    </row>
    <row r="405" spans="1:61" x14ac:dyDescent="0.35">
      <c r="A405" s="3"/>
      <c r="B405" s="253" t="s">
        <v>441</v>
      </c>
      <c r="C405" s="20"/>
      <c r="D405" s="28"/>
      <c r="E405" s="3"/>
      <c r="F405" s="31"/>
      <c r="G405" s="12" t="s">
        <v>473</v>
      </c>
      <c r="H405" s="55"/>
      <c r="I405" s="6">
        <v>1</v>
      </c>
      <c r="J405" s="6">
        <v>0</v>
      </c>
      <c r="K405" s="6">
        <v>0</v>
      </c>
      <c r="L405" s="6">
        <v>0</v>
      </c>
      <c r="M405" s="6">
        <v>0</v>
      </c>
      <c r="N405" s="6">
        <v>0</v>
      </c>
      <c r="O405" s="6">
        <v>0</v>
      </c>
      <c r="P405" s="6">
        <v>0</v>
      </c>
      <c r="Q405" s="6">
        <v>0</v>
      </c>
      <c r="R405" s="6">
        <v>0</v>
      </c>
      <c r="S405" s="6">
        <v>0</v>
      </c>
      <c r="T405" s="6">
        <v>0</v>
      </c>
      <c r="U405" s="6">
        <v>0</v>
      </c>
      <c r="V405" s="6">
        <v>0</v>
      </c>
      <c r="W405" s="6">
        <v>0</v>
      </c>
      <c r="X405" s="6">
        <v>0</v>
      </c>
      <c r="Y405" s="6">
        <v>0</v>
      </c>
      <c r="Z405" s="6">
        <v>0</v>
      </c>
      <c r="AA405" s="6">
        <v>0</v>
      </c>
      <c r="AB405" s="6">
        <v>0</v>
      </c>
      <c r="AC405" s="6">
        <v>0</v>
      </c>
      <c r="AD405" s="6">
        <v>0</v>
      </c>
      <c r="AE405" s="6">
        <v>0</v>
      </c>
      <c r="AF405" s="6">
        <v>0</v>
      </c>
      <c r="AG405" s="6">
        <v>0</v>
      </c>
      <c r="AH405" s="6">
        <v>0</v>
      </c>
      <c r="AI405" s="6">
        <v>0</v>
      </c>
      <c r="AJ405" s="6">
        <v>0</v>
      </c>
      <c r="AK405" s="6">
        <v>0</v>
      </c>
      <c r="AL405" s="6">
        <v>0</v>
      </c>
      <c r="AM405" s="6">
        <v>0</v>
      </c>
      <c r="AN405" s="6">
        <v>0</v>
      </c>
      <c r="AO405" s="46">
        <v>0</v>
      </c>
      <c r="AP405" s="41">
        <f t="shared" si="168"/>
        <v>0</v>
      </c>
      <c r="AQ405" s="62">
        <f t="shared" si="169"/>
        <v>1</v>
      </c>
      <c r="AR405" s="41">
        <f t="shared" si="170"/>
        <v>1</v>
      </c>
      <c r="AS405" s="62">
        <f t="shared" si="171"/>
        <v>0</v>
      </c>
      <c r="AT405" s="41">
        <f t="shared" si="172"/>
        <v>1</v>
      </c>
      <c r="AU405" s="41">
        <f t="shared" si="173"/>
        <v>0</v>
      </c>
      <c r="AV405" s="41">
        <f t="shared" si="174"/>
        <v>0</v>
      </c>
      <c r="AW405" s="41">
        <f t="shared" si="175"/>
        <v>0</v>
      </c>
      <c r="AX405" s="62">
        <f t="shared" si="176"/>
        <v>0</v>
      </c>
      <c r="AY405" s="62">
        <f t="shared" si="177"/>
        <v>1</v>
      </c>
      <c r="AZ405" s="247"/>
      <c r="BA405" s="245"/>
      <c r="BB405" s="245"/>
      <c r="BC405" s="246"/>
      <c r="BD405" s="252"/>
      <c r="BE405" s="3"/>
      <c r="BF405" s="133"/>
      <c r="BG405" s="3"/>
      <c r="BH405" s="3"/>
      <c r="BI405" s="48"/>
    </row>
    <row r="406" spans="1:61" x14ac:dyDescent="0.35">
      <c r="A406" s="3"/>
      <c r="B406" s="253"/>
      <c r="C406" s="20"/>
      <c r="D406" s="28"/>
      <c r="E406" s="3"/>
      <c r="F406" s="12" t="s">
        <v>474</v>
      </c>
      <c r="G406" s="12"/>
      <c r="H406" s="55"/>
      <c r="I406" s="6">
        <v>1</v>
      </c>
      <c r="J406" s="6">
        <v>0</v>
      </c>
      <c r="K406" s="6">
        <v>1</v>
      </c>
      <c r="L406" s="6">
        <v>1</v>
      </c>
      <c r="M406" s="6">
        <v>0</v>
      </c>
      <c r="N406" s="6">
        <v>0</v>
      </c>
      <c r="O406" s="6">
        <v>0</v>
      </c>
      <c r="P406" s="6">
        <v>0</v>
      </c>
      <c r="Q406" s="6">
        <v>0</v>
      </c>
      <c r="R406" s="6">
        <v>0</v>
      </c>
      <c r="S406" s="6">
        <v>0</v>
      </c>
      <c r="T406" s="6">
        <v>0</v>
      </c>
      <c r="U406" s="6">
        <v>0</v>
      </c>
      <c r="V406" s="6">
        <v>0</v>
      </c>
      <c r="W406" s="6">
        <v>0</v>
      </c>
      <c r="X406" s="6">
        <v>0</v>
      </c>
      <c r="Y406" s="6">
        <v>0</v>
      </c>
      <c r="Z406" s="6">
        <v>0</v>
      </c>
      <c r="AA406" s="6">
        <v>0</v>
      </c>
      <c r="AB406" s="6">
        <v>0</v>
      </c>
      <c r="AC406" s="6">
        <v>0</v>
      </c>
      <c r="AD406" s="6">
        <v>0</v>
      </c>
      <c r="AE406" s="6">
        <v>0</v>
      </c>
      <c r="AF406" s="6">
        <v>0</v>
      </c>
      <c r="AG406" s="6">
        <v>0</v>
      </c>
      <c r="AH406" s="6">
        <v>0</v>
      </c>
      <c r="AI406" s="6">
        <v>0</v>
      </c>
      <c r="AJ406" s="6">
        <v>0</v>
      </c>
      <c r="AK406" s="6">
        <v>0</v>
      </c>
      <c r="AL406" s="6">
        <v>0</v>
      </c>
      <c r="AM406" s="6">
        <v>0</v>
      </c>
      <c r="AN406" s="6">
        <v>0</v>
      </c>
      <c r="AO406" s="46">
        <v>0</v>
      </c>
      <c r="AP406" s="41">
        <f t="shared" ref="AP406:AP427" si="178">SUMIF($I$3:$AO$3, "*REF*", I406:AO406)</f>
        <v>1</v>
      </c>
      <c r="AQ406" s="62">
        <f t="shared" ref="AQ406:AQ427" si="179">SUMIF($I$3:$AO$3, "*HOST*", I406:AO406)</f>
        <v>2</v>
      </c>
      <c r="AR406" s="41">
        <f t="shared" ref="AR406:AR427" si="180">SUMIF($I$4:$AO$4, "*F*", I406:AO406)</f>
        <v>1</v>
      </c>
      <c r="AS406" s="62">
        <f t="shared" ref="AS406:AS427" si="181">SUMIF($I$4:$AO$4, "*M*", I406:AO406)</f>
        <v>2</v>
      </c>
      <c r="AT406" s="41">
        <f t="shared" ref="AT406:AT427" si="182">SUMIF($I$6:$AO$6, "Edu", I406:AO406)</f>
        <v>3</v>
      </c>
      <c r="AU406" s="41">
        <f t="shared" ref="AU406:AU427" si="183">SUMIF($I$6:$AO$6, "*agri*", I406:AO406)</f>
        <v>0</v>
      </c>
      <c r="AV406" s="41">
        <f t="shared" ref="AV406:AV427" si="184">SUMIF($I$6:$AO$6, "Health", I406:AO406)</f>
        <v>0</v>
      </c>
      <c r="AW406" s="41">
        <f t="shared" ref="AW406:AW427" si="185">SUMIF($I$6:$AO$6, "*market*", I406:AO406)</f>
        <v>0</v>
      </c>
      <c r="AX406" s="62">
        <f t="shared" ref="AX406:AX427" si="186">SUMIF($I$6:$AO$6, "*PWD*", I406:AO406)</f>
        <v>0</v>
      </c>
      <c r="AY406" s="62">
        <f t="shared" si="177"/>
        <v>3</v>
      </c>
      <c r="AZ406" s="247"/>
      <c r="BA406" s="245"/>
      <c r="BB406" s="245"/>
      <c r="BC406" s="246"/>
      <c r="BD406" s="252"/>
      <c r="BE406" s="3"/>
      <c r="BF406" s="133"/>
      <c r="BG406" s="3"/>
      <c r="BH406" s="3"/>
      <c r="BI406" s="48"/>
    </row>
    <row r="407" spans="1:61" x14ac:dyDescent="0.35">
      <c r="A407" s="3"/>
      <c r="B407" s="253"/>
      <c r="C407" s="20"/>
      <c r="D407" s="28"/>
      <c r="E407" s="3"/>
      <c r="F407" s="12" t="s">
        <v>475</v>
      </c>
      <c r="G407" s="12"/>
      <c r="H407" s="55"/>
      <c r="I407" s="6">
        <v>1</v>
      </c>
      <c r="J407" s="6">
        <v>0</v>
      </c>
      <c r="K407" s="6">
        <v>1</v>
      </c>
      <c r="L407" s="6">
        <v>1</v>
      </c>
      <c r="M407" s="6">
        <v>0</v>
      </c>
      <c r="N407" s="6">
        <v>0</v>
      </c>
      <c r="O407" s="6">
        <v>0</v>
      </c>
      <c r="P407" s="6">
        <v>0</v>
      </c>
      <c r="Q407" s="6">
        <v>0</v>
      </c>
      <c r="R407" s="6">
        <v>0</v>
      </c>
      <c r="S407" s="6">
        <v>0</v>
      </c>
      <c r="T407" s="6">
        <v>0</v>
      </c>
      <c r="U407" s="6">
        <v>0</v>
      </c>
      <c r="V407" s="6">
        <v>0</v>
      </c>
      <c r="W407" s="6">
        <v>0</v>
      </c>
      <c r="X407" s="6">
        <v>0</v>
      </c>
      <c r="Y407" s="6">
        <v>0</v>
      </c>
      <c r="Z407" s="6">
        <v>0</v>
      </c>
      <c r="AA407" s="6">
        <v>0</v>
      </c>
      <c r="AB407" s="6">
        <v>0</v>
      </c>
      <c r="AC407" s="6">
        <v>0</v>
      </c>
      <c r="AD407" s="6">
        <v>0</v>
      </c>
      <c r="AE407" s="6">
        <v>0</v>
      </c>
      <c r="AF407" s="6">
        <v>0</v>
      </c>
      <c r="AG407" s="6">
        <v>0</v>
      </c>
      <c r="AH407" s="6">
        <v>0</v>
      </c>
      <c r="AI407" s="6">
        <v>0</v>
      </c>
      <c r="AJ407" s="6">
        <v>0</v>
      </c>
      <c r="AK407" s="6">
        <v>0</v>
      </c>
      <c r="AL407" s="6">
        <v>0</v>
      </c>
      <c r="AM407" s="6">
        <v>0</v>
      </c>
      <c r="AN407" s="6">
        <v>0</v>
      </c>
      <c r="AO407" s="46">
        <v>0</v>
      </c>
      <c r="AP407" s="41">
        <f t="shared" si="178"/>
        <v>1</v>
      </c>
      <c r="AQ407" s="62">
        <f t="shared" si="179"/>
        <v>2</v>
      </c>
      <c r="AR407" s="41">
        <f t="shared" si="180"/>
        <v>1</v>
      </c>
      <c r="AS407" s="62">
        <f t="shared" si="181"/>
        <v>2</v>
      </c>
      <c r="AT407" s="41">
        <f t="shared" si="182"/>
        <v>3</v>
      </c>
      <c r="AU407" s="41">
        <f t="shared" si="183"/>
        <v>0</v>
      </c>
      <c r="AV407" s="41">
        <f t="shared" si="184"/>
        <v>0</v>
      </c>
      <c r="AW407" s="41">
        <f t="shared" si="185"/>
        <v>0</v>
      </c>
      <c r="AX407" s="62">
        <f t="shared" si="186"/>
        <v>0</v>
      </c>
      <c r="AY407" s="62">
        <f t="shared" si="177"/>
        <v>3</v>
      </c>
      <c r="AZ407" s="247"/>
      <c r="BA407" s="245"/>
      <c r="BB407" s="245"/>
      <c r="BC407" s="246"/>
      <c r="BD407" s="252"/>
      <c r="BE407" s="3"/>
      <c r="BF407" s="133"/>
      <c r="BG407" s="3"/>
      <c r="BH407" s="3"/>
      <c r="BI407" s="48"/>
    </row>
    <row r="408" spans="1:61" x14ac:dyDescent="0.35">
      <c r="A408" s="3"/>
      <c r="B408" s="253"/>
      <c r="C408" s="20"/>
      <c r="D408" s="28"/>
      <c r="E408" s="3"/>
      <c r="F408" s="12" t="s">
        <v>476</v>
      </c>
      <c r="G408" s="12"/>
      <c r="H408" s="55"/>
      <c r="I408" s="6">
        <v>0</v>
      </c>
      <c r="J408" s="6">
        <v>0</v>
      </c>
      <c r="K408" s="6">
        <v>1</v>
      </c>
      <c r="L408" s="6">
        <v>1</v>
      </c>
      <c r="M408" s="6">
        <v>0</v>
      </c>
      <c r="N408" s="6">
        <v>0</v>
      </c>
      <c r="O408" s="6">
        <v>0</v>
      </c>
      <c r="P408" s="6">
        <v>0</v>
      </c>
      <c r="Q408" s="6">
        <v>0</v>
      </c>
      <c r="R408" s="6">
        <v>0</v>
      </c>
      <c r="S408" s="6">
        <v>0</v>
      </c>
      <c r="T408" s="6">
        <v>0</v>
      </c>
      <c r="U408" s="6">
        <v>0</v>
      </c>
      <c r="V408" s="6">
        <v>0</v>
      </c>
      <c r="W408" s="6">
        <v>0</v>
      </c>
      <c r="X408" s="6">
        <v>0</v>
      </c>
      <c r="Y408" s="6">
        <v>0</v>
      </c>
      <c r="Z408" s="6">
        <v>0</v>
      </c>
      <c r="AA408" s="6">
        <v>0</v>
      </c>
      <c r="AB408" s="6">
        <v>0</v>
      </c>
      <c r="AC408" s="6">
        <v>0</v>
      </c>
      <c r="AD408" s="6">
        <v>0</v>
      </c>
      <c r="AE408" s="6">
        <v>0</v>
      </c>
      <c r="AF408" s="6">
        <v>0</v>
      </c>
      <c r="AG408" s="6">
        <v>0</v>
      </c>
      <c r="AH408" s="6">
        <v>0</v>
      </c>
      <c r="AI408" s="6">
        <v>0</v>
      </c>
      <c r="AJ408" s="6">
        <v>0</v>
      </c>
      <c r="AK408" s="6">
        <v>0</v>
      </c>
      <c r="AL408" s="6">
        <v>0</v>
      </c>
      <c r="AM408" s="6">
        <v>0</v>
      </c>
      <c r="AN408" s="6">
        <v>0</v>
      </c>
      <c r="AO408" s="46">
        <v>0</v>
      </c>
      <c r="AP408" s="41">
        <f t="shared" si="178"/>
        <v>1</v>
      </c>
      <c r="AQ408" s="62">
        <f t="shared" si="179"/>
        <v>1</v>
      </c>
      <c r="AR408" s="41">
        <f t="shared" si="180"/>
        <v>0</v>
      </c>
      <c r="AS408" s="62">
        <f t="shared" si="181"/>
        <v>2</v>
      </c>
      <c r="AT408" s="41">
        <f t="shared" si="182"/>
        <v>2</v>
      </c>
      <c r="AU408" s="41">
        <f t="shared" si="183"/>
        <v>0</v>
      </c>
      <c r="AV408" s="41">
        <f t="shared" si="184"/>
        <v>0</v>
      </c>
      <c r="AW408" s="41">
        <f t="shared" si="185"/>
        <v>0</v>
      </c>
      <c r="AX408" s="62">
        <f t="shared" si="186"/>
        <v>0</v>
      </c>
      <c r="AY408" s="62">
        <f t="shared" si="177"/>
        <v>2</v>
      </c>
      <c r="AZ408" s="247"/>
      <c r="BA408" s="245"/>
      <c r="BB408" s="245"/>
      <c r="BC408" s="246"/>
      <c r="BD408" s="252"/>
      <c r="BE408" s="3"/>
      <c r="BF408" s="133"/>
      <c r="BG408" s="3"/>
      <c r="BH408" s="3"/>
      <c r="BI408" s="48"/>
    </row>
    <row r="409" spans="1:61" x14ac:dyDescent="0.35">
      <c r="A409" s="3"/>
      <c r="B409" s="253"/>
      <c r="C409" s="20"/>
      <c r="D409" s="28"/>
      <c r="E409" s="3"/>
      <c r="F409" s="12" t="s">
        <v>477</v>
      </c>
      <c r="G409" s="12"/>
      <c r="H409" s="55"/>
      <c r="I409" s="6">
        <v>0</v>
      </c>
      <c r="J409" s="6">
        <v>1</v>
      </c>
      <c r="K409" s="6">
        <v>1</v>
      </c>
      <c r="L409" s="6">
        <v>0</v>
      </c>
      <c r="M409" s="6">
        <v>0</v>
      </c>
      <c r="N409" s="6">
        <v>0</v>
      </c>
      <c r="O409" s="6">
        <v>0</v>
      </c>
      <c r="P409" s="6">
        <v>0</v>
      </c>
      <c r="Q409" s="6">
        <v>0</v>
      </c>
      <c r="R409" s="6">
        <v>0</v>
      </c>
      <c r="S409" s="6">
        <v>0</v>
      </c>
      <c r="T409" s="6">
        <v>0</v>
      </c>
      <c r="U409" s="6">
        <v>0</v>
      </c>
      <c r="V409" s="6">
        <v>0</v>
      </c>
      <c r="W409" s="6">
        <v>0</v>
      </c>
      <c r="X409" s="6">
        <v>0</v>
      </c>
      <c r="Y409" s="6">
        <v>0</v>
      </c>
      <c r="Z409" s="6">
        <v>0</v>
      </c>
      <c r="AA409" s="6">
        <v>0</v>
      </c>
      <c r="AB409" s="6">
        <v>0</v>
      </c>
      <c r="AC409" s="6">
        <v>0</v>
      </c>
      <c r="AD409" s="6">
        <v>0</v>
      </c>
      <c r="AE409" s="6">
        <v>0</v>
      </c>
      <c r="AF409" s="6">
        <v>0</v>
      </c>
      <c r="AG409" s="6">
        <v>0</v>
      </c>
      <c r="AH409" s="6">
        <v>0</v>
      </c>
      <c r="AI409" s="6">
        <v>0</v>
      </c>
      <c r="AJ409" s="6">
        <v>0</v>
      </c>
      <c r="AK409" s="6">
        <v>0</v>
      </c>
      <c r="AL409" s="6">
        <v>0</v>
      </c>
      <c r="AM409" s="6">
        <v>0</v>
      </c>
      <c r="AN409" s="6">
        <v>0</v>
      </c>
      <c r="AO409" s="46">
        <v>0</v>
      </c>
      <c r="AP409" s="41">
        <f t="shared" si="178"/>
        <v>0</v>
      </c>
      <c r="AQ409" s="62">
        <f t="shared" si="179"/>
        <v>2</v>
      </c>
      <c r="AR409" s="41">
        <f t="shared" si="180"/>
        <v>1</v>
      </c>
      <c r="AS409" s="62">
        <f t="shared" si="181"/>
        <v>1</v>
      </c>
      <c r="AT409" s="41">
        <f t="shared" si="182"/>
        <v>2</v>
      </c>
      <c r="AU409" s="41">
        <f t="shared" si="183"/>
        <v>0</v>
      </c>
      <c r="AV409" s="41">
        <f t="shared" si="184"/>
        <v>0</v>
      </c>
      <c r="AW409" s="41">
        <f t="shared" si="185"/>
        <v>0</v>
      </c>
      <c r="AX409" s="62">
        <f t="shared" si="186"/>
        <v>0</v>
      </c>
      <c r="AY409" s="62">
        <f t="shared" si="177"/>
        <v>2</v>
      </c>
      <c r="AZ409" s="247"/>
      <c r="BA409" s="245"/>
      <c r="BB409" s="245"/>
      <c r="BC409" s="246"/>
      <c r="BD409" s="252"/>
      <c r="BE409" s="3"/>
      <c r="BF409" s="133"/>
      <c r="BG409" s="3"/>
      <c r="BH409" s="3"/>
      <c r="BI409" s="48"/>
    </row>
    <row r="410" spans="1:61" x14ac:dyDescent="0.35">
      <c r="A410" s="3"/>
      <c r="B410" s="253"/>
      <c r="C410" s="20"/>
      <c r="D410" s="28"/>
      <c r="E410" s="3"/>
      <c r="F410" s="12" t="s">
        <v>478</v>
      </c>
      <c r="G410" s="12"/>
      <c r="H410" s="55"/>
      <c r="I410" s="6">
        <v>0</v>
      </c>
      <c r="J410" s="6">
        <v>0</v>
      </c>
      <c r="K410" s="6">
        <v>1</v>
      </c>
      <c r="L410" s="6">
        <v>0</v>
      </c>
      <c r="M410" s="6">
        <v>0</v>
      </c>
      <c r="N410" s="6">
        <v>0</v>
      </c>
      <c r="O410" s="6">
        <v>0</v>
      </c>
      <c r="P410" s="6">
        <v>0</v>
      </c>
      <c r="Q410" s="6">
        <v>0</v>
      </c>
      <c r="R410" s="6">
        <v>0</v>
      </c>
      <c r="S410" s="6">
        <v>0</v>
      </c>
      <c r="T410" s="6">
        <v>0</v>
      </c>
      <c r="U410" s="6">
        <v>0</v>
      </c>
      <c r="V410" s="6">
        <v>0</v>
      </c>
      <c r="W410" s="6">
        <v>0</v>
      </c>
      <c r="X410" s="6">
        <v>0</v>
      </c>
      <c r="Y410" s="6">
        <v>0</v>
      </c>
      <c r="Z410" s="6">
        <v>0</v>
      </c>
      <c r="AA410" s="6">
        <v>0</v>
      </c>
      <c r="AB410" s="6">
        <v>0</v>
      </c>
      <c r="AC410" s="6">
        <v>0</v>
      </c>
      <c r="AD410" s="6">
        <v>0</v>
      </c>
      <c r="AE410" s="6">
        <v>0</v>
      </c>
      <c r="AF410" s="6">
        <v>0</v>
      </c>
      <c r="AG410" s="6">
        <v>0</v>
      </c>
      <c r="AH410" s="6">
        <v>0</v>
      </c>
      <c r="AI410" s="6">
        <v>0</v>
      </c>
      <c r="AJ410" s="6">
        <v>0</v>
      </c>
      <c r="AK410" s="6">
        <v>0</v>
      </c>
      <c r="AL410" s="6">
        <v>0</v>
      </c>
      <c r="AM410" s="6">
        <v>0</v>
      </c>
      <c r="AN410" s="6">
        <v>0</v>
      </c>
      <c r="AO410" s="46">
        <v>0</v>
      </c>
      <c r="AP410" s="41">
        <f t="shared" si="178"/>
        <v>0</v>
      </c>
      <c r="AQ410" s="62">
        <f t="shared" si="179"/>
        <v>1</v>
      </c>
      <c r="AR410" s="41">
        <f t="shared" si="180"/>
        <v>0</v>
      </c>
      <c r="AS410" s="62">
        <f t="shared" si="181"/>
        <v>1</v>
      </c>
      <c r="AT410" s="41">
        <f t="shared" si="182"/>
        <v>1</v>
      </c>
      <c r="AU410" s="41">
        <f t="shared" si="183"/>
        <v>0</v>
      </c>
      <c r="AV410" s="41">
        <f t="shared" si="184"/>
        <v>0</v>
      </c>
      <c r="AW410" s="41">
        <f t="shared" si="185"/>
        <v>0</v>
      </c>
      <c r="AX410" s="62">
        <f t="shared" si="186"/>
        <v>0</v>
      </c>
      <c r="AY410" s="62">
        <f t="shared" si="177"/>
        <v>1</v>
      </c>
      <c r="AZ410" s="247"/>
      <c r="BA410" s="245"/>
      <c r="BB410" s="245"/>
      <c r="BC410" s="246"/>
      <c r="BD410" s="252"/>
      <c r="BE410" s="3"/>
      <c r="BF410" s="133"/>
      <c r="BG410" s="3"/>
      <c r="BH410" s="3"/>
      <c r="BI410" s="48"/>
    </row>
    <row r="411" spans="1:61" x14ac:dyDescent="0.35">
      <c r="A411" s="3"/>
      <c r="B411" s="253"/>
      <c r="C411" s="20"/>
      <c r="D411" s="28"/>
      <c r="E411" s="3"/>
      <c r="F411" s="12" t="s">
        <v>479</v>
      </c>
      <c r="G411" s="12"/>
      <c r="H411" s="55"/>
      <c r="I411" s="6">
        <v>1</v>
      </c>
      <c r="J411" s="6">
        <v>0</v>
      </c>
      <c r="K411" s="6">
        <v>0</v>
      </c>
      <c r="L411" s="6">
        <v>0</v>
      </c>
      <c r="M411" s="6">
        <v>0</v>
      </c>
      <c r="N411" s="6">
        <v>0</v>
      </c>
      <c r="O411" s="6">
        <v>0</v>
      </c>
      <c r="P411" s="6">
        <v>0</v>
      </c>
      <c r="Q411" s="6">
        <v>0</v>
      </c>
      <c r="R411" s="6">
        <v>0</v>
      </c>
      <c r="S411" s="6">
        <v>0</v>
      </c>
      <c r="T411" s="6">
        <v>0</v>
      </c>
      <c r="U411" s="6">
        <v>0</v>
      </c>
      <c r="V411" s="6">
        <v>0</v>
      </c>
      <c r="W411" s="6">
        <v>0</v>
      </c>
      <c r="X411" s="6">
        <v>0</v>
      </c>
      <c r="Y411" s="6">
        <v>0</v>
      </c>
      <c r="Z411" s="6">
        <v>0</v>
      </c>
      <c r="AA411" s="6">
        <v>0</v>
      </c>
      <c r="AB411" s="6">
        <v>0</v>
      </c>
      <c r="AC411" s="6">
        <v>0</v>
      </c>
      <c r="AD411" s="6">
        <v>0</v>
      </c>
      <c r="AE411" s="6">
        <v>0</v>
      </c>
      <c r="AF411" s="6">
        <v>0</v>
      </c>
      <c r="AG411" s="6">
        <v>0</v>
      </c>
      <c r="AH411" s="6">
        <v>0</v>
      </c>
      <c r="AI411" s="6">
        <v>0</v>
      </c>
      <c r="AJ411" s="6">
        <v>0</v>
      </c>
      <c r="AK411" s="6">
        <v>0</v>
      </c>
      <c r="AL411" s="6">
        <v>0</v>
      </c>
      <c r="AM411" s="6">
        <v>0</v>
      </c>
      <c r="AN411" s="6">
        <v>0</v>
      </c>
      <c r="AO411" s="46">
        <v>0</v>
      </c>
      <c r="AP411" s="41">
        <f t="shared" si="178"/>
        <v>0</v>
      </c>
      <c r="AQ411" s="62">
        <f t="shared" si="179"/>
        <v>1</v>
      </c>
      <c r="AR411" s="41">
        <f t="shared" si="180"/>
        <v>1</v>
      </c>
      <c r="AS411" s="62">
        <f t="shared" si="181"/>
        <v>0</v>
      </c>
      <c r="AT411" s="41">
        <f t="shared" si="182"/>
        <v>1</v>
      </c>
      <c r="AU411" s="41">
        <f t="shared" si="183"/>
        <v>0</v>
      </c>
      <c r="AV411" s="41">
        <f t="shared" si="184"/>
        <v>0</v>
      </c>
      <c r="AW411" s="41">
        <f t="shared" si="185"/>
        <v>0</v>
      </c>
      <c r="AX411" s="62">
        <f t="shared" si="186"/>
        <v>0</v>
      </c>
      <c r="AY411" s="62">
        <f t="shared" si="177"/>
        <v>1</v>
      </c>
      <c r="AZ411" s="247"/>
      <c r="BA411" s="245"/>
      <c r="BB411" s="245"/>
      <c r="BC411" s="246"/>
      <c r="BD411" s="252"/>
      <c r="BE411" s="3"/>
      <c r="BF411" s="133"/>
      <c r="BG411" s="3"/>
      <c r="BH411" s="3"/>
      <c r="BI411" s="48"/>
    </row>
    <row r="412" spans="1:61" x14ac:dyDescent="0.35">
      <c r="A412" s="3"/>
      <c r="B412" s="3"/>
      <c r="C412" s="20"/>
      <c r="D412" s="28"/>
      <c r="E412" s="3"/>
      <c r="F412" s="12" t="s">
        <v>480</v>
      </c>
      <c r="G412" s="12"/>
      <c r="H412" s="55"/>
      <c r="I412" s="6">
        <v>0</v>
      </c>
      <c r="J412" s="6">
        <v>0</v>
      </c>
      <c r="K412" s="6">
        <v>1</v>
      </c>
      <c r="L412" s="6">
        <v>0</v>
      </c>
      <c r="M412" s="6">
        <v>0</v>
      </c>
      <c r="N412" s="6">
        <v>0</v>
      </c>
      <c r="O412" s="6">
        <v>0</v>
      </c>
      <c r="P412" s="6">
        <v>0</v>
      </c>
      <c r="Q412" s="6">
        <v>0</v>
      </c>
      <c r="R412" s="6">
        <v>0</v>
      </c>
      <c r="S412" s="6">
        <v>0</v>
      </c>
      <c r="T412" s="6">
        <v>0</v>
      </c>
      <c r="U412" s="6">
        <v>0</v>
      </c>
      <c r="V412" s="6">
        <v>0</v>
      </c>
      <c r="W412" s="6">
        <v>0</v>
      </c>
      <c r="X412" s="6">
        <v>0</v>
      </c>
      <c r="Y412" s="6">
        <v>0</v>
      </c>
      <c r="Z412" s="6">
        <v>0</v>
      </c>
      <c r="AA412" s="6">
        <v>0</v>
      </c>
      <c r="AB412" s="6">
        <v>0</v>
      </c>
      <c r="AC412" s="6">
        <v>0</v>
      </c>
      <c r="AD412" s="6">
        <v>0</v>
      </c>
      <c r="AE412" s="6">
        <v>0</v>
      </c>
      <c r="AF412" s="6">
        <v>0</v>
      </c>
      <c r="AG412" s="6">
        <v>0</v>
      </c>
      <c r="AH412" s="6">
        <v>0</v>
      </c>
      <c r="AI412" s="6">
        <v>0</v>
      </c>
      <c r="AJ412" s="6">
        <v>0</v>
      </c>
      <c r="AK412" s="6">
        <v>0</v>
      </c>
      <c r="AL412" s="6">
        <v>0</v>
      </c>
      <c r="AM412" s="6">
        <v>0</v>
      </c>
      <c r="AN412" s="6">
        <v>0</v>
      </c>
      <c r="AO412" s="46">
        <v>0</v>
      </c>
      <c r="AP412" s="41">
        <f t="shared" si="178"/>
        <v>0</v>
      </c>
      <c r="AQ412" s="62">
        <f t="shared" si="179"/>
        <v>1</v>
      </c>
      <c r="AR412" s="41">
        <f t="shared" si="180"/>
        <v>0</v>
      </c>
      <c r="AS412" s="62">
        <f t="shared" si="181"/>
        <v>1</v>
      </c>
      <c r="AT412" s="41">
        <f t="shared" si="182"/>
        <v>1</v>
      </c>
      <c r="AU412" s="41">
        <f t="shared" si="183"/>
        <v>0</v>
      </c>
      <c r="AV412" s="41">
        <f t="shared" si="184"/>
        <v>0</v>
      </c>
      <c r="AW412" s="41">
        <f t="shared" si="185"/>
        <v>0</v>
      </c>
      <c r="AX412" s="62">
        <f t="shared" si="186"/>
        <v>0</v>
      </c>
      <c r="AY412" s="62">
        <f t="shared" si="177"/>
        <v>1</v>
      </c>
      <c r="AZ412" s="247"/>
      <c r="BA412" s="245"/>
      <c r="BB412" s="245"/>
      <c r="BC412" s="246"/>
      <c r="BD412" s="252"/>
      <c r="BE412" s="3"/>
      <c r="BF412" s="133"/>
      <c r="BG412" s="3"/>
      <c r="BH412" s="3"/>
      <c r="BI412" s="48"/>
    </row>
    <row r="413" spans="1:61" x14ac:dyDescent="0.35">
      <c r="A413" s="3"/>
      <c r="B413" s="3"/>
      <c r="C413" s="20"/>
      <c r="D413" s="28"/>
      <c r="E413" s="3"/>
      <c r="F413" s="12" t="s">
        <v>481</v>
      </c>
      <c r="G413" s="12"/>
      <c r="H413" s="55"/>
      <c r="I413" s="6">
        <v>0</v>
      </c>
      <c r="J413" s="6">
        <v>1</v>
      </c>
      <c r="K413" s="6">
        <v>0</v>
      </c>
      <c r="L413" s="6">
        <v>0</v>
      </c>
      <c r="M413" s="6">
        <v>0</v>
      </c>
      <c r="N413" s="6">
        <v>0</v>
      </c>
      <c r="O413" s="6">
        <v>0</v>
      </c>
      <c r="P413" s="6">
        <v>0</v>
      </c>
      <c r="Q413" s="6">
        <v>0</v>
      </c>
      <c r="R413" s="6">
        <v>0</v>
      </c>
      <c r="S413" s="6">
        <v>0</v>
      </c>
      <c r="T413" s="6">
        <v>0</v>
      </c>
      <c r="U413" s="6">
        <v>0</v>
      </c>
      <c r="V413" s="6">
        <v>0</v>
      </c>
      <c r="W413" s="6">
        <v>0</v>
      </c>
      <c r="X413" s="6">
        <v>0</v>
      </c>
      <c r="Y413" s="6">
        <v>0</v>
      </c>
      <c r="Z413" s="6">
        <v>0</v>
      </c>
      <c r="AA413" s="6">
        <v>0</v>
      </c>
      <c r="AB413" s="6">
        <v>0</v>
      </c>
      <c r="AC413" s="6">
        <v>0</v>
      </c>
      <c r="AD413" s="6">
        <v>0</v>
      </c>
      <c r="AE413" s="6">
        <v>0</v>
      </c>
      <c r="AF413" s="6">
        <v>0</v>
      </c>
      <c r="AG413" s="6">
        <v>0</v>
      </c>
      <c r="AH413" s="6">
        <v>0</v>
      </c>
      <c r="AI413" s="6">
        <v>0</v>
      </c>
      <c r="AJ413" s="6">
        <v>0</v>
      </c>
      <c r="AK413" s="6">
        <v>0</v>
      </c>
      <c r="AL413" s="6">
        <v>0</v>
      </c>
      <c r="AM413" s="6">
        <v>0</v>
      </c>
      <c r="AN413" s="6">
        <v>0</v>
      </c>
      <c r="AO413" s="46">
        <v>0</v>
      </c>
      <c r="AP413" s="41">
        <f t="shared" si="178"/>
        <v>0</v>
      </c>
      <c r="AQ413" s="62">
        <f t="shared" si="179"/>
        <v>1</v>
      </c>
      <c r="AR413" s="41">
        <f t="shared" si="180"/>
        <v>1</v>
      </c>
      <c r="AS413" s="62">
        <f t="shared" si="181"/>
        <v>0</v>
      </c>
      <c r="AT413" s="41">
        <f t="shared" si="182"/>
        <v>1</v>
      </c>
      <c r="AU413" s="41">
        <f t="shared" si="183"/>
        <v>0</v>
      </c>
      <c r="AV413" s="41">
        <f t="shared" si="184"/>
        <v>0</v>
      </c>
      <c r="AW413" s="41">
        <f t="shared" si="185"/>
        <v>0</v>
      </c>
      <c r="AX413" s="62">
        <f t="shared" si="186"/>
        <v>0</v>
      </c>
      <c r="AY413" s="62">
        <f t="shared" si="177"/>
        <v>1</v>
      </c>
      <c r="AZ413" s="247"/>
      <c r="BA413" s="245"/>
      <c r="BB413" s="245"/>
      <c r="BC413" s="246"/>
      <c r="BD413" s="252"/>
      <c r="BE413" s="3"/>
      <c r="BF413" s="133"/>
      <c r="BG413" s="3"/>
      <c r="BH413" s="3"/>
      <c r="BI413" s="48"/>
    </row>
    <row r="414" spans="1:61" x14ac:dyDescent="0.35">
      <c r="A414" s="3"/>
      <c r="B414" s="3"/>
      <c r="C414" s="20"/>
      <c r="D414" s="28"/>
      <c r="E414" s="3"/>
      <c r="F414" s="12" t="s">
        <v>482</v>
      </c>
      <c r="G414" s="12"/>
      <c r="H414" s="55"/>
      <c r="I414" s="6">
        <v>1</v>
      </c>
      <c r="J414" s="6">
        <v>0</v>
      </c>
      <c r="K414" s="6">
        <v>0</v>
      </c>
      <c r="L414" s="6">
        <v>0</v>
      </c>
      <c r="M414" s="6">
        <v>0</v>
      </c>
      <c r="N414" s="6">
        <v>0</v>
      </c>
      <c r="O414" s="6">
        <v>0</v>
      </c>
      <c r="P414" s="6">
        <v>0</v>
      </c>
      <c r="Q414" s="6">
        <v>0</v>
      </c>
      <c r="R414" s="6">
        <v>0</v>
      </c>
      <c r="S414" s="6">
        <v>0</v>
      </c>
      <c r="T414" s="6">
        <v>0</v>
      </c>
      <c r="U414" s="6">
        <v>0</v>
      </c>
      <c r="V414" s="6">
        <v>0</v>
      </c>
      <c r="W414" s="6">
        <v>0</v>
      </c>
      <c r="X414" s="6">
        <v>0</v>
      </c>
      <c r="Y414" s="6">
        <v>0</v>
      </c>
      <c r="Z414" s="6">
        <v>0</v>
      </c>
      <c r="AA414" s="6">
        <v>0</v>
      </c>
      <c r="AB414" s="6">
        <v>0</v>
      </c>
      <c r="AC414" s="6">
        <v>0</v>
      </c>
      <c r="AD414" s="6">
        <v>0</v>
      </c>
      <c r="AE414" s="6">
        <v>0</v>
      </c>
      <c r="AF414" s="6">
        <v>0</v>
      </c>
      <c r="AG414" s="6">
        <v>0</v>
      </c>
      <c r="AH414" s="6">
        <v>0</v>
      </c>
      <c r="AI414" s="6">
        <v>0</v>
      </c>
      <c r="AJ414" s="6">
        <v>0</v>
      </c>
      <c r="AK414" s="6">
        <v>0</v>
      </c>
      <c r="AL414" s="6">
        <v>0</v>
      </c>
      <c r="AM414" s="6">
        <v>0</v>
      </c>
      <c r="AN414" s="6">
        <v>0</v>
      </c>
      <c r="AO414" s="46">
        <v>0</v>
      </c>
      <c r="AP414" s="41">
        <f t="shared" si="178"/>
        <v>0</v>
      </c>
      <c r="AQ414" s="62">
        <f t="shared" si="179"/>
        <v>1</v>
      </c>
      <c r="AR414" s="41">
        <f t="shared" si="180"/>
        <v>1</v>
      </c>
      <c r="AS414" s="62">
        <f t="shared" si="181"/>
        <v>0</v>
      </c>
      <c r="AT414" s="41">
        <f t="shared" si="182"/>
        <v>1</v>
      </c>
      <c r="AU414" s="41">
        <f t="shared" si="183"/>
        <v>0</v>
      </c>
      <c r="AV414" s="41">
        <f t="shared" si="184"/>
        <v>0</v>
      </c>
      <c r="AW414" s="41">
        <f t="shared" si="185"/>
        <v>0</v>
      </c>
      <c r="AX414" s="62">
        <f t="shared" si="186"/>
        <v>0</v>
      </c>
      <c r="AY414" s="62">
        <f t="shared" si="177"/>
        <v>1</v>
      </c>
      <c r="AZ414" s="247"/>
      <c r="BA414" s="245"/>
      <c r="BB414" s="245"/>
      <c r="BC414" s="246"/>
      <c r="BD414" s="252"/>
      <c r="BE414" s="3"/>
      <c r="BF414" s="133"/>
      <c r="BG414" s="3"/>
      <c r="BH414" s="3"/>
      <c r="BI414" s="48"/>
    </row>
    <row r="415" spans="1:61" s="202" customFormat="1" x14ac:dyDescent="0.35">
      <c r="A415" s="15"/>
      <c r="B415" s="15"/>
      <c r="C415" s="20"/>
      <c r="D415" s="28"/>
      <c r="E415" s="11" t="s">
        <v>825</v>
      </c>
      <c r="F415" s="12"/>
      <c r="G415" s="11"/>
      <c r="H415" s="54"/>
      <c r="I415" s="204">
        <v>1</v>
      </c>
      <c r="J415" s="204">
        <v>1</v>
      </c>
      <c r="K415" s="204">
        <v>1</v>
      </c>
      <c r="L415" s="204">
        <v>1</v>
      </c>
      <c r="M415" s="204">
        <v>0</v>
      </c>
      <c r="N415" s="204">
        <v>0</v>
      </c>
      <c r="O415" s="204">
        <v>0</v>
      </c>
      <c r="P415" s="204">
        <v>0</v>
      </c>
      <c r="Q415" s="204">
        <v>0</v>
      </c>
      <c r="R415" s="204">
        <v>0</v>
      </c>
      <c r="S415" s="204">
        <v>0</v>
      </c>
      <c r="T415" s="204">
        <v>0</v>
      </c>
      <c r="U415" s="204">
        <v>0</v>
      </c>
      <c r="V415" s="204">
        <v>0</v>
      </c>
      <c r="W415" s="204">
        <v>0</v>
      </c>
      <c r="X415" s="204">
        <v>0</v>
      </c>
      <c r="Y415" s="204">
        <v>0</v>
      </c>
      <c r="Z415" s="204">
        <v>0</v>
      </c>
      <c r="AA415" s="204">
        <v>0</v>
      </c>
      <c r="AB415" s="204">
        <v>0</v>
      </c>
      <c r="AC415" s="204">
        <v>0</v>
      </c>
      <c r="AD415" s="204">
        <v>0</v>
      </c>
      <c r="AE415" s="204">
        <v>0</v>
      </c>
      <c r="AF415" s="204">
        <v>0</v>
      </c>
      <c r="AG415" s="204">
        <v>0</v>
      </c>
      <c r="AH415" s="204">
        <v>0</v>
      </c>
      <c r="AI415" s="204">
        <v>0</v>
      </c>
      <c r="AJ415" s="204">
        <v>0</v>
      </c>
      <c r="AK415" s="204">
        <v>0</v>
      </c>
      <c r="AL415" s="204">
        <v>0</v>
      </c>
      <c r="AM415" s="204">
        <v>0</v>
      </c>
      <c r="AN415" s="204">
        <v>0</v>
      </c>
      <c r="AO415" s="205">
        <v>0</v>
      </c>
      <c r="AP415" s="206">
        <f t="shared" si="178"/>
        <v>1</v>
      </c>
      <c r="AQ415" s="207">
        <f t="shared" si="179"/>
        <v>3</v>
      </c>
      <c r="AR415" s="206">
        <f t="shared" si="180"/>
        <v>2</v>
      </c>
      <c r="AS415" s="207">
        <f t="shared" si="181"/>
        <v>2</v>
      </c>
      <c r="AT415" s="206">
        <f t="shared" si="182"/>
        <v>4</v>
      </c>
      <c r="AU415" s="206">
        <f t="shared" si="183"/>
        <v>0</v>
      </c>
      <c r="AV415" s="206">
        <f t="shared" si="184"/>
        <v>0</v>
      </c>
      <c r="AW415" s="206">
        <f t="shared" si="185"/>
        <v>0</v>
      </c>
      <c r="AX415" s="207">
        <f t="shared" si="186"/>
        <v>0</v>
      </c>
      <c r="AY415" s="207">
        <f t="shared" si="177"/>
        <v>4</v>
      </c>
      <c r="AZ415" s="247"/>
      <c r="BA415" s="245"/>
      <c r="BB415" s="245"/>
      <c r="BC415" s="246"/>
      <c r="BD415" s="252"/>
      <c r="BE415" s="15"/>
      <c r="BF415" s="155"/>
      <c r="BG415" s="15"/>
      <c r="BH415" s="15"/>
      <c r="BI415" s="69"/>
    </row>
    <row r="416" spans="1:61" x14ac:dyDescent="0.35">
      <c r="A416" s="3"/>
      <c r="B416" s="3"/>
      <c r="C416" s="20"/>
      <c r="D416" s="28"/>
      <c r="E416" s="3"/>
      <c r="F416" s="12" t="s">
        <v>483</v>
      </c>
      <c r="G416" s="12"/>
      <c r="H416" s="55"/>
      <c r="I416" s="6">
        <v>0</v>
      </c>
      <c r="J416" s="6">
        <v>0</v>
      </c>
      <c r="K416" s="6">
        <v>1</v>
      </c>
      <c r="L416" s="6">
        <v>0</v>
      </c>
      <c r="M416" s="6">
        <v>0</v>
      </c>
      <c r="N416" s="6">
        <v>0</v>
      </c>
      <c r="O416" s="6">
        <v>0</v>
      </c>
      <c r="P416" s="6">
        <v>0</v>
      </c>
      <c r="Q416" s="6">
        <v>0</v>
      </c>
      <c r="R416" s="6">
        <v>0</v>
      </c>
      <c r="S416" s="6">
        <v>0</v>
      </c>
      <c r="T416" s="6">
        <v>0</v>
      </c>
      <c r="U416" s="6">
        <v>0</v>
      </c>
      <c r="V416" s="6">
        <v>0</v>
      </c>
      <c r="W416" s="6">
        <v>0</v>
      </c>
      <c r="X416" s="6">
        <v>0</v>
      </c>
      <c r="Y416" s="6">
        <v>0</v>
      </c>
      <c r="Z416" s="6">
        <v>0</v>
      </c>
      <c r="AA416" s="6">
        <v>0</v>
      </c>
      <c r="AB416" s="6">
        <v>0</v>
      </c>
      <c r="AC416" s="6">
        <v>0</v>
      </c>
      <c r="AD416" s="6">
        <v>0</v>
      </c>
      <c r="AE416" s="6">
        <v>0</v>
      </c>
      <c r="AF416" s="6">
        <v>0</v>
      </c>
      <c r="AG416" s="6">
        <v>0</v>
      </c>
      <c r="AH416" s="6">
        <v>0</v>
      </c>
      <c r="AI416" s="6">
        <v>0</v>
      </c>
      <c r="AJ416" s="6">
        <v>0</v>
      </c>
      <c r="AK416" s="6">
        <v>0</v>
      </c>
      <c r="AL416" s="6">
        <v>0</v>
      </c>
      <c r="AM416" s="6">
        <v>0</v>
      </c>
      <c r="AN416" s="6">
        <v>0</v>
      </c>
      <c r="AO416" s="46">
        <v>0</v>
      </c>
      <c r="AP416" s="41">
        <f t="shared" si="178"/>
        <v>0</v>
      </c>
      <c r="AQ416" s="62">
        <f t="shared" si="179"/>
        <v>1</v>
      </c>
      <c r="AR416" s="41">
        <f t="shared" si="180"/>
        <v>0</v>
      </c>
      <c r="AS416" s="62">
        <f t="shared" si="181"/>
        <v>1</v>
      </c>
      <c r="AT416" s="41">
        <f t="shared" si="182"/>
        <v>1</v>
      </c>
      <c r="AU416" s="41">
        <f t="shared" si="183"/>
        <v>0</v>
      </c>
      <c r="AV416" s="41">
        <f t="shared" si="184"/>
        <v>0</v>
      </c>
      <c r="AW416" s="41">
        <f t="shared" si="185"/>
        <v>0</v>
      </c>
      <c r="AX416" s="62">
        <f t="shared" si="186"/>
        <v>0</v>
      </c>
      <c r="AY416" s="62">
        <f t="shared" si="177"/>
        <v>1</v>
      </c>
      <c r="AZ416" s="247"/>
      <c r="BA416" s="245"/>
      <c r="BB416" s="245"/>
      <c r="BC416" s="246"/>
      <c r="BD416" s="252"/>
      <c r="BE416" s="3"/>
      <c r="BF416" s="133"/>
      <c r="BG416" s="3"/>
      <c r="BH416" s="3"/>
      <c r="BI416" s="48"/>
    </row>
    <row r="417" spans="1:61" x14ac:dyDescent="0.35">
      <c r="A417" s="3"/>
      <c r="B417" s="3"/>
      <c r="C417" s="20"/>
      <c r="D417" s="28"/>
      <c r="E417" s="3"/>
      <c r="F417" s="12" t="s">
        <v>484</v>
      </c>
      <c r="G417" s="12"/>
      <c r="H417" s="55"/>
      <c r="I417" s="6">
        <v>0</v>
      </c>
      <c r="J417" s="6">
        <v>1</v>
      </c>
      <c r="K417" s="6">
        <v>1</v>
      </c>
      <c r="L417" s="6">
        <v>1</v>
      </c>
      <c r="M417" s="6">
        <v>0</v>
      </c>
      <c r="N417" s="6">
        <v>0</v>
      </c>
      <c r="O417" s="6">
        <v>0</v>
      </c>
      <c r="P417" s="6">
        <v>0</v>
      </c>
      <c r="Q417" s="6">
        <v>0</v>
      </c>
      <c r="R417" s="6">
        <v>0</v>
      </c>
      <c r="S417" s="6">
        <v>0</v>
      </c>
      <c r="T417" s="6">
        <v>0</v>
      </c>
      <c r="U417" s="6">
        <v>0</v>
      </c>
      <c r="V417" s="6">
        <v>0</v>
      </c>
      <c r="W417" s="6">
        <v>0</v>
      </c>
      <c r="X417" s="6">
        <v>0</v>
      </c>
      <c r="Y417" s="6">
        <v>0</v>
      </c>
      <c r="Z417" s="6">
        <v>0</v>
      </c>
      <c r="AA417" s="6">
        <v>0</v>
      </c>
      <c r="AB417" s="6">
        <v>0</v>
      </c>
      <c r="AC417" s="6">
        <v>0</v>
      </c>
      <c r="AD417" s="6">
        <v>0</v>
      </c>
      <c r="AE417" s="6">
        <v>0</v>
      </c>
      <c r="AF417" s="6">
        <v>0</v>
      </c>
      <c r="AG417" s="6">
        <v>0</v>
      </c>
      <c r="AH417" s="6">
        <v>0</v>
      </c>
      <c r="AI417" s="6">
        <v>0</v>
      </c>
      <c r="AJ417" s="6">
        <v>0</v>
      </c>
      <c r="AK417" s="6">
        <v>0</v>
      </c>
      <c r="AL417" s="6">
        <v>0</v>
      </c>
      <c r="AM417" s="6">
        <v>0</v>
      </c>
      <c r="AN417" s="6">
        <v>0</v>
      </c>
      <c r="AO417" s="46">
        <v>0</v>
      </c>
      <c r="AP417" s="41">
        <f t="shared" si="178"/>
        <v>1</v>
      </c>
      <c r="AQ417" s="62">
        <f t="shared" si="179"/>
        <v>2</v>
      </c>
      <c r="AR417" s="41">
        <f t="shared" si="180"/>
        <v>1</v>
      </c>
      <c r="AS417" s="62">
        <f t="shared" si="181"/>
        <v>2</v>
      </c>
      <c r="AT417" s="41">
        <f t="shared" si="182"/>
        <v>3</v>
      </c>
      <c r="AU417" s="41">
        <f t="shared" si="183"/>
        <v>0</v>
      </c>
      <c r="AV417" s="41">
        <f t="shared" si="184"/>
        <v>0</v>
      </c>
      <c r="AW417" s="41">
        <f t="shared" si="185"/>
        <v>0</v>
      </c>
      <c r="AX417" s="62">
        <f t="shared" si="186"/>
        <v>0</v>
      </c>
      <c r="AY417" s="62">
        <f t="shared" si="177"/>
        <v>3</v>
      </c>
      <c r="AZ417" s="247"/>
      <c r="BA417" s="245"/>
      <c r="BB417" s="245"/>
      <c r="BC417" s="246"/>
      <c r="BD417" s="252"/>
      <c r="BE417" s="3"/>
      <c r="BF417" s="133"/>
      <c r="BG417" s="3"/>
      <c r="BH417" s="3"/>
      <c r="BI417" s="48"/>
    </row>
    <row r="418" spans="1:61" x14ac:dyDescent="0.35">
      <c r="A418" s="3"/>
      <c r="B418" s="3"/>
      <c r="C418" s="20"/>
      <c r="D418" s="28"/>
      <c r="E418" s="3"/>
      <c r="F418" s="12" t="s">
        <v>485</v>
      </c>
      <c r="G418" s="12"/>
      <c r="H418" s="55"/>
      <c r="I418" s="6">
        <v>1</v>
      </c>
      <c r="J418" s="6">
        <v>1</v>
      </c>
      <c r="K418" s="6">
        <v>0</v>
      </c>
      <c r="L418" s="6">
        <v>0</v>
      </c>
      <c r="M418" s="6">
        <v>0</v>
      </c>
      <c r="N418" s="6">
        <v>0</v>
      </c>
      <c r="O418" s="6">
        <v>0</v>
      </c>
      <c r="P418" s="6">
        <v>0</v>
      </c>
      <c r="Q418" s="6">
        <v>0</v>
      </c>
      <c r="R418" s="6">
        <v>0</v>
      </c>
      <c r="S418" s="6">
        <v>0</v>
      </c>
      <c r="T418" s="6">
        <v>0</v>
      </c>
      <c r="U418" s="6">
        <v>0</v>
      </c>
      <c r="V418" s="6">
        <v>0</v>
      </c>
      <c r="W418" s="6">
        <v>0</v>
      </c>
      <c r="X418" s="6">
        <v>0</v>
      </c>
      <c r="Y418" s="6">
        <v>0</v>
      </c>
      <c r="Z418" s="6">
        <v>0</v>
      </c>
      <c r="AA418" s="6">
        <v>0</v>
      </c>
      <c r="AB418" s="6">
        <v>0</v>
      </c>
      <c r="AC418" s="6">
        <v>0</v>
      </c>
      <c r="AD418" s="6">
        <v>0</v>
      </c>
      <c r="AE418" s="6">
        <v>0</v>
      </c>
      <c r="AF418" s="6">
        <v>0</v>
      </c>
      <c r="AG418" s="6">
        <v>0</v>
      </c>
      <c r="AH418" s="6">
        <v>0</v>
      </c>
      <c r="AI418" s="6">
        <v>0</v>
      </c>
      <c r="AJ418" s="6">
        <v>0</v>
      </c>
      <c r="AK418" s="6">
        <v>0</v>
      </c>
      <c r="AL418" s="6">
        <v>0</v>
      </c>
      <c r="AM418" s="6">
        <v>0</v>
      </c>
      <c r="AN418" s="6">
        <v>0</v>
      </c>
      <c r="AO418" s="46">
        <v>0</v>
      </c>
      <c r="AP418" s="41">
        <f t="shared" si="178"/>
        <v>0</v>
      </c>
      <c r="AQ418" s="62">
        <f t="shared" si="179"/>
        <v>2</v>
      </c>
      <c r="AR418" s="41">
        <f t="shared" si="180"/>
        <v>2</v>
      </c>
      <c r="AS418" s="62">
        <f t="shared" si="181"/>
        <v>0</v>
      </c>
      <c r="AT418" s="41">
        <f t="shared" si="182"/>
        <v>2</v>
      </c>
      <c r="AU418" s="41">
        <f t="shared" si="183"/>
        <v>0</v>
      </c>
      <c r="AV418" s="41">
        <f t="shared" si="184"/>
        <v>0</v>
      </c>
      <c r="AW418" s="41">
        <f t="shared" si="185"/>
        <v>0</v>
      </c>
      <c r="AX418" s="62">
        <f t="shared" si="186"/>
        <v>0</v>
      </c>
      <c r="AY418" s="62">
        <f t="shared" si="177"/>
        <v>2</v>
      </c>
      <c r="AZ418" s="247"/>
      <c r="BA418" s="245"/>
      <c r="BB418" s="245"/>
      <c r="BC418" s="246"/>
      <c r="BD418" s="252"/>
      <c r="BE418" s="3"/>
      <c r="BF418" s="133"/>
      <c r="BG418" s="3"/>
      <c r="BH418" s="3"/>
      <c r="BI418" s="48"/>
    </row>
    <row r="419" spans="1:61" x14ac:dyDescent="0.35">
      <c r="A419" s="3"/>
      <c r="B419" s="3"/>
      <c r="C419" s="20"/>
      <c r="D419" s="28"/>
      <c r="E419" s="3"/>
      <c r="F419" s="12" t="s">
        <v>486</v>
      </c>
      <c r="G419" s="12"/>
      <c r="H419" s="55"/>
      <c r="I419" s="6">
        <v>1</v>
      </c>
      <c r="J419" s="6">
        <v>0</v>
      </c>
      <c r="K419" s="6">
        <v>0</v>
      </c>
      <c r="L419" s="6">
        <v>0</v>
      </c>
      <c r="M419" s="6">
        <v>0</v>
      </c>
      <c r="N419" s="6">
        <v>0</v>
      </c>
      <c r="O419" s="6">
        <v>0</v>
      </c>
      <c r="P419" s="6">
        <v>0</v>
      </c>
      <c r="Q419" s="6">
        <v>0</v>
      </c>
      <c r="R419" s="6">
        <v>0</v>
      </c>
      <c r="S419" s="6">
        <v>0</v>
      </c>
      <c r="T419" s="6">
        <v>0</v>
      </c>
      <c r="U419" s="6">
        <v>0</v>
      </c>
      <c r="V419" s="6">
        <v>0</v>
      </c>
      <c r="W419" s="6">
        <v>0</v>
      </c>
      <c r="X419" s="6">
        <v>0</v>
      </c>
      <c r="Y419" s="6">
        <v>0</v>
      </c>
      <c r="Z419" s="6">
        <v>0</v>
      </c>
      <c r="AA419" s="6">
        <v>0</v>
      </c>
      <c r="AB419" s="6">
        <v>0</v>
      </c>
      <c r="AC419" s="6">
        <v>0</v>
      </c>
      <c r="AD419" s="6">
        <v>0</v>
      </c>
      <c r="AE419" s="6">
        <v>0</v>
      </c>
      <c r="AF419" s="6">
        <v>0</v>
      </c>
      <c r="AG419" s="6">
        <v>0</v>
      </c>
      <c r="AH419" s="6">
        <v>0</v>
      </c>
      <c r="AI419" s="6">
        <v>0</v>
      </c>
      <c r="AJ419" s="6">
        <v>0</v>
      </c>
      <c r="AK419" s="6">
        <v>0</v>
      </c>
      <c r="AL419" s="6">
        <v>0</v>
      </c>
      <c r="AM419" s="6">
        <v>0</v>
      </c>
      <c r="AN419" s="6">
        <v>0</v>
      </c>
      <c r="AO419" s="46">
        <v>0</v>
      </c>
      <c r="AP419" s="41">
        <f t="shared" si="178"/>
        <v>0</v>
      </c>
      <c r="AQ419" s="62">
        <f t="shared" si="179"/>
        <v>1</v>
      </c>
      <c r="AR419" s="41">
        <f t="shared" si="180"/>
        <v>1</v>
      </c>
      <c r="AS419" s="62">
        <f t="shared" si="181"/>
        <v>0</v>
      </c>
      <c r="AT419" s="41">
        <f t="shared" si="182"/>
        <v>1</v>
      </c>
      <c r="AU419" s="41">
        <f t="shared" si="183"/>
        <v>0</v>
      </c>
      <c r="AV419" s="41">
        <f t="shared" si="184"/>
        <v>0</v>
      </c>
      <c r="AW419" s="41">
        <f t="shared" si="185"/>
        <v>0</v>
      </c>
      <c r="AX419" s="62">
        <f t="shared" si="186"/>
        <v>0</v>
      </c>
      <c r="AY419" s="62">
        <f t="shared" si="177"/>
        <v>1</v>
      </c>
      <c r="AZ419" s="247"/>
      <c r="BA419" s="245"/>
      <c r="BB419" s="245"/>
      <c r="BC419" s="246"/>
      <c r="BD419" s="252"/>
      <c r="BE419" s="3"/>
      <c r="BF419" s="133"/>
      <c r="BG419" s="3"/>
      <c r="BH419" s="3"/>
      <c r="BI419" s="48"/>
    </row>
    <row r="420" spans="1:61" s="202" customFormat="1" x14ac:dyDescent="0.35">
      <c r="A420" s="15"/>
      <c r="B420" s="15"/>
      <c r="C420" s="20"/>
      <c r="D420" s="28"/>
      <c r="E420" s="11" t="s">
        <v>826</v>
      </c>
      <c r="F420" s="12"/>
      <c r="G420" s="11"/>
      <c r="H420" s="54"/>
      <c r="I420" s="204">
        <v>0</v>
      </c>
      <c r="J420" s="204">
        <v>0</v>
      </c>
      <c r="K420" s="204">
        <v>1</v>
      </c>
      <c r="L420" s="204">
        <v>0</v>
      </c>
      <c r="M420" s="204">
        <v>0</v>
      </c>
      <c r="N420" s="204">
        <v>0</v>
      </c>
      <c r="O420" s="204">
        <v>0</v>
      </c>
      <c r="P420" s="204">
        <v>0</v>
      </c>
      <c r="Q420" s="204">
        <v>0</v>
      </c>
      <c r="R420" s="204">
        <v>0</v>
      </c>
      <c r="S420" s="204">
        <v>0</v>
      </c>
      <c r="T420" s="204">
        <v>0</v>
      </c>
      <c r="U420" s="204">
        <v>0</v>
      </c>
      <c r="V420" s="204">
        <v>0</v>
      </c>
      <c r="W420" s="204">
        <v>0</v>
      </c>
      <c r="X420" s="204">
        <v>0</v>
      </c>
      <c r="Y420" s="204">
        <v>0</v>
      </c>
      <c r="Z420" s="204">
        <v>0</v>
      </c>
      <c r="AA420" s="204">
        <v>0</v>
      </c>
      <c r="AB420" s="204">
        <v>0</v>
      </c>
      <c r="AC420" s="204">
        <v>0</v>
      </c>
      <c r="AD420" s="204">
        <v>0</v>
      </c>
      <c r="AE420" s="204">
        <v>0</v>
      </c>
      <c r="AF420" s="204">
        <v>0</v>
      </c>
      <c r="AG420" s="204">
        <v>0</v>
      </c>
      <c r="AH420" s="204">
        <v>0</v>
      </c>
      <c r="AI420" s="204">
        <v>0</v>
      </c>
      <c r="AJ420" s="204">
        <v>0</v>
      </c>
      <c r="AK420" s="204">
        <v>0</v>
      </c>
      <c r="AL420" s="204">
        <v>0</v>
      </c>
      <c r="AM420" s="204">
        <v>0</v>
      </c>
      <c r="AN420" s="204">
        <v>0</v>
      </c>
      <c r="AO420" s="205">
        <v>0</v>
      </c>
      <c r="AP420" s="206">
        <f t="shared" si="178"/>
        <v>0</v>
      </c>
      <c r="AQ420" s="207">
        <f t="shared" si="179"/>
        <v>1</v>
      </c>
      <c r="AR420" s="206">
        <f t="shared" si="180"/>
        <v>0</v>
      </c>
      <c r="AS420" s="207">
        <f t="shared" si="181"/>
        <v>1</v>
      </c>
      <c r="AT420" s="206">
        <f t="shared" si="182"/>
        <v>1</v>
      </c>
      <c r="AU420" s="206">
        <f t="shared" si="183"/>
        <v>0</v>
      </c>
      <c r="AV420" s="206">
        <f t="shared" si="184"/>
        <v>0</v>
      </c>
      <c r="AW420" s="206">
        <f t="shared" si="185"/>
        <v>0</v>
      </c>
      <c r="AX420" s="207">
        <f t="shared" si="186"/>
        <v>0</v>
      </c>
      <c r="AY420" s="207">
        <f t="shared" si="177"/>
        <v>1</v>
      </c>
      <c r="AZ420" s="247"/>
      <c r="BA420" s="245"/>
      <c r="BB420" s="245"/>
      <c r="BC420" s="246"/>
      <c r="BD420" s="252"/>
      <c r="BE420" s="15"/>
      <c r="BF420" s="155"/>
      <c r="BG420" s="15"/>
      <c r="BH420" s="15"/>
      <c r="BI420" s="69"/>
    </row>
    <row r="421" spans="1:61" x14ac:dyDescent="0.35">
      <c r="A421" s="3"/>
      <c r="B421" s="3"/>
      <c r="C421" s="20"/>
      <c r="D421" s="28"/>
      <c r="E421" s="3"/>
      <c r="F421" s="12" t="s">
        <v>487</v>
      </c>
      <c r="G421" s="12"/>
      <c r="H421" s="55"/>
      <c r="I421" s="6">
        <v>0</v>
      </c>
      <c r="J421" s="6">
        <v>0</v>
      </c>
      <c r="K421" s="6">
        <v>1</v>
      </c>
      <c r="L421" s="6">
        <v>0</v>
      </c>
      <c r="M421" s="6">
        <v>0</v>
      </c>
      <c r="N421" s="6">
        <v>0</v>
      </c>
      <c r="O421" s="6">
        <v>0</v>
      </c>
      <c r="P421" s="6">
        <v>0</v>
      </c>
      <c r="Q421" s="6">
        <v>0</v>
      </c>
      <c r="R421" s="6">
        <v>0</v>
      </c>
      <c r="S421" s="6">
        <v>0</v>
      </c>
      <c r="T421" s="6">
        <v>0</v>
      </c>
      <c r="U421" s="6">
        <v>0</v>
      </c>
      <c r="V421" s="6">
        <v>0</v>
      </c>
      <c r="W421" s="6">
        <v>0</v>
      </c>
      <c r="X421" s="6">
        <v>0</v>
      </c>
      <c r="Y421" s="6">
        <v>0</v>
      </c>
      <c r="Z421" s="6">
        <v>0</v>
      </c>
      <c r="AA421" s="6">
        <v>0</v>
      </c>
      <c r="AB421" s="6">
        <v>0</v>
      </c>
      <c r="AC421" s="6">
        <v>0</v>
      </c>
      <c r="AD421" s="6">
        <v>0</v>
      </c>
      <c r="AE421" s="6">
        <v>0</v>
      </c>
      <c r="AF421" s="6">
        <v>0</v>
      </c>
      <c r="AG421" s="6">
        <v>0</v>
      </c>
      <c r="AH421" s="6">
        <v>0</v>
      </c>
      <c r="AI421" s="6">
        <v>0</v>
      </c>
      <c r="AJ421" s="6">
        <v>0</v>
      </c>
      <c r="AK421" s="6">
        <v>0</v>
      </c>
      <c r="AL421" s="6">
        <v>0</v>
      </c>
      <c r="AM421" s="6">
        <v>0</v>
      </c>
      <c r="AN421" s="6">
        <v>0</v>
      </c>
      <c r="AO421" s="46">
        <v>0</v>
      </c>
      <c r="AP421" s="41">
        <f t="shared" si="178"/>
        <v>0</v>
      </c>
      <c r="AQ421" s="62">
        <f t="shared" si="179"/>
        <v>1</v>
      </c>
      <c r="AR421" s="41">
        <f t="shared" si="180"/>
        <v>0</v>
      </c>
      <c r="AS421" s="62">
        <f t="shared" si="181"/>
        <v>1</v>
      </c>
      <c r="AT421" s="41">
        <f t="shared" si="182"/>
        <v>1</v>
      </c>
      <c r="AU421" s="41">
        <f t="shared" si="183"/>
        <v>0</v>
      </c>
      <c r="AV421" s="41">
        <f t="shared" si="184"/>
        <v>0</v>
      </c>
      <c r="AW421" s="41">
        <f t="shared" si="185"/>
        <v>0</v>
      </c>
      <c r="AX421" s="62">
        <f t="shared" si="186"/>
        <v>0</v>
      </c>
      <c r="AY421" s="62">
        <f t="shared" si="177"/>
        <v>1</v>
      </c>
      <c r="AZ421" s="247"/>
      <c r="BA421" s="245"/>
      <c r="BB421" s="245"/>
      <c r="BC421" s="246"/>
      <c r="BD421" s="252"/>
      <c r="BE421" s="3"/>
      <c r="BF421" s="133"/>
      <c r="BG421" s="3"/>
      <c r="BH421" s="3"/>
      <c r="BI421" s="48"/>
    </row>
    <row r="422" spans="1:61" x14ac:dyDescent="0.35">
      <c r="A422" s="3"/>
      <c r="B422" s="3"/>
      <c r="C422" s="20"/>
      <c r="D422" s="28"/>
      <c r="E422" s="3"/>
      <c r="F422" s="12" t="s">
        <v>488</v>
      </c>
      <c r="G422" s="12"/>
      <c r="H422" s="55"/>
      <c r="I422" s="6">
        <v>0</v>
      </c>
      <c r="J422" s="6">
        <v>0</v>
      </c>
      <c r="K422" s="6">
        <v>1</v>
      </c>
      <c r="L422" s="6">
        <v>0</v>
      </c>
      <c r="M422" s="6">
        <v>0</v>
      </c>
      <c r="N422" s="6">
        <v>0</v>
      </c>
      <c r="O422" s="6">
        <v>0</v>
      </c>
      <c r="P422" s="6">
        <v>0</v>
      </c>
      <c r="Q422" s="6">
        <v>0</v>
      </c>
      <c r="R422" s="6">
        <v>0</v>
      </c>
      <c r="S422" s="6">
        <v>0</v>
      </c>
      <c r="T422" s="6">
        <v>0</v>
      </c>
      <c r="U422" s="6">
        <v>0</v>
      </c>
      <c r="V422" s="6">
        <v>0</v>
      </c>
      <c r="W422" s="6">
        <v>0</v>
      </c>
      <c r="X422" s="6">
        <v>0</v>
      </c>
      <c r="Y422" s="6">
        <v>0</v>
      </c>
      <c r="Z422" s="6">
        <v>0</v>
      </c>
      <c r="AA422" s="6">
        <v>0</v>
      </c>
      <c r="AB422" s="6">
        <v>0</v>
      </c>
      <c r="AC422" s="6">
        <v>0</v>
      </c>
      <c r="AD422" s="6">
        <v>0</v>
      </c>
      <c r="AE422" s="6">
        <v>0</v>
      </c>
      <c r="AF422" s="6">
        <v>0</v>
      </c>
      <c r="AG422" s="6">
        <v>0</v>
      </c>
      <c r="AH422" s="6">
        <v>0</v>
      </c>
      <c r="AI422" s="6">
        <v>0</v>
      </c>
      <c r="AJ422" s="6">
        <v>0</v>
      </c>
      <c r="AK422" s="6">
        <v>0</v>
      </c>
      <c r="AL422" s="6">
        <v>0</v>
      </c>
      <c r="AM422" s="6">
        <v>0</v>
      </c>
      <c r="AN422" s="6">
        <v>0</v>
      </c>
      <c r="AO422" s="46">
        <v>0</v>
      </c>
      <c r="AP422" s="41">
        <f t="shared" si="178"/>
        <v>0</v>
      </c>
      <c r="AQ422" s="62">
        <f t="shared" si="179"/>
        <v>1</v>
      </c>
      <c r="AR422" s="41">
        <f t="shared" si="180"/>
        <v>0</v>
      </c>
      <c r="AS422" s="62">
        <f t="shared" si="181"/>
        <v>1</v>
      </c>
      <c r="AT422" s="41">
        <f t="shared" si="182"/>
        <v>1</v>
      </c>
      <c r="AU422" s="41">
        <f t="shared" si="183"/>
        <v>0</v>
      </c>
      <c r="AV422" s="41">
        <f t="shared" si="184"/>
        <v>0</v>
      </c>
      <c r="AW422" s="41">
        <f t="shared" si="185"/>
        <v>0</v>
      </c>
      <c r="AX422" s="62">
        <f t="shared" si="186"/>
        <v>0</v>
      </c>
      <c r="AY422" s="62">
        <f t="shared" si="177"/>
        <v>1</v>
      </c>
      <c r="AZ422" s="247"/>
      <c r="BA422" s="245"/>
      <c r="BB422" s="245"/>
      <c r="BC422" s="246"/>
      <c r="BD422" s="252"/>
      <c r="BE422" s="3"/>
      <c r="BF422" s="133"/>
      <c r="BG422" s="3"/>
      <c r="BH422" s="3"/>
      <c r="BI422" s="48"/>
    </row>
    <row r="423" spans="1:61" x14ac:dyDescent="0.35">
      <c r="A423" s="3"/>
      <c r="B423" s="3"/>
      <c r="C423" s="20"/>
      <c r="D423" s="28"/>
      <c r="E423" s="3"/>
      <c r="F423" s="12" t="s">
        <v>489</v>
      </c>
      <c r="G423" s="12"/>
      <c r="H423" s="55"/>
      <c r="I423" s="6">
        <v>0</v>
      </c>
      <c r="J423" s="6">
        <v>0</v>
      </c>
      <c r="K423" s="6">
        <v>1</v>
      </c>
      <c r="L423" s="6">
        <v>0</v>
      </c>
      <c r="M423" s="6">
        <v>0</v>
      </c>
      <c r="N423" s="6">
        <v>0</v>
      </c>
      <c r="O423" s="6">
        <v>0</v>
      </c>
      <c r="P423" s="6">
        <v>0</v>
      </c>
      <c r="Q423" s="6">
        <v>0</v>
      </c>
      <c r="R423" s="6">
        <v>0</v>
      </c>
      <c r="S423" s="6">
        <v>0</v>
      </c>
      <c r="T423" s="6">
        <v>0</v>
      </c>
      <c r="U423" s="6">
        <v>0</v>
      </c>
      <c r="V423" s="6">
        <v>0</v>
      </c>
      <c r="W423" s="6">
        <v>0</v>
      </c>
      <c r="X423" s="6">
        <v>0</v>
      </c>
      <c r="Y423" s="6">
        <v>0</v>
      </c>
      <c r="Z423" s="6">
        <v>0</v>
      </c>
      <c r="AA423" s="6">
        <v>0</v>
      </c>
      <c r="AB423" s="6">
        <v>0</v>
      </c>
      <c r="AC423" s="6">
        <v>0</v>
      </c>
      <c r="AD423" s="6">
        <v>0</v>
      </c>
      <c r="AE423" s="6">
        <v>0</v>
      </c>
      <c r="AF423" s="6">
        <v>0</v>
      </c>
      <c r="AG423" s="6">
        <v>0</v>
      </c>
      <c r="AH423" s="6">
        <v>0</v>
      </c>
      <c r="AI423" s="6">
        <v>0</v>
      </c>
      <c r="AJ423" s="6">
        <v>0</v>
      </c>
      <c r="AK423" s="6">
        <v>0</v>
      </c>
      <c r="AL423" s="6">
        <v>0</v>
      </c>
      <c r="AM423" s="6">
        <v>0</v>
      </c>
      <c r="AN423" s="6">
        <v>0</v>
      </c>
      <c r="AO423" s="46">
        <v>0</v>
      </c>
      <c r="AP423" s="41">
        <f t="shared" si="178"/>
        <v>0</v>
      </c>
      <c r="AQ423" s="62">
        <f t="shared" si="179"/>
        <v>1</v>
      </c>
      <c r="AR423" s="41">
        <f t="shared" si="180"/>
        <v>0</v>
      </c>
      <c r="AS423" s="62">
        <f t="shared" si="181"/>
        <v>1</v>
      </c>
      <c r="AT423" s="41">
        <f t="shared" si="182"/>
        <v>1</v>
      </c>
      <c r="AU423" s="41">
        <f t="shared" si="183"/>
        <v>0</v>
      </c>
      <c r="AV423" s="41">
        <f t="shared" si="184"/>
        <v>0</v>
      </c>
      <c r="AW423" s="41">
        <f t="shared" si="185"/>
        <v>0</v>
      </c>
      <c r="AX423" s="62">
        <f t="shared" si="186"/>
        <v>0</v>
      </c>
      <c r="AY423" s="62">
        <f t="shared" si="177"/>
        <v>1</v>
      </c>
      <c r="AZ423" s="247"/>
      <c r="BA423" s="245"/>
      <c r="BB423" s="245"/>
      <c r="BC423" s="246"/>
      <c r="BD423" s="252"/>
      <c r="BE423" s="3"/>
      <c r="BF423" s="133"/>
      <c r="BG423" s="3"/>
      <c r="BH423" s="3"/>
      <c r="BI423" s="48"/>
    </row>
    <row r="424" spans="1:61" x14ac:dyDescent="0.35">
      <c r="A424" s="3"/>
      <c r="B424" s="3"/>
      <c r="C424" s="20"/>
      <c r="D424" s="28"/>
      <c r="E424" s="3"/>
      <c r="F424" s="12" t="s">
        <v>490</v>
      </c>
      <c r="G424" s="12"/>
      <c r="H424" s="55"/>
      <c r="I424" s="6">
        <v>0</v>
      </c>
      <c r="J424" s="6">
        <v>0</v>
      </c>
      <c r="K424" s="6">
        <v>1</v>
      </c>
      <c r="L424" s="6">
        <v>0</v>
      </c>
      <c r="M424" s="6">
        <v>0</v>
      </c>
      <c r="N424" s="6">
        <v>0</v>
      </c>
      <c r="O424" s="6">
        <v>0</v>
      </c>
      <c r="P424" s="6">
        <v>0</v>
      </c>
      <c r="Q424" s="6">
        <v>0</v>
      </c>
      <c r="R424" s="6">
        <v>0</v>
      </c>
      <c r="S424" s="6">
        <v>0</v>
      </c>
      <c r="T424" s="6">
        <v>0</v>
      </c>
      <c r="U424" s="6">
        <v>0</v>
      </c>
      <c r="V424" s="6">
        <v>0</v>
      </c>
      <c r="W424" s="6">
        <v>0</v>
      </c>
      <c r="X424" s="6">
        <v>0</v>
      </c>
      <c r="Y424" s="6">
        <v>0</v>
      </c>
      <c r="Z424" s="6">
        <v>0</v>
      </c>
      <c r="AA424" s="6">
        <v>0</v>
      </c>
      <c r="AB424" s="6">
        <v>0</v>
      </c>
      <c r="AC424" s="6">
        <v>0</v>
      </c>
      <c r="AD424" s="6">
        <v>0</v>
      </c>
      <c r="AE424" s="6">
        <v>0</v>
      </c>
      <c r="AF424" s="6">
        <v>0</v>
      </c>
      <c r="AG424" s="6">
        <v>0</v>
      </c>
      <c r="AH424" s="6">
        <v>0</v>
      </c>
      <c r="AI424" s="6">
        <v>0</v>
      </c>
      <c r="AJ424" s="6">
        <v>0</v>
      </c>
      <c r="AK424" s="6">
        <v>0</v>
      </c>
      <c r="AL424" s="6">
        <v>0</v>
      </c>
      <c r="AM424" s="6">
        <v>0</v>
      </c>
      <c r="AN424" s="6">
        <v>0</v>
      </c>
      <c r="AO424" s="46">
        <v>0</v>
      </c>
      <c r="AP424" s="41">
        <f t="shared" si="178"/>
        <v>0</v>
      </c>
      <c r="AQ424" s="62">
        <f t="shared" si="179"/>
        <v>1</v>
      </c>
      <c r="AR424" s="41">
        <f t="shared" si="180"/>
        <v>0</v>
      </c>
      <c r="AS424" s="62">
        <f t="shared" si="181"/>
        <v>1</v>
      </c>
      <c r="AT424" s="41">
        <f t="shared" si="182"/>
        <v>1</v>
      </c>
      <c r="AU424" s="41">
        <f t="shared" si="183"/>
        <v>0</v>
      </c>
      <c r="AV424" s="41">
        <f t="shared" si="184"/>
        <v>0</v>
      </c>
      <c r="AW424" s="41">
        <f t="shared" si="185"/>
        <v>0</v>
      </c>
      <c r="AX424" s="62">
        <f t="shared" si="186"/>
        <v>0</v>
      </c>
      <c r="AY424" s="62">
        <f t="shared" si="177"/>
        <v>1</v>
      </c>
      <c r="AZ424" s="247"/>
      <c r="BA424" s="245"/>
      <c r="BB424" s="245"/>
      <c r="BC424" s="246"/>
      <c r="BD424" s="252"/>
      <c r="BE424" s="3"/>
      <c r="BF424" s="133"/>
      <c r="BG424" s="3"/>
      <c r="BH424" s="3"/>
      <c r="BI424" s="48"/>
    </row>
    <row r="425" spans="1:61" x14ac:dyDescent="0.35">
      <c r="A425" s="3"/>
      <c r="B425" s="3"/>
      <c r="C425" s="20"/>
      <c r="D425" s="28"/>
      <c r="E425" s="3"/>
      <c r="F425" s="12" t="s">
        <v>491</v>
      </c>
      <c r="G425" s="12"/>
      <c r="H425" s="55"/>
      <c r="I425" s="6">
        <v>0</v>
      </c>
      <c r="J425" s="6">
        <v>0</v>
      </c>
      <c r="K425" s="6">
        <v>1</v>
      </c>
      <c r="L425" s="6">
        <v>0</v>
      </c>
      <c r="M425" s="6">
        <v>0</v>
      </c>
      <c r="N425" s="6">
        <v>0</v>
      </c>
      <c r="O425" s="6">
        <v>0</v>
      </c>
      <c r="P425" s="6">
        <v>0</v>
      </c>
      <c r="Q425" s="6">
        <v>0</v>
      </c>
      <c r="R425" s="6">
        <v>0</v>
      </c>
      <c r="S425" s="6">
        <v>0</v>
      </c>
      <c r="T425" s="6">
        <v>0</v>
      </c>
      <c r="U425" s="6">
        <v>0</v>
      </c>
      <c r="V425" s="6">
        <v>0</v>
      </c>
      <c r="W425" s="6">
        <v>0</v>
      </c>
      <c r="X425" s="6">
        <v>0</v>
      </c>
      <c r="Y425" s="6">
        <v>0</v>
      </c>
      <c r="Z425" s="6">
        <v>0</v>
      </c>
      <c r="AA425" s="6">
        <v>0</v>
      </c>
      <c r="AB425" s="6">
        <v>0</v>
      </c>
      <c r="AC425" s="6">
        <v>0</v>
      </c>
      <c r="AD425" s="6">
        <v>0</v>
      </c>
      <c r="AE425" s="6">
        <v>0</v>
      </c>
      <c r="AF425" s="6">
        <v>0</v>
      </c>
      <c r="AG425" s="6">
        <v>0</v>
      </c>
      <c r="AH425" s="6">
        <v>0</v>
      </c>
      <c r="AI425" s="6">
        <v>0</v>
      </c>
      <c r="AJ425" s="6">
        <v>0</v>
      </c>
      <c r="AK425" s="6">
        <v>0</v>
      </c>
      <c r="AL425" s="6">
        <v>0</v>
      </c>
      <c r="AM425" s="6">
        <v>0</v>
      </c>
      <c r="AN425" s="6">
        <v>0</v>
      </c>
      <c r="AO425" s="46">
        <v>0</v>
      </c>
      <c r="AP425" s="41">
        <f t="shared" si="178"/>
        <v>0</v>
      </c>
      <c r="AQ425" s="62">
        <f t="shared" si="179"/>
        <v>1</v>
      </c>
      <c r="AR425" s="41">
        <f t="shared" si="180"/>
        <v>0</v>
      </c>
      <c r="AS425" s="62">
        <f t="shared" si="181"/>
        <v>1</v>
      </c>
      <c r="AT425" s="41">
        <f t="shared" si="182"/>
        <v>1</v>
      </c>
      <c r="AU425" s="41">
        <f t="shared" si="183"/>
        <v>0</v>
      </c>
      <c r="AV425" s="41">
        <f t="shared" si="184"/>
        <v>0</v>
      </c>
      <c r="AW425" s="41">
        <f t="shared" si="185"/>
        <v>0</v>
      </c>
      <c r="AX425" s="62">
        <f t="shared" si="186"/>
        <v>0</v>
      </c>
      <c r="AY425" s="62">
        <f t="shared" si="177"/>
        <v>1</v>
      </c>
      <c r="AZ425" s="247"/>
      <c r="BA425" s="245"/>
      <c r="BB425" s="245"/>
      <c r="BC425" s="246"/>
      <c r="BD425" s="252"/>
      <c r="BE425" s="3"/>
      <c r="BF425" s="133"/>
      <c r="BG425" s="3"/>
      <c r="BH425" s="3"/>
      <c r="BI425" s="48"/>
    </row>
    <row r="426" spans="1:61" x14ac:dyDescent="0.35">
      <c r="A426" s="3"/>
      <c r="B426" s="3"/>
      <c r="C426" s="20"/>
      <c r="D426" s="28"/>
      <c r="E426" s="3"/>
      <c r="F426" s="12" t="s">
        <v>492</v>
      </c>
      <c r="G426" s="12"/>
      <c r="H426" s="55"/>
      <c r="I426" s="6">
        <v>0</v>
      </c>
      <c r="J426" s="6">
        <v>0</v>
      </c>
      <c r="K426" s="6">
        <v>1</v>
      </c>
      <c r="L426" s="6">
        <v>0</v>
      </c>
      <c r="M426" s="6">
        <v>0</v>
      </c>
      <c r="N426" s="6">
        <v>0</v>
      </c>
      <c r="O426" s="6">
        <v>0</v>
      </c>
      <c r="P426" s="6">
        <v>0</v>
      </c>
      <c r="Q426" s="6">
        <v>0</v>
      </c>
      <c r="R426" s="6">
        <v>0</v>
      </c>
      <c r="S426" s="6">
        <v>0</v>
      </c>
      <c r="T426" s="6">
        <v>0</v>
      </c>
      <c r="U426" s="6">
        <v>0</v>
      </c>
      <c r="V426" s="6">
        <v>0</v>
      </c>
      <c r="W426" s="6">
        <v>0</v>
      </c>
      <c r="X426" s="6">
        <v>0</v>
      </c>
      <c r="Y426" s="6">
        <v>0</v>
      </c>
      <c r="Z426" s="6">
        <v>0</v>
      </c>
      <c r="AA426" s="6">
        <v>0</v>
      </c>
      <c r="AB426" s="6">
        <v>0</v>
      </c>
      <c r="AC426" s="6">
        <v>0</v>
      </c>
      <c r="AD426" s="6">
        <v>0</v>
      </c>
      <c r="AE426" s="6">
        <v>0</v>
      </c>
      <c r="AF426" s="6">
        <v>0</v>
      </c>
      <c r="AG426" s="6">
        <v>0</v>
      </c>
      <c r="AH426" s="6">
        <v>0</v>
      </c>
      <c r="AI426" s="6">
        <v>0</v>
      </c>
      <c r="AJ426" s="6">
        <v>0</v>
      </c>
      <c r="AK426" s="6">
        <v>0</v>
      </c>
      <c r="AL426" s="6">
        <v>0</v>
      </c>
      <c r="AM426" s="6">
        <v>0</v>
      </c>
      <c r="AN426" s="6">
        <v>0</v>
      </c>
      <c r="AO426" s="46">
        <v>0</v>
      </c>
      <c r="AP426" s="41">
        <f t="shared" si="178"/>
        <v>0</v>
      </c>
      <c r="AQ426" s="62">
        <f t="shared" si="179"/>
        <v>1</v>
      </c>
      <c r="AR426" s="41">
        <f t="shared" si="180"/>
        <v>0</v>
      </c>
      <c r="AS426" s="62">
        <f t="shared" si="181"/>
        <v>1</v>
      </c>
      <c r="AT426" s="41">
        <f t="shared" si="182"/>
        <v>1</v>
      </c>
      <c r="AU426" s="41">
        <f t="shared" si="183"/>
        <v>0</v>
      </c>
      <c r="AV426" s="41">
        <f t="shared" si="184"/>
        <v>0</v>
      </c>
      <c r="AW426" s="41">
        <f t="shared" si="185"/>
        <v>0</v>
      </c>
      <c r="AX426" s="62">
        <f t="shared" si="186"/>
        <v>0</v>
      </c>
      <c r="AY426" s="62">
        <f t="shared" si="177"/>
        <v>1</v>
      </c>
      <c r="AZ426" s="247"/>
      <c r="BA426" s="245"/>
      <c r="BB426" s="245"/>
      <c r="BC426" s="246"/>
      <c r="BD426" s="252"/>
      <c r="BE426" s="3"/>
      <c r="BF426" s="133"/>
      <c r="BG426" s="3"/>
      <c r="BH426" s="3"/>
      <c r="BI426" s="48"/>
    </row>
    <row r="427" spans="1:61" s="202" customFormat="1" x14ac:dyDescent="0.35">
      <c r="A427" s="15"/>
      <c r="B427" s="15"/>
      <c r="C427" s="20"/>
      <c r="D427" s="28"/>
      <c r="E427" s="11" t="s">
        <v>827</v>
      </c>
      <c r="F427" s="12"/>
      <c r="G427" s="11"/>
      <c r="H427" s="54"/>
      <c r="I427" s="204">
        <v>0</v>
      </c>
      <c r="J427" s="204">
        <v>1</v>
      </c>
      <c r="K427" s="204">
        <v>1</v>
      </c>
      <c r="L427" s="204">
        <v>0</v>
      </c>
      <c r="M427" s="204">
        <v>0</v>
      </c>
      <c r="N427" s="204">
        <v>0</v>
      </c>
      <c r="O427" s="204">
        <v>0</v>
      </c>
      <c r="P427" s="204">
        <v>0</v>
      </c>
      <c r="Q427" s="204">
        <v>0</v>
      </c>
      <c r="R427" s="204">
        <v>0</v>
      </c>
      <c r="S427" s="204">
        <v>0</v>
      </c>
      <c r="T427" s="204">
        <v>0</v>
      </c>
      <c r="U427" s="204">
        <v>0</v>
      </c>
      <c r="V427" s="204">
        <v>0</v>
      </c>
      <c r="W427" s="204">
        <v>0</v>
      </c>
      <c r="X427" s="204">
        <v>0</v>
      </c>
      <c r="Y427" s="204">
        <v>0</v>
      </c>
      <c r="Z427" s="204">
        <v>0</v>
      </c>
      <c r="AA427" s="204">
        <v>0</v>
      </c>
      <c r="AB427" s="204">
        <v>0</v>
      </c>
      <c r="AC427" s="204">
        <v>0</v>
      </c>
      <c r="AD427" s="204">
        <v>0</v>
      </c>
      <c r="AE427" s="204">
        <v>0</v>
      </c>
      <c r="AF427" s="204">
        <v>0</v>
      </c>
      <c r="AG427" s="204">
        <v>0</v>
      </c>
      <c r="AH427" s="204">
        <v>0</v>
      </c>
      <c r="AI427" s="204">
        <v>0</v>
      </c>
      <c r="AJ427" s="204">
        <v>0</v>
      </c>
      <c r="AK427" s="204">
        <v>0</v>
      </c>
      <c r="AL427" s="204">
        <v>0</v>
      </c>
      <c r="AM427" s="204">
        <v>0</v>
      </c>
      <c r="AN427" s="204">
        <v>0</v>
      </c>
      <c r="AO427" s="205">
        <v>0</v>
      </c>
      <c r="AP427" s="206">
        <f t="shared" si="178"/>
        <v>0</v>
      </c>
      <c r="AQ427" s="207">
        <f t="shared" si="179"/>
        <v>2</v>
      </c>
      <c r="AR427" s="206">
        <f t="shared" si="180"/>
        <v>1</v>
      </c>
      <c r="AS427" s="207">
        <f t="shared" si="181"/>
        <v>1</v>
      </c>
      <c r="AT427" s="206">
        <f t="shared" si="182"/>
        <v>2</v>
      </c>
      <c r="AU427" s="206">
        <f t="shared" si="183"/>
        <v>0</v>
      </c>
      <c r="AV427" s="206">
        <f t="shared" si="184"/>
        <v>0</v>
      </c>
      <c r="AW427" s="206">
        <f t="shared" si="185"/>
        <v>0</v>
      </c>
      <c r="AX427" s="207">
        <f t="shared" si="186"/>
        <v>0</v>
      </c>
      <c r="AY427" s="207">
        <f t="shared" si="177"/>
        <v>2</v>
      </c>
      <c r="AZ427" s="247"/>
      <c r="BA427" s="245"/>
      <c r="BB427" s="245"/>
      <c r="BC427" s="246"/>
      <c r="BD427" s="252"/>
      <c r="BE427" s="15"/>
      <c r="BF427" s="155"/>
      <c r="BG427" s="15"/>
      <c r="BH427" s="15"/>
      <c r="BI427" s="69"/>
    </row>
    <row r="428" spans="1:61" x14ac:dyDescent="0.35">
      <c r="A428" s="3"/>
      <c r="B428" s="3"/>
      <c r="C428" s="20"/>
      <c r="D428" s="30">
        <v>2</v>
      </c>
      <c r="E428" s="19" t="s">
        <v>161</v>
      </c>
      <c r="F428" s="16"/>
      <c r="G428" s="16"/>
      <c r="H428" s="5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47"/>
      <c r="AP428" s="43"/>
      <c r="AQ428" s="61"/>
      <c r="AR428" s="43"/>
      <c r="AS428" s="61"/>
      <c r="AT428" s="43"/>
      <c r="AU428" s="43"/>
      <c r="AV428" s="43"/>
      <c r="AW428" s="43"/>
      <c r="AX428" s="61"/>
      <c r="AY428" s="61"/>
      <c r="AZ428" s="74">
        <v>2</v>
      </c>
      <c r="BA428" s="19" t="s">
        <v>161</v>
      </c>
      <c r="BB428" s="75"/>
      <c r="BC428" s="71"/>
      <c r="BD428" s="252"/>
      <c r="BE428" s="3"/>
      <c r="BF428" s="133"/>
      <c r="BG428" s="3"/>
      <c r="BH428" s="3"/>
      <c r="BI428" s="48"/>
    </row>
    <row r="429" spans="1:61" s="202" customFormat="1" x14ac:dyDescent="0.35">
      <c r="A429" s="15"/>
      <c r="B429" s="253" t="s">
        <v>441</v>
      </c>
      <c r="C429" s="20"/>
      <c r="D429" s="28"/>
      <c r="E429" s="11" t="s">
        <v>828</v>
      </c>
      <c r="F429" s="12"/>
      <c r="G429" s="11"/>
      <c r="H429" s="54"/>
      <c r="I429" s="204">
        <v>1</v>
      </c>
      <c r="J429" s="204">
        <v>1</v>
      </c>
      <c r="K429" s="204">
        <v>1</v>
      </c>
      <c r="L429" s="204">
        <v>1</v>
      </c>
      <c r="M429" s="204">
        <v>0</v>
      </c>
      <c r="N429" s="204">
        <v>0</v>
      </c>
      <c r="O429" s="204">
        <v>0</v>
      </c>
      <c r="P429" s="204">
        <v>0</v>
      </c>
      <c r="Q429" s="204">
        <v>0</v>
      </c>
      <c r="R429" s="204">
        <v>0</v>
      </c>
      <c r="S429" s="204">
        <v>0</v>
      </c>
      <c r="T429" s="204">
        <v>0</v>
      </c>
      <c r="U429" s="204">
        <v>0</v>
      </c>
      <c r="V429" s="204">
        <v>0</v>
      </c>
      <c r="W429" s="204">
        <v>0</v>
      </c>
      <c r="X429" s="204">
        <v>0</v>
      </c>
      <c r="Y429" s="204">
        <v>0</v>
      </c>
      <c r="Z429" s="204">
        <v>0</v>
      </c>
      <c r="AA429" s="204">
        <v>0</v>
      </c>
      <c r="AB429" s="204">
        <v>0</v>
      </c>
      <c r="AC429" s="204">
        <v>0</v>
      </c>
      <c r="AD429" s="204">
        <v>0</v>
      </c>
      <c r="AE429" s="204">
        <v>0</v>
      </c>
      <c r="AF429" s="204">
        <v>0</v>
      </c>
      <c r="AG429" s="204">
        <v>0</v>
      </c>
      <c r="AH429" s="204">
        <v>0</v>
      </c>
      <c r="AI429" s="204">
        <v>0</v>
      </c>
      <c r="AJ429" s="204">
        <v>0</v>
      </c>
      <c r="AK429" s="204">
        <v>0</v>
      </c>
      <c r="AL429" s="204">
        <v>0</v>
      </c>
      <c r="AM429" s="204">
        <v>0</v>
      </c>
      <c r="AN429" s="204">
        <v>0</v>
      </c>
      <c r="AO429" s="205">
        <v>0</v>
      </c>
      <c r="AP429" s="206">
        <f t="shared" ref="AP429:AP444" si="187">SUMIF($I$3:$AO$3, "*REF*", I429:AO429)</f>
        <v>1</v>
      </c>
      <c r="AQ429" s="207">
        <f t="shared" ref="AQ429:AQ444" si="188">SUMIF($I$3:$AO$3, "*HOST*", I429:AO429)</f>
        <v>3</v>
      </c>
      <c r="AR429" s="206">
        <f t="shared" ref="AR429:AR444" si="189">SUMIF($I$4:$AO$4, "*F*", I429:AO429)</f>
        <v>2</v>
      </c>
      <c r="AS429" s="207">
        <f t="shared" ref="AS429:AS444" si="190">SUMIF($I$4:$AO$4, "*M*", I429:AO429)</f>
        <v>2</v>
      </c>
      <c r="AT429" s="206">
        <f t="shared" ref="AT429:AT444" si="191">SUMIF($I$6:$AO$6, "Edu", I429:AO429)</f>
        <v>4</v>
      </c>
      <c r="AU429" s="206">
        <f t="shared" ref="AU429:AU444" si="192">SUMIF($I$6:$AO$6, "*agri*", I429:AO429)</f>
        <v>0</v>
      </c>
      <c r="AV429" s="206">
        <f t="shared" ref="AV429:AV444" si="193">SUMIF($I$6:$AO$6, "Health", I429:AO429)</f>
        <v>0</v>
      </c>
      <c r="AW429" s="206">
        <f t="shared" ref="AW429:AW444" si="194">SUMIF($I$6:$AO$6, "*market*", I429:AO429)</f>
        <v>0</v>
      </c>
      <c r="AX429" s="207">
        <f t="shared" ref="AX429:AX444" si="195">SUMIF($I$6:$AO$6, "*PWD*", I429:AO429)</f>
        <v>0</v>
      </c>
      <c r="AY429" s="207">
        <f t="shared" si="177"/>
        <v>4</v>
      </c>
      <c r="AZ429" s="242" t="s">
        <v>493</v>
      </c>
      <c r="BA429" s="245"/>
      <c r="BB429" s="245"/>
      <c r="BC429" s="246"/>
      <c r="BD429" s="252"/>
      <c r="BE429" s="15"/>
      <c r="BF429" s="155"/>
      <c r="BG429" s="15"/>
      <c r="BH429" s="15"/>
      <c r="BI429" s="69"/>
    </row>
    <row r="430" spans="1:61" x14ac:dyDescent="0.35">
      <c r="A430" s="3"/>
      <c r="B430" s="253"/>
      <c r="C430" s="20"/>
      <c r="D430" s="28"/>
      <c r="E430" s="3"/>
      <c r="F430" s="12" t="s">
        <v>408</v>
      </c>
      <c r="G430" s="12"/>
      <c r="H430" s="55"/>
      <c r="I430" s="6">
        <v>1</v>
      </c>
      <c r="J430" s="6">
        <v>1</v>
      </c>
      <c r="K430" s="6">
        <v>1</v>
      </c>
      <c r="L430" s="6">
        <v>1</v>
      </c>
      <c r="M430" s="6">
        <v>0</v>
      </c>
      <c r="N430" s="6">
        <v>0</v>
      </c>
      <c r="O430" s="6">
        <v>0</v>
      </c>
      <c r="P430" s="6">
        <v>0</v>
      </c>
      <c r="Q430" s="6">
        <v>0</v>
      </c>
      <c r="R430" s="6">
        <v>0</v>
      </c>
      <c r="S430" s="6">
        <v>0</v>
      </c>
      <c r="T430" s="6">
        <v>0</v>
      </c>
      <c r="U430" s="6">
        <v>0</v>
      </c>
      <c r="V430" s="6">
        <v>0</v>
      </c>
      <c r="W430" s="6">
        <v>0</v>
      </c>
      <c r="X430" s="6">
        <v>0</v>
      </c>
      <c r="Y430" s="6">
        <v>0</v>
      </c>
      <c r="Z430" s="6">
        <v>0</v>
      </c>
      <c r="AA430" s="6">
        <v>0</v>
      </c>
      <c r="AB430" s="6">
        <v>0</v>
      </c>
      <c r="AC430" s="6">
        <v>0</v>
      </c>
      <c r="AD430" s="6">
        <v>0</v>
      </c>
      <c r="AE430" s="6">
        <v>0</v>
      </c>
      <c r="AF430" s="6">
        <v>0</v>
      </c>
      <c r="AG430" s="6">
        <v>0</v>
      </c>
      <c r="AH430" s="6">
        <v>0</v>
      </c>
      <c r="AI430" s="6">
        <v>0</v>
      </c>
      <c r="AJ430" s="6">
        <v>0</v>
      </c>
      <c r="AK430" s="6">
        <v>0</v>
      </c>
      <c r="AL430" s="6">
        <v>0</v>
      </c>
      <c r="AM430" s="6">
        <v>0</v>
      </c>
      <c r="AN430" s="6">
        <v>0</v>
      </c>
      <c r="AO430" s="46">
        <v>0</v>
      </c>
      <c r="AP430" s="41">
        <f t="shared" si="187"/>
        <v>1</v>
      </c>
      <c r="AQ430" s="62">
        <f t="shared" si="188"/>
        <v>3</v>
      </c>
      <c r="AR430" s="41">
        <f t="shared" si="189"/>
        <v>2</v>
      </c>
      <c r="AS430" s="62">
        <f t="shared" si="190"/>
        <v>2</v>
      </c>
      <c r="AT430" s="41">
        <f t="shared" si="191"/>
        <v>4</v>
      </c>
      <c r="AU430" s="41">
        <f t="shared" si="192"/>
        <v>0</v>
      </c>
      <c r="AV430" s="41">
        <f t="shared" si="193"/>
        <v>0</v>
      </c>
      <c r="AW430" s="41">
        <f t="shared" si="194"/>
        <v>0</v>
      </c>
      <c r="AX430" s="62">
        <f t="shared" si="195"/>
        <v>0</v>
      </c>
      <c r="AY430" s="62">
        <f t="shared" si="177"/>
        <v>4</v>
      </c>
      <c r="AZ430" s="247"/>
      <c r="BA430" s="245"/>
      <c r="BB430" s="245"/>
      <c r="BC430" s="246"/>
      <c r="BD430" s="252"/>
      <c r="BE430" s="3"/>
      <c r="BF430" s="133"/>
      <c r="BG430" s="3"/>
      <c r="BH430" s="3"/>
      <c r="BI430" s="48"/>
    </row>
    <row r="431" spans="1:61" x14ac:dyDescent="0.35">
      <c r="A431" s="3"/>
      <c r="B431" s="253"/>
      <c r="C431" s="20"/>
      <c r="D431" s="28"/>
      <c r="E431" s="3"/>
      <c r="F431" s="31"/>
      <c r="G431" s="12" t="s">
        <v>494</v>
      </c>
      <c r="H431" s="55"/>
      <c r="I431" s="6">
        <v>0</v>
      </c>
      <c r="J431" s="6">
        <v>0</v>
      </c>
      <c r="K431" s="6">
        <v>1</v>
      </c>
      <c r="L431" s="6">
        <v>0</v>
      </c>
      <c r="M431" s="6">
        <v>0</v>
      </c>
      <c r="N431" s="6">
        <v>0</v>
      </c>
      <c r="O431" s="6">
        <v>0</v>
      </c>
      <c r="P431" s="6">
        <v>0</v>
      </c>
      <c r="Q431" s="6">
        <v>0</v>
      </c>
      <c r="R431" s="6">
        <v>0</v>
      </c>
      <c r="S431" s="6">
        <v>0</v>
      </c>
      <c r="T431" s="6">
        <v>0</v>
      </c>
      <c r="U431" s="6">
        <v>0</v>
      </c>
      <c r="V431" s="6">
        <v>0</v>
      </c>
      <c r="W431" s="6">
        <v>0</v>
      </c>
      <c r="X431" s="6">
        <v>0</v>
      </c>
      <c r="Y431" s="6">
        <v>0</v>
      </c>
      <c r="Z431" s="6">
        <v>0</v>
      </c>
      <c r="AA431" s="6">
        <v>0</v>
      </c>
      <c r="AB431" s="6">
        <v>0</v>
      </c>
      <c r="AC431" s="6">
        <v>0</v>
      </c>
      <c r="AD431" s="6">
        <v>0</v>
      </c>
      <c r="AE431" s="6">
        <v>0</v>
      </c>
      <c r="AF431" s="6">
        <v>0</v>
      </c>
      <c r="AG431" s="6">
        <v>0</v>
      </c>
      <c r="AH431" s="6">
        <v>0</v>
      </c>
      <c r="AI431" s="6">
        <v>0</v>
      </c>
      <c r="AJ431" s="6">
        <v>0</v>
      </c>
      <c r="AK431" s="6">
        <v>0</v>
      </c>
      <c r="AL431" s="6">
        <v>0</v>
      </c>
      <c r="AM431" s="6">
        <v>0</v>
      </c>
      <c r="AN431" s="6">
        <v>0</v>
      </c>
      <c r="AO431" s="46">
        <v>0</v>
      </c>
      <c r="AP431" s="41">
        <f t="shared" si="187"/>
        <v>0</v>
      </c>
      <c r="AQ431" s="62">
        <f t="shared" si="188"/>
        <v>1</v>
      </c>
      <c r="AR431" s="41">
        <f t="shared" si="189"/>
        <v>0</v>
      </c>
      <c r="AS431" s="62">
        <f t="shared" si="190"/>
        <v>1</v>
      </c>
      <c r="AT431" s="41">
        <f t="shared" si="191"/>
        <v>1</v>
      </c>
      <c r="AU431" s="41">
        <f t="shared" si="192"/>
        <v>0</v>
      </c>
      <c r="AV431" s="41">
        <f t="shared" si="193"/>
        <v>0</v>
      </c>
      <c r="AW431" s="41">
        <f t="shared" si="194"/>
        <v>0</v>
      </c>
      <c r="AX431" s="62">
        <f t="shared" si="195"/>
        <v>0</v>
      </c>
      <c r="AY431" s="62">
        <f t="shared" si="177"/>
        <v>1</v>
      </c>
      <c r="AZ431" s="247"/>
      <c r="BA431" s="245"/>
      <c r="BB431" s="245"/>
      <c r="BC431" s="246"/>
      <c r="BD431" s="252"/>
      <c r="BE431" s="3"/>
      <c r="BF431" s="133"/>
      <c r="BG431" s="3"/>
      <c r="BH431" s="3"/>
      <c r="BI431" s="48"/>
    </row>
    <row r="432" spans="1:61" x14ac:dyDescent="0.35">
      <c r="A432" s="3"/>
      <c r="B432" s="253"/>
      <c r="C432" s="20"/>
      <c r="D432" s="28"/>
      <c r="E432" s="3"/>
      <c r="F432" s="31"/>
      <c r="G432" s="12" t="s">
        <v>495</v>
      </c>
      <c r="H432" s="55"/>
      <c r="I432" s="6">
        <v>0</v>
      </c>
      <c r="J432" s="6">
        <v>1</v>
      </c>
      <c r="K432" s="6">
        <v>1</v>
      </c>
      <c r="L432" s="6">
        <v>0</v>
      </c>
      <c r="M432" s="6">
        <v>0</v>
      </c>
      <c r="N432" s="6">
        <v>0</v>
      </c>
      <c r="O432" s="6">
        <v>0</v>
      </c>
      <c r="P432" s="6">
        <v>0</v>
      </c>
      <c r="Q432" s="6">
        <v>0</v>
      </c>
      <c r="R432" s="6">
        <v>0</v>
      </c>
      <c r="S432" s="6">
        <v>0</v>
      </c>
      <c r="T432" s="6">
        <v>0</v>
      </c>
      <c r="U432" s="6">
        <v>0</v>
      </c>
      <c r="V432" s="6">
        <v>0</v>
      </c>
      <c r="W432" s="6">
        <v>0</v>
      </c>
      <c r="X432" s="6">
        <v>0</v>
      </c>
      <c r="Y432" s="6">
        <v>0</v>
      </c>
      <c r="Z432" s="6">
        <v>0</v>
      </c>
      <c r="AA432" s="6">
        <v>0</v>
      </c>
      <c r="AB432" s="6">
        <v>0</v>
      </c>
      <c r="AC432" s="6">
        <v>0</v>
      </c>
      <c r="AD432" s="6">
        <v>0</v>
      </c>
      <c r="AE432" s="6">
        <v>0</v>
      </c>
      <c r="AF432" s="6">
        <v>0</v>
      </c>
      <c r="AG432" s="6">
        <v>0</v>
      </c>
      <c r="AH432" s="6">
        <v>0</v>
      </c>
      <c r="AI432" s="6">
        <v>0</v>
      </c>
      <c r="AJ432" s="6">
        <v>0</v>
      </c>
      <c r="AK432" s="6">
        <v>0</v>
      </c>
      <c r="AL432" s="6">
        <v>0</v>
      </c>
      <c r="AM432" s="6">
        <v>0</v>
      </c>
      <c r="AN432" s="6">
        <v>0</v>
      </c>
      <c r="AO432" s="46">
        <v>0</v>
      </c>
      <c r="AP432" s="41">
        <f t="shared" si="187"/>
        <v>0</v>
      </c>
      <c r="AQ432" s="62">
        <f t="shared" si="188"/>
        <v>2</v>
      </c>
      <c r="AR432" s="41">
        <f t="shared" si="189"/>
        <v>1</v>
      </c>
      <c r="AS432" s="62">
        <f t="shared" si="190"/>
        <v>1</v>
      </c>
      <c r="AT432" s="41">
        <f t="shared" si="191"/>
        <v>2</v>
      </c>
      <c r="AU432" s="41">
        <f t="shared" si="192"/>
        <v>0</v>
      </c>
      <c r="AV432" s="41">
        <f t="shared" si="193"/>
        <v>0</v>
      </c>
      <c r="AW432" s="41">
        <f t="shared" si="194"/>
        <v>0</v>
      </c>
      <c r="AX432" s="62">
        <f t="shared" si="195"/>
        <v>0</v>
      </c>
      <c r="AY432" s="62">
        <f t="shared" si="177"/>
        <v>2</v>
      </c>
      <c r="AZ432" s="247"/>
      <c r="BA432" s="245"/>
      <c r="BB432" s="245"/>
      <c r="BC432" s="246"/>
      <c r="BD432" s="252"/>
      <c r="BE432" s="3"/>
      <c r="BF432" s="133"/>
      <c r="BG432" s="3"/>
      <c r="BH432" s="3"/>
      <c r="BI432" s="48"/>
    </row>
    <row r="433" spans="1:61" x14ac:dyDescent="0.35">
      <c r="A433" s="3"/>
      <c r="B433" s="253"/>
      <c r="C433" s="20"/>
      <c r="D433" s="28"/>
      <c r="E433" s="3"/>
      <c r="F433" s="31"/>
      <c r="G433" s="12" t="s">
        <v>496</v>
      </c>
      <c r="H433" s="55"/>
      <c r="I433" s="6">
        <v>1</v>
      </c>
      <c r="J433" s="6">
        <v>1</v>
      </c>
      <c r="K433" s="6">
        <v>1</v>
      </c>
      <c r="L433" s="6">
        <v>1</v>
      </c>
      <c r="M433" s="6">
        <v>0</v>
      </c>
      <c r="N433" s="6">
        <v>0</v>
      </c>
      <c r="O433" s="6">
        <v>0</v>
      </c>
      <c r="P433" s="6">
        <v>0</v>
      </c>
      <c r="Q433" s="6">
        <v>0</v>
      </c>
      <c r="R433" s="6">
        <v>0</v>
      </c>
      <c r="S433" s="6">
        <v>0</v>
      </c>
      <c r="T433" s="6">
        <v>0</v>
      </c>
      <c r="U433" s="6">
        <v>0</v>
      </c>
      <c r="V433" s="6">
        <v>0</v>
      </c>
      <c r="W433" s="6">
        <v>0</v>
      </c>
      <c r="X433" s="6">
        <v>0</v>
      </c>
      <c r="Y433" s="6">
        <v>0</v>
      </c>
      <c r="Z433" s="6">
        <v>0</v>
      </c>
      <c r="AA433" s="6">
        <v>0</v>
      </c>
      <c r="AB433" s="6">
        <v>0</v>
      </c>
      <c r="AC433" s="6">
        <v>0</v>
      </c>
      <c r="AD433" s="6">
        <v>0</v>
      </c>
      <c r="AE433" s="6">
        <v>0</v>
      </c>
      <c r="AF433" s="6">
        <v>0</v>
      </c>
      <c r="AG433" s="6">
        <v>0</v>
      </c>
      <c r="AH433" s="6">
        <v>0</v>
      </c>
      <c r="AI433" s="6">
        <v>0</v>
      </c>
      <c r="AJ433" s="6">
        <v>0</v>
      </c>
      <c r="AK433" s="6">
        <v>0</v>
      </c>
      <c r="AL433" s="6">
        <v>0</v>
      </c>
      <c r="AM433" s="6">
        <v>0</v>
      </c>
      <c r="AN433" s="6">
        <v>0</v>
      </c>
      <c r="AO433" s="46">
        <v>0</v>
      </c>
      <c r="AP433" s="41">
        <f t="shared" si="187"/>
        <v>1</v>
      </c>
      <c r="AQ433" s="62">
        <f t="shared" si="188"/>
        <v>3</v>
      </c>
      <c r="AR433" s="41">
        <f t="shared" si="189"/>
        <v>2</v>
      </c>
      <c r="AS433" s="62">
        <f t="shared" si="190"/>
        <v>2</v>
      </c>
      <c r="AT433" s="41">
        <f t="shared" si="191"/>
        <v>4</v>
      </c>
      <c r="AU433" s="41">
        <f t="shared" si="192"/>
        <v>0</v>
      </c>
      <c r="AV433" s="41">
        <f t="shared" si="193"/>
        <v>0</v>
      </c>
      <c r="AW433" s="41">
        <f t="shared" si="194"/>
        <v>0</v>
      </c>
      <c r="AX433" s="62">
        <f t="shared" si="195"/>
        <v>0</v>
      </c>
      <c r="AY433" s="62">
        <f t="shared" si="177"/>
        <v>4</v>
      </c>
      <c r="AZ433" s="247"/>
      <c r="BA433" s="245"/>
      <c r="BB433" s="245"/>
      <c r="BC433" s="246"/>
      <c r="BD433" s="252"/>
      <c r="BE433" s="3"/>
      <c r="BF433" s="133"/>
      <c r="BG433" s="3"/>
      <c r="BH433" s="3"/>
      <c r="BI433" s="48"/>
    </row>
    <row r="434" spans="1:61" x14ac:dyDescent="0.35">
      <c r="A434" s="3"/>
      <c r="B434" s="253"/>
      <c r="C434" s="20"/>
      <c r="D434" s="28"/>
      <c r="E434" s="3"/>
      <c r="F434" s="12" t="s">
        <v>497</v>
      </c>
      <c r="G434" s="12"/>
      <c r="H434" s="55"/>
      <c r="I434" s="6">
        <v>0</v>
      </c>
      <c r="J434" s="6">
        <v>1</v>
      </c>
      <c r="K434" s="6">
        <v>1</v>
      </c>
      <c r="L434" s="6">
        <v>0</v>
      </c>
      <c r="M434" s="6">
        <v>0</v>
      </c>
      <c r="N434" s="6">
        <v>0</v>
      </c>
      <c r="O434" s="6">
        <v>0</v>
      </c>
      <c r="P434" s="6">
        <v>0</v>
      </c>
      <c r="Q434" s="6">
        <v>0</v>
      </c>
      <c r="R434" s="6">
        <v>0</v>
      </c>
      <c r="S434" s="6">
        <v>0</v>
      </c>
      <c r="T434" s="6">
        <v>0</v>
      </c>
      <c r="U434" s="6">
        <v>0</v>
      </c>
      <c r="V434" s="6">
        <v>0</v>
      </c>
      <c r="W434" s="6">
        <v>0</v>
      </c>
      <c r="X434" s="6">
        <v>0</v>
      </c>
      <c r="Y434" s="6">
        <v>0</v>
      </c>
      <c r="Z434" s="6">
        <v>0</v>
      </c>
      <c r="AA434" s="6">
        <v>0</v>
      </c>
      <c r="AB434" s="6">
        <v>0</v>
      </c>
      <c r="AC434" s="6">
        <v>0</v>
      </c>
      <c r="AD434" s="6">
        <v>0</v>
      </c>
      <c r="AE434" s="6">
        <v>0</v>
      </c>
      <c r="AF434" s="6">
        <v>0</v>
      </c>
      <c r="AG434" s="6">
        <v>0</v>
      </c>
      <c r="AH434" s="6">
        <v>0</v>
      </c>
      <c r="AI434" s="6">
        <v>0</v>
      </c>
      <c r="AJ434" s="6">
        <v>0</v>
      </c>
      <c r="AK434" s="6">
        <v>0</v>
      </c>
      <c r="AL434" s="6">
        <v>0</v>
      </c>
      <c r="AM434" s="6">
        <v>0</v>
      </c>
      <c r="AN434" s="6">
        <v>0</v>
      </c>
      <c r="AO434" s="46">
        <v>0</v>
      </c>
      <c r="AP434" s="41">
        <f t="shared" si="187"/>
        <v>0</v>
      </c>
      <c r="AQ434" s="62">
        <f t="shared" si="188"/>
        <v>2</v>
      </c>
      <c r="AR434" s="41">
        <f t="shared" si="189"/>
        <v>1</v>
      </c>
      <c r="AS434" s="62">
        <f t="shared" si="190"/>
        <v>1</v>
      </c>
      <c r="AT434" s="41">
        <f t="shared" si="191"/>
        <v>2</v>
      </c>
      <c r="AU434" s="41">
        <f t="shared" si="192"/>
        <v>0</v>
      </c>
      <c r="AV434" s="41">
        <f t="shared" si="193"/>
        <v>0</v>
      </c>
      <c r="AW434" s="41">
        <f t="shared" si="194"/>
        <v>0</v>
      </c>
      <c r="AX434" s="62">
        <f t="shared" si="195"/>
        <v>0</v>
      </c>
      <c r="AY434" s="62">
        <f t="shared" si="177"/>
        <v>2</v>
      </c>
      <c r="AZ434" s="247"/>
      <c r="BA434" s="245"/>
      <c r="BB434" s="245"/>
      <c r="BC434" s="246"/>
      <c r="BD434" s="252"/>
      <c r="BE434" s="3"/>
      <c r="BF434" s="133"/>
      <c r="BG434" s="3"/>
      <c r="BH434" s="3"/>
      <c r="BI434" s="48"/>
    </row>
    <row r="435" spans="1:61" x14ac:dyDescent="0.35">
      <c r="A435" s="3"/>
      <c r="B435" s="253"/>
      <c r="C435" s="20"/>
      <c r="D435" s="28"/>
      <c r="E435" s="3"/>
      <c r="F435" s="12" t="s">
        <v>498</v>
      </c>
      <c r="G435" s="12"/>
      <c r="H435" s="55"/>
      <c r="I435" s="6">
        <v>0</v>
      </c>
      <c r="J435" s="6">
        <v>0</v>
      </c>
      <c r="K435" s="6">
        <v>1</v>
      </c>
      <c r="L435" s="6">
        <v>1</v>
      </c>
      <c r="M435" s="6">
        <v>0</v>
      </c>
      <c r="N435" s="6">
        <v>0</v>
      </c>
      <c r="O435" s="6">
        <v>0</v>
      </c>
      <c r="P435" s="6">
        <v>0</v>
      </c>
      <c r="Q435" s="6">
        <v>0</v>
      </c>
      <c r="R435" s="6">
        <v>0</v>
      </c>
      <c r="S435" s="6">
        <v>0</v>
      </c>
      <c r="T435" s="6">
        <v>0</v>
      </c>
      <c r="U435" s="6">
        <v>0</v>
      </c>
      <c r="V435" s="6">
        <v>0</v>
      </c>
      <c r="W435" s="6">
        <v>0</v>
      </c>
      <c r="X435" s="6">
        <v>0</v>
      </c>
      <c r="Y435" s="6">
        <v>0</v>
      </c>
      <c r="Z435" s="6">
        <v>0</v>
      </c>
      <c r="AA435" s="6">
        <v>0</v>
      </c>
      <c r="AB435" s="6">
        <v>0</v>
      </c>
      <c r="AC435" s="6">
        <v>0</v>
      </c>
      <c r="AD435" s="6">
        <v>0</v>
      </c>
      <c r="AE435" s="6">
        <v>0</v>
      </c>
      <c r="AF435" s="6">
        <v>0</v>
      </c>
      <c r="AG435" s="6">
        <v>0</v>
      </c>
      <c r="AH435" s="6">
        <v>0</v>
      </c>
      <c r="AI435" s="6">
        <v>0</v>
      </c>
      <c r="AJ435" s="6">
        <v>0</v>
      </c>
      <c r="AK435" s="6">
        <v>0</v>
      </c>
      <c r="AL435" s="6">
        <v>0</v>
      </c>
      <c r="AM435" s="6">
        <v>0</v>
      </c>
      <c r="AN435" s="6">
        <v>0</v>
      </c>
      <c r="AO435" s="46">
        <v>0</v>
      </c>
      <c r="AP435" s="41">
        <f t="shared" si="187"/>
        <v>1</v>
      </c>
      <c r="AQ435" s="62">
        <f t="shared" si="188"/>
        <v>1</v>
      </c>
      <c r="AR435" s="41">
        <f t="shared" si="189"/>
        <v>0</v>
      </c>
      <c r="AS435" s="62">
        <f t="shared" si="190"/>
        <v>2</v>
      </c>
      <c r="AT435" s="41">
        <f t="shared" si="191"/>
        <v>2</v>
      </c>
      <c r="AU435" s="41">
        <f t="shared" si="192"/>
        <v>0</v>
      </c>
      <c r="AV435" s="41">
        <f t="shared" si="193"/>
        <v>0</v>
      </c>
      <c r="AW435" s="41">
        <f t="shared" si="194"/>
        <v>0</v>
      </c>
      <c r="AX435" s="62">
        <f t="shared" si="195"/>
        <v>0</v>
      </c>
      <c r="AY435" s="62">
        <f t="shared" si="177"/>
        <v>2</v>
      </c>
      <c r="AZ435" s="247"/>
      <c r="BA435" s="245"/>
      <c r="BB435" s="245"/>
      <c r="BC435" s="246"/>
      <c r="BD435" s="252"/>
      <c r="BE435" s="3"/>
      <c r="BF435" s="133"/>
      <c r="BG435" s="3"/>
      <c r="BH435" s="3"/>
      <c r="BI435" s="48"/>
    </row>
    <row r="436" spans="1:61" x14ac:dyDescent="0.35">
      <c r="A436" s="3"/>
      <c r="B436" s="3"/>
      <c r="C436" s="20"/>
      <c r="D436" s="28"/>
      <c r="E436" s="3"/>
      <c r="F436" s="12" t="s">
        <v>499</v>
      </c>
      <c r="G436" s="12"/>
      <c r="H436" s="55"/>
      <c r="I436" s="6">
        <v>1</v>
      </c>
      <c r="J436" s="6">
        <v>1</v>
      </c>
      <c r="K436" s="6">
        <v>0</v>
      </c>
      <c r="L436" s="6">
        <v>0</v>
      </c>
      <c r="M436" s="6">
        <v>0</v>
      </c>
      <c r="N436" s="6">
        <v>0</v>
      </c>
      <c r="O436" s="6">
        <v>0</v>
      </c>
      <c r="P436" s="6">
        <v>0</v>
      </c>
      <c r="Q436" s="6">
        <v>0</v>
      </c>
      <c r="R436" s="6">
        <v>0</v>
      </c>
      <c r="S436" s="6">
        <v>0</v>
      </c>
      <c r="T436" s="6">
        <v>0</v>
      </c>
      <c r="U436" s="6">
        <v>0</v>
      </c>
      <c r="V436" s="6">
        <v>0</v>
      </c>
      <c r="W436" s="6">
        <v>0</v>
      </c>
      <c r="X436" s="6">
        <v>0</v>
      </c>
      <c r="Y436" s="6">
        <v>0</v>
      </c>
      <c r="Z436" s="6">
        <v>0</v>
      </c>
      <c r="AA436" s="6">
        <v>0</v>
      </c>
      <c r="AB436" s="6">
        <v>0</v>
      </c>
      <c r="AC436" s="6">
        <v>0</v>
      </c>
      <c r="AD436" s="6">
        <v>0</v>
      </c>
      <c r="AE436" s="6">
        <v>0</v>
      </c>
      <c r="AF436" s="6">
        <v>0</v>
      </c>
      <c r="AG436" s="6">
        <v>0</v>
      </c>
      <c r="AH436" s="6">
        <v>0</v>
      </c>
      <c r="AI436" s="6">
        <v>0</v>
      </c>
      <c r="AJ436" s="6">
        <v>0</v>
      </c>
      <c r="AK436" s="6">
        <v>0</v>
      </c>
      <c r="AL436" s="6">
        <v>0</v>
      </c>
      <c r="AM436" s="6">
        <v>0</v>
      </c>
      <c r="AN436" s="6">
        <v>0</v>
      </c>
      <c r="AO436" s="46">
        <v>0</v>
      </c>
      <c r="AP436" s="41">
        <f t="shared" si="187"/>
        <v>0</v>
      </c>
      <c r="AQ436" s="62">
        <f t="shared" si="188"/>
        <v>2</v>
      </c>
      <c r="AR436" s="41">
        <f t="shared" si="189"/>
        <v>2</v>
      </c>
      <c r="AS436" s="62">
        <f t="shared" si="190"/>
        <v>0</v>
      </c>
      <c r="AT436" s="41">
        <f t="shared" si="191"/>
        <v>2</v>
      </c>
      <c r="AU436" s="41">
        <f t="shared" si="192"/>
        <v>0</v>
      </c>
      <c r="AV436" s="41">
        <f t="shared" si="193"/>
        <v>0</v>
      </c>
      <c r="AW436" s="41">
        <f t="shared" si="194"/>
        <v>0</v>
      </c>
      <c r="AX436" s="62">
        <f t="shared" si="195"/>
        <v>0</v>
      </c>
      <c r="AY436" s="62">
        <f t="shared" si="177"/>
        <v>2</v>
      </c>
      <c r="AZ436" s="247"/>
      <c r="BA436" s="245"/>
      <c r="BB436" s="245"/>
      <c r="BC436" s="246"/>
      <c r="BD436" s="252"/>
      <c r="BE436" s="3"/>
      <c r="BF436" s="133"/>
      <c r="BG436" s="3"/>
      <c r="BH436" s="3"/>
      <c r="BI436" s="48"/>
    </row>
    <row r="437" spans="1:61" x14ac:dyDescent="0.35">
      <c r="A437" s="3"/>
      <c r="B437" s="3"/>
      <c r="C437" s="20"/>
      <c r="D437" s="28"/>
      <c r="E437" s="3"/>
      <c r="F437" s="12" t="s">
        <v>500</v>
      </c>
      <c r="G437" s="12"/>
      <c r="H437" s="55"/>
      <c r="I437" s="6">
        <v>1</v>
      </c>
      <c r="J437" s="6">
        <v>0</v>
      </c>
      <c r="K437" s="6">
        <v>0</v>
      </c>
      <c r="L437" s="6">
        <v>0</v>
      </c>
      <c r="M437" s="6">
        <v>0</v>
      </c>
      <c r="N437" s="6">
        <v>0</v>
      </c>
      <c r="O437" s="6">
        <v>0</v>
      </c>
      <c r="P437" s="6">
        <v>0</v>
      </c>
      <c r="Q437" s="6">
        <v>0</v>
      </c>
      <c r="R437" s="6">
        <v>0</v>
      </c>
      <c r="S437" s="6">
        <v>0</v>
      </c>
      <c r="T437" s="6">
        <v>0</v>
      </c>
      <c r="U437" s="6">
        <v>0</v>
      </c>
      <c r="V437" s="6">
        <v>0</v>
      </c>
      <c r="W437" s="6">
        <v>0</v>
      </c>
      <c r="X437" s="6">
        <v>0</v>
      </c>
      <c r="Y437" s="6">
        <v>0</v>
      </c>
      <c r="Z437" s="6">
        <v>0</v>
      </c>
      <c r="AA437" s="6">
        <v>0</v>
      </c>
      <c r="AB437" s="6">
        <v>0</v>
      </c>
      <c r="AC437" s="6">
        <v>0</v>
      </c>
      <c r="AD437" s="6">
        <v>0</v>
      </c>
      <c r="AE437" s="6">
        <v>0</v>
      </c>
      <c r="AF437" s="6">
        <v>0</v>
      </c>
      <c r="AG437" s="6">
        <v>0</v>
      </c>
      <c r="AH437" s="6">
        <v>0</v>
      </c>
      <c r="AI437" s="6">
        <v>0</v>
      </c>
      <c r="AJ437" s="6">
        <v>0</v>
      </c>
      <c r="AK437" s="6">
        <v>0</v>
      </c>
      <c r="AL437" s="6">
        <v>0</v>
      </c>
      <c r="AM437" s="6">
        <v>0</v>
      </c>
      <c r="AN437" s="6">
        <v>0</v>
      </c>
      <c r="AO437" s="46">
        <v>0</v>
      </c>
      <c r="AP437" s="41">
        <f t="shared" si="187"/>
        <v>0</v>
      </c>
      <c r="AQ437" s="62">
        <f t="shared" si="188"/>
        <v>1</v>
      </c>
      <c r="AR437" s="41">
        <f t="shared" si="189"/>
        <v>1</v>
      </c>
      <c r="AS437" s="62">
        <f t="shared" si="190"/>
        <v>0</v>
      </c>
      <c r="AT437" s="41">
        <f t="shared" si="191"/>
        <v>1</v>
      </c>
      <c r="AU437" s="41">
        <f t="shared" si="192"/>
        <v>0</v>
      </c>
      <c r="AV437" s="41">
        <f t="shared" si="193"/>
        <v>0</v>
      </c>
      <c r="AW437" s="41">
        <f t="shared" si="194"/>
        <v>0</v>
      </c>
      <c r="AX437" s="62">
        <f t="shared" si="195"/>
        <v>0</v>
      </c>
      <c r="AY437" s="62">
        <f t="shared" si="177"/>
        <v>1</v>
      </c>
      <c r="AZ437" s="247"/>
      <c r="BA437" s="245"/>
      <c r="BB437" s="245"/>
      <c r="BC437" s="246"/>
      <c r="BD437" s="252"/>
      <c r="BE437" s="3"/>
      <c r="BF437" s="133"/>
      <c r="BG437" s="3"/>
      <c r="BH437" s="3"/>
      <c r="BI437" s="48"/>
    </row>
    <row r="438" spans="1:61" x14ac:dyDescent="0.35">
      <c r="A438" s="3"/>
      <c r="B438" s="3"/>
      <c r="C438" s="20"/>
      <c r="D438" s="28"/>
      <c r="E438" s="3"/>
      <c r="F438" s="12" t="s">
        <v>501</v>
      </c>
      <c r="G438" s="12"/>
      <c r="H438" s="55"/>
      <c r="I438" s="6">
        <v>0</v>
      </c>
      <c r="J438" s="6">
        <v>0</v>
      </c>
      <c r="K438" s="6">
        <v>1</v>
      </c>
      <c r="L438" s="6">
        <v>0</v>
      </c>
      <c r="M438" s="6">
        <v>0</v>
      </c>
      <c r="N438" s="6">
        <v>0</v>
      </c>
      <c r="O438" s="6">
        <v>0</v>
      </c>
      <c r="P438" s="6">
        <v>0</v>
      </c>
      <c r="Q438" s="6">
        <v>0</v>
      </c>
      <c r="R438" s="6">
        <v>0</v>
      </c>
      <c r="S438" s="6">
        <v>0</v>
      </c>
      <c r="T438" s="6">
        <v>0</v>
      </c>
      <c r="U438" s="6">
        <v>0</v>
      </c>
      <c r="V438" s="6">
        <v>0</v>
      </c>
      <c r="W438" s="6">
        <v>0</v>
      </c>
      <c r="X438" s="6">
        <v>0</v>
      </c>
      <c r="Y438" s="6">
        <v>0</v>
      </c>
      <c r="Z438" s="6">
        <v>0</v>
      </c>
      <c r="AA438" s="6">
        <v>0</v>
      </c>
      <c r="AB438" s="6">
        <v>0</v>
      </c>
      <c r="AC438" s="6">
        <v>0</v>
      </c>
      <c r="AD438" s="6">
        <v>0</v>
      </c>
      <c r="AE438" s="6">
        <v>0</v>
      </c>
      <c r="AF438" s="6">
        <v>0</v>
      </c>
      <c r="AG438" s="6">
        <v>0</v>
      </c>
      <c r="AH438" s="6">
        <v>0</v>
      </c>
      <c r="AI438" s="6">
        <v>0</v>
      </c>
      <c r="AJ438" s="6">
        <v>0</v>
      </c>
      <c r="AK438" s="6">
        <v>0</v>
      </c>
      <c r="AL438" s="6">
        <v>0</v>
      </c>
      <c r="AM438" s="6">
        <v>0</v>
      </c>
      <c r="AN438" s="6">
        <v>0</v>
      </c>
      <c r="AO438" s="46">
        <v>0</v>
      </c>
      <c r="AP438" s="41">
        <f t="shared" si="187"/>
        <v>0</v>
      </c>
      <c r="AQ438" s="62">
        <f t="shared" si="188"/>
        <v>1</v>
      </c>
      <c r="AR438" s="41">
        <f t="shared" si="189"/>
        <v>0</v>
      </c>
      <c r="AS438" s="62">
        <f t="shared" si="190"/>
        <v>1</v>
      </c>
      <c r="AT438" s="41">
        <f t="shared" si="191"/>
        <v>1</v>
      </c>
      <c r="AU438" s="41">
        <f t="shared" si="192"/>
        <v>0</v>
      </c>
      <c r="AV438" s="41">
        <f t="shared" si="193"/>
        <v>0</v>
      </c>
      <c r="AW438" s="41">
        <f t="shared" si="194"/>
        <v>0</v>
      </c>
      <c r="AX438" s="62">
        <f t="shared" si="195"/>
        <v>0</v>
      </c>
      <c r="AY438" s="62">
        <f t="shared" si="177"/>
        <v>1</v>
      </c>
      <c r="AZ438" s="247"/>
      <c r="BA438" s="245"/>
      <c r="BB438" s="245"/>
      <c r="BC438" s="246"/>
      <c r="BD438" s="252"/>
      <c r="BE438" s="3"/>
      <c r="BF438" s="133"/>
      <c r="BG438" s="3"/>
      <c r="BH438" s="3"/>
      <c r="BI438" s="48"/>
    </row>
    <row r="439" spans="1:61" x14ac:dyDescent="0.35">
      <c r="A439" s="3"/>
      <c r="B439" s="3"/>
      <c r="C439" s="20"/>
      <c r="D439" s="28"/>
      <c r="E439" s="3"/>
      <c r="F439" s="12" t="s">
        <v>502</v>
      </c>
      <c r="G439" s="12"/>
      <c r="H439" s="55"/>
      <c r="I439" s="6">
        <v>1</v>
      </c>
      <c r="J439" s="6">
        <v>0</v>
      </c>
      <c r="K439" s="6">
        <v>0</v>
      </c>
      <c r="L439" s="6">
        <v>0</v>
      </c>
      <c r="M439" s="6">
        <v>0</v>
      </c>
      <c r="N439" s="6">
        <v>0</v>
      </c>
      <c r="O439" s="6">
        <v>0</v>
      </c>
      <c r="P439" s="6">
        <v>0</v>
      </c>
      <c r="Q439" s="6">
        <v>0</v>
      </c>
      <c r="R439" s="6">
        <v>0</v>
      </c>
      <c r="S439" s="6">
        <v>0</v>
      </c>
      <c r="T439" s="6">
        <v>0</v>
      </c>
      <c r="U439" s="6">
        <v>0</v>
      </c>
      <c r="V439" s="6">
        <v>0</v>
      </c>
      <c r="W439" s="6">
        <v>0</v>
      </c>
      <c r="X439" s="6">
        <v>0</v>
      </c>
      <c r="Y439" s="6">
        <v>0</v>
      </c>
      <c r="Z439" s="6">
        <v>0</v>
      </c>
      <c r="AA439" s="6">
        <v>0</v>
      </c>
      <c r="AB439" s="6">
        <v>0</v>
      </c>
      <c r="AC439" s="6">
        <v>0</v>
      </c>
      <c r="AD439" s="6">
        <v>0</v>
      </c>
      <c r="AE439" s="6">
        <v>0</v>
      </c>
      <c r="AF439" s="6">
        <v>0</v>
      </c>
      <c r="AG439" s="6">
        <v>0</v>
      </c>
      <c r="AH439" s="6">
        <v>0</v>
      </c>
      <c r="AI439" s="6">
        <v>0</v>
      </c>
      <c r="AJ439" s="6">
        <v>0</v>
      </c>
      <c r="AK439" s="6">
        <v>0</v>
      </c>
      <c r="AL439" s="6">
        <v>0</v>
      </c>
      <c r="AM439" s="6">
        <v>0</v>
      </c>
      <c r="AN439" s="6">
        <v>0</v>
      </c>
      <c r="AO439" s="46">
        <v>0</v>
      </c>
      <c r="AP439" s="41">
        <f t="shared" si="187"/>
        <v>0</v>
      </c>
      <c r="AQ439" s="62">
        <f t="shared" si="188"/>
        <v>1</v>
      </c>
      <c r="AR439" s="41">
        <f t="shared" si="189"/>
        <v>1</v>
      </c>
      <c r="AS439" s="62">
        <f t="shared" si="190"/>
        <v>0</v>
      </c>
      <c r="AT439" s="41">
        <f t="shared" si="191"/>
        <v>1</v>
      </c>
      <c r="AU439" s="41">
        <f t="shared" si="192"/>
        <v>0</v>
      </c>
      <c r="AV439" s="41">
        <f t="shared" si="193"/>
        <v>0</v>
      </c>
      <c r="AW439" s="41">
        <f t="shared" si="194"/>
        <v>0</v>
      </c>
      <c r="AX439" s="62">
        <f t="shared" si="195"/>
        <v>0</v>
      </c>
      <c r="AY439" s="62">
        <f t="shared" si="177"/>
        <v>1</v>
      </c>
      <c r="AZ439" s="247"/>
      <c r="BA439" s="245"/>
      <c r="BB439" s="245"/>
      <c r="BC439" s="246"/>
      <c r="BD439" s="252"/>
      <c r="BE439" s="3"/>
      <c r="BF439" s="133"/>
      <c r="BG439" s="3"/>
      <c r="BH439" s="3"/>
      <c r="BI439" s="48"/>
    </row>
    <row r="440" spans="1:61" s="202" customFormat="1" x14ac:dyDescent="0.35">
      <c r="A440" s="15"/>
      <c r="B440" s="15"/>
      <c r="C440" s="20"/>
      <c r="D440" s="28"/>
      <c r="E440" s="11" t="s">
        <v>829</v>
      </c>
      <c r="F440" s="12"/>
      <c r="G440" s="11"/>
      <c r="H440" s="54"/>
      <c r="I440" s="204">
        <v>0</v>
      </c>
      <c r="J440" s="204">
        <v>0</v>
      </c>
      <c r="K440" s="204">
        <v>1</v>
      </c>
      <c r="L440" s="204">
        <v>0</v>
      </c>
      <c r="M440" s="204">
        <v>0</v>
      </c>
      <c r="N440" s="204">
        <v>0</v>
      </c>
      <c r="O440" s="204">
        <v>0</v>
      </c>
      <c r="P440" s="204">
        <v>0</v>
      </c>
      <c r="Q440" s="204">
        <v>0</v>
      </c>
      <c r="R440" s="204">
        <v>0</v>
      </c>
      <c r="S440" s="204">
        <v>0</v>
      </c>
      <c r="T440" s="204">
        <v>0</v>
      </c>
      <c r="U440" s="204">
        <v>0</v>
      </c>
      <c r="V440" s="204">
        <v>0</v>
      </c>
      <c r="W440" s="204">
        <v>0</v>
      </c>
      <c r="X440" s="204">
        <v>0</v>
      </c>
      <c r="Y440" s="204">
        <v>0</v>
      </c>
      <c r="Z440" s="204">
        <v>0</v>
      </c>
      <c r="AA440" s="204">
        <v>0</v>
      </c>
      <c r="AB440" s="204">
        <v>0</v>
      </c>
      <c r="AC440" s="204">
        <v>0</v>
      </c>
      <c r="AD440" s="204">
        <v>0</v>
      </c>
      <c r="AE440" s="204">
        <v>0</v>
      </c>
      <c r="AF440" s="204">
        <v>0</v>
      </c>
      <c r="AG440" s="204">
        <v>0</v>
      </c>
      <c r="AH440" s="204">
        <v>0</v>
      </c>
      <c r="AI440" s="204">
        <v>0</v>
      </c>
      <c r="AJ440" s="204">
        <v>0</v>
      </c>
      <c r="AK440" s="204">
        <v>0</v>
      </c>
      <c r="AL440" s="204">
        <v>0</v>
      </c>
      <c r="AM440" s="204">
        <v>0</v>
      </c>
      <c r="AN440" s="204">
        <v>0</v>
      </c>
      <c r="AO440" s="205">
        <v>0</v>
      </c>
      <c r="AP440" s="206">
        <f t="shared" si="187"/>
        <v>0</v>
      </c>
      <c r="AQ440" s="207">
        <f t="shared" si="188"/>
        <v>1</v>
      </c>
      <c r="AR440" s="206">
        <f t="shared" si="189"/>
        <v>0</v>
      </c>
      <c r="AS440" s="207">
        <f t="shared" si="190"/>
        <v>1</v>
      </c>
      <c r="AT440" s="206">
        <f t="shared" si="191"/>
        <v>1</v>
      </c>
      <c r="AU440" s="206">
        <f t="shared" si="192"/>
        <v>0</v>
      </c>
      <c r="AV440" s="206">
        <f t="shared" si="193"/>
        <v>0</v>
      </c>
      <c r="AW440" s="206">
        <f t="shared" si="194"/>
        <v>0</v>
      </c>
      <c r="AX440" s="207">
        <f t="shared" si="195"/>
        <v>0</v>
      </c>
      <c r="AY440" s="207">
        <f t="shared" si="177"/>
        <v>1</v>
      </c>
      <c r="AZ440" s="247"/>
      <c r="BA440" s="245"/>
      <c r="BB440" s="245"/>
      <c r="BC440" s="246"/>
      <c r="BD440" s="252"/>
      <c r="BE440" s="15"/>
      <c r="BF440" s="155"/>
      <c r="BG440" s="15"/>
      <c r="BH440" s="15"/>
      <c r="BI440" s="69"/>
    </row>
    <row r="441" spans="1:61" s="202" customFormat="1" x14ac:dyDescent="0.35">
      <c r="A441" s="15"/>
      <c r="B441" s="15"/>
      <c r="C441" s="20"/>
      <c r="D441" s="28"/>
      <c r="E441" s="11" t="s">
        <v>830</v>
      </c>
      <c r="F441" s="12"/>
      <c r="G441" s="11"/>
      <c r="H441" s="54"/>
      <c r="I441" s="204">
        <v>0</v>
      </c>
      <c r="J441" s="204">
        <v>1</v>
      </c>
      <c r="K441" s="204">
        <v>0</v>
      </c>
      <c r="L441" s="204">
        <v>0</v>
      </c>
      <c r="M441" s="204">
        <v>0</v>
      </c>
      <c r="N441" s="204">
        <v>0</v>
      </c>
      <c r="O441" s="204">
        <v>0</v>
      </c>
      <c r="P441" s="204">
        <v>0</v>
      </c>
      <c r="Q441" s="204">
        <v>0</v>
      </c>
      <c r="R441" s="204">
        <v>0</v>
      </c>
      <c r="S441" s="204">
        <v>0</v>
      </c>
      <c r="T441" s="204">
        <v>0</v>
      </c>
      <c r="U441" s="204">
        <v>0</v>
      </c>
      <c r="V441" s="204">
        <v>0</v>
      </c>
      <c r="W441" s="204">
        <v>0</v>
      </c>
      <c r="X441" s="204">
        <v>0</v>
      </c>
      <c r="Y441" s="204">
        <v>0</v>
      </c>
      <c r="Z441" s="204">
        <v>0</v>
      </c>
      <c r="AA441" s="204">
        <v>0</v>
      </c>
      <c r="AB441" s="204">
        <v>0</v>
      </c>
      <c r="AC441" s="204">
        <v>0</v>
      </c>
      <c r="AD441" s="204">
        <v>0</v>
      </c>
      <c r="AE441" s="204">
        <v>0</v>
      </c>
      <c r="AF441" s="204">
        <v>0</v>
      </c>
      <c r="AG441" s="204">
        <v>0</v>
      </c>
      <c r="AH441" s="204">
        <v>0</v>
      </c>
      <c r="AI441" s="204">
        <v>0</v>
      </c>
      <c r="AJ441" s="204">
        <v>0</v>
      </c>
      <c r="AK441" s="204">
        <v>0</v>
      </c>
      <c r="AL441" s="204">
        <v>0</v>
      </c>
      <c r="AM441" s="204">
        <v>0</v>
      </c>
      <c r="AN441" s="204">
        <v>0</v>
      </c>
      <c r="AO441" s="205">
        <v>0</v>
      </c>
      <c r="AP441" s="206">
        <f t="shared" si="187"/>
        <v>0</v>
      </c>
      <c r="AQ441" s="207">
        <f t="shared" si="188"/>
        <v>1</v>
      </c>
      <c r="AR441" s="206">
        <f t="shared" si="189"/>
        <v>1</v>
      </c>
      <c r="AS441" s="207">
        <f t="shared" si="190"/>
        <v>0</v>
      </c>
      <c r="AT441" s="206">
        <f t="shared" si="191"/>
        <v>1</v>
      </c>
      <c r="AU441" s="206">
        <f t="shared" si="192"/>
        <v>0</v>
      </c>
      <c r="AV441" s="206">
        <f t="shared" si="193"/>
        <v>0</v>
      </c>
      <c r="AW441" s="206">
        <f t="shared" si="194"/>
        <v>0</v>
      </c>
      <c r="AX441" s="207">
        <f t="shared" si="195"/>
        <v>0</v>
      </c>
      <c r="AY441" s="207">
        <f t="shared" si="177"/>
        <v>1</v>
      </c>
      <c r="AZ441" s="247"/>
      <c r="BA441" s="245"/>
      <c r="BB441" s="245"/>
      <c r="BC441" s="246"/>
      <c r="BD441" s="252"/>
      <c r="BE441" s="15"/>
      <c r="BF441" s="155"/>
      <c r="BG441" s="15"/>
      <c r="BH441" s="15"/>
      <c r="BI441" s="69"/>
    </row>
    <row r="442" spans="1:61" s="202" customFormat="1" x14ac:dyDescent="0.35">
      <c r="A442" s="15"/>
      <c r="B442" s="15"/>
      <c r="C442" s="20"/>
      <c r="D442" s="28"/>
      <c r="E442" s="11" t="s">
        <v>831</v>
      </c>
      <c r="F442" s="12"/>
      <c r="G442" s="11"/>
      <c r="H442" s="54"/>
      <c r="I442" s="204">
        <v>0</v>
      </c>
      <c r="J442" s="204">
        <v>0</v>
      </c>
      <c r="K442" s="204">
        <v>0</v>
      </c>
      <c r="L442" s="204">
        <v>1</v>
      </c>
      <c r="M442" s="204">
        <v>0</v>
      </c>
      <c r="N442" s="204">
        <v>0</v>
      </c>
      <c r="O442" s="204">
        <v>0</v>
      </c>
      <c r="P442" s="204">
        <v>0</v>
      </c>
      <c r="Q442" s="204">
        <v>0</v>
      </c>
      <c r="R442" s="204">
        <v>0</v>
      </c>
      <c r="S442" s="204">
        <v>0</v>
      </c>
      <c r="T442" s="204">
        <v>0</v>
      </c>
      <c r="U442" s="204">
        <v>0</v>
      </c>
      <c r="V442" s="204">
        <v>0</v>
      </c>
      <c r="W442" s="204">
        <v>0</v>
      </c>
      <c r="X442" s="204">
        <v>0</v>
      </c>
      <c r="Y442" s="204">
        <v>0</v>
      </c>
      <c r="Z442" s="204">
        <v>0</v>
      </c>
      <c r="AA442" s="204">
        <v>0</v>
      </c>
      <c r="AB442" s="204">
        <v>0</v>
      </c>
      <c r="AC442" s="204">
        <v>0</v>
      </c>
      <c r="AD442" s="204">
        <v>0</v>
      </c>
      <c r="AE442" s="204">
        <v>0</v>
      </c>
      <c r="AF442" s="204">
        <v>0</v>
      </c>
      <c r="AG442" s="204">
        <v>0</v>
      </c>
      <c r="AH442" s="204">
        <v>0</v>
      </c>
      <c r="AI442" s="204">
        <v>0</v>
      </c>
      <c r="AJ442" s="204">
        <v>0</v>
      </c>
      <c r="AK442" s="204">
        <v>0</v>
      </c>
      <c r="AL442" s="204">
        <v>0</v>
      </c>
      <c r="AM442" s="204">
        <v>0</v>
      </c>
      <c r="AN442" s="204">
        <v>0</v>
      </c>
      <c r="AO442" s="205">
        <v>0</v>
      </c>
      <c r="AP442" s="206">
        <f t="shared" si="187"/>
        <v>1</v>
      </c>
      <c r="AQ442" s="207">
        <f t="shared" si="188"/>
        <v>0</v>
      </c>
      <c r="AR442" s="206">
        <f t="shared" si="189"/>
        <v>0</v>
      </c>
      <c r="AS442" s="207">
        <f t="shared" si="190"/>
        <v>1</v>
      </c>
      <c r="AT442" s="206">
        <f t="shared" si="191"/>
        <v>1</v>
      </c>
      <c r="AU442" s="206">
        <f t="shared" si="192"/>
        <v>0</v>
      </c>
      <c r="AV442" s="206">
        <f t="shared" si="193"/>
        <v>0</v>
      </c>
      <c r="AW442" s="206">
        <f t="shared" si="194"/>
        <v>0</v>
      </c>
      <c r="AX442" s="207">
        <f t="shared" si="195"/>
        <v>0</v>
      </c>
      <c r="AY442" s="207">
        <f t="shared" si="177"/>
        <v>1</v>
      </c>
      <c r="AZ442" s="247"/>
      <c r="BA442" s="245"/>
      <c r="BB442" s="245"/>
      <c r="BC442" s="246"/>
      <c r="BD442" s="252"/>
      <c r="BE442" s="15"/>
      <c r="BF442" s="155"/>
      <c r="BG442" s="15"/>
      <c r="BH442" s="15"/>
      <c r="BI442" s="69"/>
    </row>
    <row r="443" spans="1:61" s="202" customFormat="1" x14ac:dyDescent="0.35">
      <c r="A443" s="15"/>
      <c r="B443" s="15"/>
      <c r="C443" s="20"/>
      <c r="D443" s="28"/>
      <c r="E443" s="11" t="s">
        <v>832</v>
      </c>
      <c r="F443" s="12"/>
      <c r="G443" s="11"/>
      <c r="H443" s="54"/>
      <c r="I443" s="204">
        <v>1</v>
      </c>
      <c r="J443" s="204">
        <v>0</v>
      </c>
      <c r="K443" s="204">
        <v>0</v>
      </c>
      <c r="L443" s="204">
        <v>0</v>
      </c>
      <c r="M443" s="204">
        <v>0</v>
      </c>
      <c r="N443" s="204">
        <v>0</v>
      </c>
      <c r="O443" s="204">
        <v>0</v>
      </c>
      <c r="P443" s="204">
        <v>0</v>
      </c>
      <c r="Q443" s="204">
        <v>0</v>
      </c>
      <c r="R443" s="204">
        <v>0</v>
      </c>
      <c r="S443" s="204">
        <v>0</v>
      </c>
      <c r="T443" s="204">
        <v>0</v>
      </c>
      <c r="U443" s="204">
        <v>0</v>
      </c>
      <c r="V443" s="204">
        <v>0</v>
      </c>
      <c r="W443" s="204">
        <v>0</v>
      </c>
      <c r="X443" s="204">
        <v>0</v>
      </c>
      <c r="Y443" s="204">
        <v>0</v>
      </c>
      <c r="Z443" s="204">
        <v>0</v>
      </c>
      <c r="AA443" s="204">
        <v>0</v>
      </c>
      <c r="AB443" s="204">
        <v>0</v>
      </c>
      <c r="AC443" s="204">
        <v>0</v>
      </c>
      <c r="AD443" s="204">
        <v>0</v>
      </c>
      <c r="AE443" s="204">
        <v>0</v>
      </c>
      <c r="AF443" s="204">
        <v>0</v>
      </c>
      <c r="AG443" s="204">
        <v>0</v>
      </c>
      <c r="AH443" s="204">
        <v>0</v>
      </c>
      <c r="AI443" s="204">
        <v>0</v>
      </c>
      <c r="AJ443" s="204">
        <v>0</v>
      </c>
      <c r="AK443" s="204">
        <v>0</v>
      </c>
      <c r="AL443" s="204">
        <v>0</v>
      </c>
      <c r="AM443" s="204">
        <v>0</v>
      </c>
      <c r="AN443" s="204">
        <v>0</v>
      </c>
      <c r="AO443" s="205">
        <v>0</v>
      </c>
      <c r="AP443" s="206">
        <f t="shared" si="187"/>
        <v>0</v>
      </c>
      <c r="AQ443" s="207">
        <f t="shared" si="188"/>
        <v>1</v>
      </c>
      <c r="AR443" s="206">
        <f t="shared" si="189"/>
        <v>1</v>
      </c>
      <c r="AS443" s="207">
        <f t="shared" si="190"/>
        <v>0</v>
      </c>
      <c r="AT443" s="206">
        <f t="shared" si="191"/>
        <v>1</v>
      </c>
      <c r="AU443" s="206">
        <f t="shared" si="192"/>
        <v>0</v>
      </c>
      <c r="AV443" s="206">
        <f t="shared" si="193"/>
        <v>0</v>
      </c>
      <c r="AW443" s="206">
        <f t="shared" si="194"/>
        <v>0</v>
      </c>
      <c r="AX443" s="207">
        <f t="shared" si="195"/>
        <v>0</v>
      </c>
      <c r="AY443" s="207">
        <f t="shared" si="177"/>
        <v>1</v>
      </c>
      <c r="AZ443" s="247"/>
      <c r="BA443" s="245"/>
      <c r="BB443" s="245"/>
      <c r="BC443" s="246"/>
      <c r="BD443" s="252"/>
      <c r="BE443" s="15"/>
      <c r="BF443" s="155"/>
      <c r="BG443" s="15"/>
      <c r="BH443" s="15"/>
      <c r="BI443" s="69"/>
    </row>
    <row r="444" spans="1:61" s="202" customFormat="1" x14ac:dyDescent="0.35">
      <c r="A444" s="15"/>
      <c r="B444" s="15"/>
      <c r="C444" s="20"/>
      <c r="D444" s="28"/>
      <c r="E444" s="11" t="s">
        <v>833</v>
      </c>
      <c r="F444" s="12"/>
      <c r="G444" s="11"/>
      <c r="H444" s="54"/>
      <c r="I444" s="204">
        <v>1</v>
      </c>
      <c r="J444" s="204">
        <v>0</v>
      </c>
      <c r="K444" s="204">
        <v>0</v>
      </c>
      <c r="L444" s="204">
        <v>0</v>
      </c>
      <c r="M444" s="204">
        <v>0</v>
      </c>
      <c r="N444" s="204">
        <v>0</v>
      </c>
      <c r="O444" s="204">
        <v>0</v>
      </c>
      <c r="P444" s="204">
        <v>0</v>
      </c>
      <c r="Q444" s="204">
        <v>0</v>
      </c>
      <c r="R444" s="204">
        <v>0</v>
      </c>
      <c r="S444" s="204">
        <v>0</v>
      </c>
      <c r="T444" s="204">
        <v>0</v>
      </c>
      <c r="U444" s="204">
        <v>0</v>
      </c>
      <c r="V444" s="204">
        <v>0</v>
      </c>
      <c r="W444" s="204">
        <v>0</v>
      </c>
      <c r="X444" s="204">
        <v>0</v>
      </c>
      <c r="Y444" s="204">
        <v>0</v>
      </c>
      <c r="Z444" s="204">
        <v>0</v>
      </c>
      <c r="AA444" s="204">
        <v>0</v>
      </c>
      <c r="AB444" s="204">
        <v>0</v>
      </c>
      <c r="AC444" s="204">
        <v>0</v>
      </c>
      <c r="AD444" s="204">
        <v>0</v>
      </c>
      <c r="AE444" s="204">
        <v>0</v>
      </c>
      <c r="AF444" s="204">
        <v>0</v>
      </c>
      <c r="AG444" s="204">
        <v>0</v>
      </c>
      <c r="AH444" s="204">
        <v>0</v>
      </c>
      <c r="AI444" s="204">
        <v>0</v>
      </c>
      <c r="AJ444" s="204">
        <v>0</v>
      </c>
      <c r="AK444" s="204">
        <v>0</v>
      </c>
      <c r="AL444" s="204">
        <v>0</v>
      </c>
      <c r="AM444" s="204">
        <v>0</v>
      </c>
      <c r="AN444" s="204">
        <v>0</v>
      </c>
      <c r="AO444" s="205">
        <v>0</v>
      </c>
      <c r="AP444" s="206">
        <f t="shared" si="187"/>
        <v>0</v>
      </c>
      <c r="AQ444" s="207">
        <f t="shared" si="188"/>
        <v>1</v>
      </c>
      <c r="AR444" s="206">
        <f t="shared" si="189"/>
        <v>1</v>
      </c>
      <c r="AS444" s="207">
        <f t="shared" si="190"/>
        <v>0</v>
      </c>
      <c r="AT444" s="206">
        <f t="shared" si="191"/>
        <v>1</v>
      </c>
      <c r="AU444" s="206">
        <f t="shared" si="192"/>
        <v>0</v>
      </c>
      <c r="AV444" s="206">
        <f t="shared" si="193"/>
        <v>0</v>
      </c>
      <c r="AW444" s="206">
        <f t="shared" si="194"/>
        <v>0</v>
      </c>
      <c r="AX444" s="207">
        <f t="shared" si="195"/>
        <v>0</v>
      </c>
      <c r="AY444" s="207">
        <f t="shared" si="177"/>
        <v>1</v>
      </c>
      <c r="AZ444" s="247"/>
      <c r="BA444" s="245"/>
      <c r="BB444" s="245"/>
      <c r="BC444" s="246"/>
      <c r="BD444" s="252"/>
      <c r="BE444" s="15"/>
      <c r="BF444" s="155"/>
      <c r="BG444" s="15"/>
      <c r="BH444" s="15"/>
      <c r="BI444" s="69"/>
    </row>
    <row r="445" spans="1:61" x14ac:dyDescent="0.35">
      <c r="A445" s="3"/>
      <c r="B445" s="3"/>
      <c r="C445" s="20"/>
      <c r="D445" s="30">
        <v>3</v>
      </c>
      <c r="E445" s="19" t="s">
        <v>503</v>
      </c>
      <c r="F445" s="16"/>
      <c r="G445" s="16"/>
      <c r="H445" s="5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c r="AK445" s="17"/>
      <c r="AL445" s="17"/>
      <c r="AM445" s="17"/>
      <c r="AN445" s="17"/>
      <c r="AO445" s="47"/>
      <c r="AP445" s="43"/>
      <c r="AQ445" s="61"/>
      <c r="AR445" s="43"/>
      <c r="AS445" s="61"/>
      <c r="AT445" s="43"/>
      <c r="AU445" s="43"/>
      <c r="AV445" s="43"/>
      <c r="AW445" s="43"/>
      <c r="AX445" s="61"/>
      <c r="AY445" s="61"/>
      <c r="AZ445" s="74">
        <v>3</v>
      </c>
      <c r="BA445" s="19" t="s">
        <v>503</v>
      </c>
      <c r="BB445" s="75"/>
      <c r="BC445" s="71"/>
      <c r="BD445" s="252"/>
      <c r="BE445" s="3"/>
      <c r="BF445" s="133"/>
      <c r="BG445" s="3"/>
      <c r="BH445" s="3"/>
      <c r="BI445" s="48"/>
    </row>
    <row r="446" spans="1:61" s="202" customFormat="1" x14ac:dyDescent="0.35">
      <c r="A446" s="15"/>
      <c r="B446" s="15"/>
      <c r="C446" s="20"/>
      <c r="D446" s="28"/>
      <c r="E446" s="11" t="s">
        <v>834</v>
      </c>
      <c r="F446" s="12"/>
      <c r="G446" s="11"/>
      <c r="H446" s="54"/>
      <c r="I446" s="204">
        <v>0</v>
      </c>
      <c r="J446" s="204">
        <v>1</v>
      </c>
      <c r="K446" s="204">
        <v>1</v>
      </c>
      <c r="L446" s="204">
        <v>1</v>
      </c>
      <c r="M446" s="204">
        <v>0</v>
      </c>
      <c r="N446" s="204">
        <v>0</v>
      </c>
      <c r="O446" s="204">
        <v>0</v>
      </c>
      <c r="P446" s="204">
        <v>0</v>
      </c>
      <c r="Q446" s="204">
        <v>0</v>
      </c>
      <c r="R446" s="204">
        <v>0</v>
      </c>
      <c r="S446" s="204">
        <v>0</v>
      </c>
      <c r="T446" s="204">
        <v>0</v>
      </c>
      <c r="U446" s="204">
        <v>0</v>
      </c>
      <c r="V446" s="204">
        <v>0</v>
      </c>
      <c r="W446" s="204">
        <v>0</v>
      </c>
      <c r="X446" s="204">
        <v>0</v>
      </c>
      <c r="Y446" s="204">
        <v>0</v>
      </c>
      <c r="Z446" s="204">
        <v>0</v>
      </c>
      <c r="AA446" s="204">
        <v>0</v>
      </c>
      <c r="AB446" s="204">
        <v>0</v>
      </c>
      <c r="AC446" s="204">
        <v>0</v>
      </c>
      <c r="AD446" s="204">
        <v>0</v>
      </c>
      <c r="AE446" s="204">
        <v>0</v>
      </c>
      <c r="AF446" s="204">
        <v>0</v>
      </c>
      <c r="AG446" s="204">
        <v>0</v>
      </c>
      <c r="AH446" s="204">
        <v>0</v>
      </c>
      <c r="AI446" s="204">
        <v>0</v>
      </c>
      <c r="AJ446" s="204">
        <v>0</v>
      </c>
      <c r="AK446" s="204">
        <v>0</v>
      </c>
      <c r="AL446" s="204">
        <v>0</v>
      </c>
      <c r="AM446" s="204">
        <v>0</v>
      </c>
      <c r="AN446" s="204">
        <v>0</v>
      </c>
      <c r="AO446" s="205">
        <v>0</v>
      </c>
      <c r="AP446" s="206">
        <f t="shared" ref="AP446:AP460" si="196">SUMIF($I$3:$AO$3, "*REF*", I446:AO446)</f>
        <v>1</v>
      </c>
      <c r="AQ446" s="207">
        <f t="shared" ref="AQ446:AQ460" si="197">SUMIF($I$3:$AO$3, "*HOST*", I446:AO446)</f>
        <v>2</v>
      </c>
      <c r="AR446" s="206">
        <f t="shared" ref="AR446:AR460" si="198">SUMIF($I$4:$AO$4, "*F*", I446:AO446)</f>
        <v>1</v>
      </c>
      <c r="AS446" s="207">
        <f t="shared" ref="AS446:AS460" si="199">SUMIF($I$4:$AO$4, "*M*", I446:AO446)</f>
        <v>2</v>
      </c>
      <c r="AT446" s="206">
        <f t="shared" ref="AT446:AT460" si="200">SUMIF($I$6:$AO$6, "Edu", I446:AO446)</f>
        <v>3</v>
      </c>
      <c r="AU446" s="206">
        <f t="shared" ref="AU446:AU460" si="201">SUMIF($I$6:$AO$6, "*agri*", I446:AO446)</f>
        <v>0</v>
      </c>
      <c r="AV446" s="206">
        <f t="shared" ref="AV446:AV460" si="202">SUMIF($I$6:$AO$6, "Health", I446:AO446)</f>
        <v>0</v>
      </c>
      <c r="AW446" s="206">
        <f t="shared" ref="AW446:AW460" si="203">SUMIF($I$6:$AO$6, "*market*", I446:AO446)</f>
        <v>0</v>
      </c>
      <c r="AX446" s="207">
        <f t="shared" ref="AX446:AX460" si="204">SUMIF($I$6:$AO$6, "*PWD*", I446:AO446)</f>
        <v>0</v>
      </c>
      <c r="AY446" s="207">
        <f t="shared" si="177"/>
        <v>3</v>
      </c>
      <c r="AZ446" s="242" t="s">
        <v>504</v>
      </c>
      <c r="BA446" s="245"/>
      <c r="BB446" s="245"/>
      <c r="BC446" s="246"/>
      <c r="BD446" s="252"/>
      <c r="BE446" s="15"/>
      <c r="BF446" s="155"/>
      <c r="BG446" s="15"/>
      <c r="BH446" s="15"/>
      <c r="BI446" s="69"/>
    </row>
    <row r="447" spans="1:61" x14ac:dyDescent="0.35">
      <c r="A447" s="3"/>
      <c r="B447" s="3"/>
      <c r="C447" s="20"/>
      <c r="D447" s="28"/>
      <c r="E447" s="3"/>
      <c r="F447" s="12" t="s">
        <v>505</v>
      </c>
      <c r="G447" s="12"/>
      <c r="H447" s="55"/>
      <c r="I447" s="6">
        <v>0</v>
      </c>
      <c r="J447" s="6">
        <v>0</v>
      </c>
      <c r="K447" s="6">
        <v>1</v>
      </c>
      <c r="L447" s="6">
        <v>1</v>
      </c>
      <c r="M447" s="6">
        <v>0</v>
      </c>
      <c r="N447" s="6">
        <v>0</v>
      </c>
      <c r="O447" s="6">
        <v>0</v>
      </c>
      <c r="P447" s="6">
        <v>0</v>
      </c>
      <c r="Q447" s="6">
        <v>0</v>
      </c>
      <c r="R447" s="6">
        <v>0</v>
      </c>
      <c r="S447" s="6">
        <v>0</v>
      </c>
      <c r="T447" s="6">
        <v>0</v>
      </c>
      <c r="U447" s="6">
        <v>0</v>
      </c>
      <c r="V447" s="6">
        <v>0</v>
      </c>
      <c r="W447" s="6">
        <v>0</v>
      </c>
      <c r="X447" s="6">
        <v>0</v>
      </c>
      <c r="Y447" s="6">
        <v>0</v>
      </c>
      <c r="Z447" s="6">
        <v>0</v>
      </c>
      <c r="AA447" s="6">
        <v>0</v>
      </c>
      <c r="AB447" s="6">
        <v>0</v>
      </c>
      <c r="AC447" s="6">
        <v>0</v>
      </c>
      <c r="AD447" s="6">
        <v>0</v>
      </c>
      <c r="AE447" s="6">
        <v>0</v>
      </c>
      <c r="AF447" s="6">
        <v>0</v>
      </c>
      <c r="AG447" s="6">
        <v>0</v>
      </c>
      <c r="AH447" s="6">
        <v>0</v>
      </c>
      <c r="AI447" s="6">
        <v>0</v>
      </c>
      <c r="AJ447" s="6">
        <v>0</v>
      </c>
      <c r="AK447" s="6">
        <v>0</v>
      </c>
      <c r="AL447" s="6">
        <v>0</v>
      </c>
      <c r="AM447" s="6">
        <v>0</v>
      </c>
      <c r="AN447" s="6">
        <v>0</v>
      </c>
      <c r="AO447" s="46">
        <v>0</v>
      </c>
      <c r="AP447" s="41">
        <f t="shared" si="196"/>
        <v>1</v>
      </c>
      <c r="AQ447" s="62">
        <f t="shared" si="197"/>
        <v>1</v>
      </c>
      <c r="AR447" s="41">
        <f t="shared" si="198"/>
        <v>0</v>
      </c>
      <c r="AS447" s="62">
        <f t="shared" si="199"/>
        <v>2</v>
      </c>
      <c r="AT447" s="41">
        <f t="shared" si="200"/>
        <v>2</v>
      </c>
      <c r="AU447" s="41">
        <f t="shared" si="201"/>
        <v>0</v>
      </c>
      <c r="AV447" s="41">
        <f t="shared" si="202"/>
        <v>0</v>
      </c>
      <c r="AW447" s="41">
        <f t="shared" si="203"/>
        <v>0</v>
      </c>
      <c r="AX447" s="62">
        <f t="shared" si="204"/>
        <v>0</v>
      </c>
      <c r="AY447" s="62">
        <f t="shared" si="177"/>
        <v>2</v>
      </c>
      <c r="AZ447" s="247"/>
      <c r="BA447" s="245"/>
      <c r="BB447" s="245"/>
      <c r="BC447" s="246"/>
      <c r="BD447" s="252"/>
      <c r="BE447" s="3"/>
      <c r="BF447" s="133"/>
      <c r="BG447" s="3"/>
      <c r="BH447" s="3"/>
      <c r="BI447" s="48"/>
    </row>
    <row r="448" spans="1:61" x14ac:dyDescent="0.35">
      <c r="A448" s="3"/>
      <c r="B448" s="3"/>
      <c r="C448" s="20"/>
      <c r="D448" s="28"/>
      <c r="E448" s="3"/>
      <c r="F448" s="31"/>
      <c r="G448" s="12" t="s">
        <v>506</v>
      </c>
      <c r="H448" s="55"/>
      <c r="I448" s="6">
        <v>0</v>
      </c>
      <c r="J448" s="6">
        <v>0</v>
      </c>
      <c r="K448" s="6">
        <v>1</v>
      </c>
      <c r="L448" s="6">
        <v>1</v>
      </c>
      <c r="M448" s="6">
        <v>0</v>
      </c>
      <c r="N448" s="6">
        <v>0</v>
      </c>
      <c r="O448" s="6">
        <v>0</v>
      </c>
      <c r="P448" s="6">
        <v>0</v>
      </c>
      <c r="Q448" s="6">
        <v>0</v>
      </c>
      <c r="R448" s="6">
        <v>0</v>
      </c>
      <c r="S448" s="6">
        <v>0</v>
      </c>
      <c r="T448" s="6">
        <v>0</v>
      </c>
      <c r="U448" s="6">
        <v>0</v>
      </c>
      <c r="V448" s="6">
        <v>0</v>
      </c>
      <c r="W448" s="6">
        <v>0</v>
      </c>
      <c r="X448" s="6">
        <v>0</v>
      </c>
      <c r="Y448" s="6">
        <v>0</v>
      </c>
      <c r="Z448" s="6">
        <v>0</v>
      </c>
      <c r="AA448" s="6">
        <v>0</v>
      </c>
      <c r="AB448" s="6">
        <v>0</v>
      </c>
      <c r="AC448" s="6">
        <v>0</v>
      </c>
      <c r="AD448" s="6">
        <v>0</v>
      </c>
      <c r="AE448" s="6">
        <v>0</v>
      </c>
      <c r="AF448" s="6">
        <v>0</v>
      </c>
      <c r="AG448" s="6">
        <v>0</v>
      </c>
      <c r="AH448" s="6">
        <v>0</v>
      </c>
      <c r="AI448" s="6">
        <v>0</v>
      </c>
      <c r="AJ448" s="6">
        <v>0</v>
      </c>
      <c r="AK448" s="6">
        <v>0</v>
      </c>
      <c r="AL448" s="6">
        <v>0</v>
      </c>
      <c r="AM448" s="6">
        <v>0</v>
      </c>
      <c r="AN448" s="6">
        <v>0</v>
      </c>
      <c r="AO448" s="46">
        <v>0</v>
      </c>
      <c r="AP448" s="41">
        <f t="shared" si="196"/>
        <v>1</v>
      </c>
      <c r="AQ448" s="62">
        <f t="shared" si="197"/>
        <v>1</v>
      </c>
      <c r="AR448" s="41">
        <f t="shared" si="198"/>
        <v>0</v>
      </c>
      <c r="AS448" s="62">
        <f t="shared" si="199"/>
        <v>2</v>
      </c>
      <c r="AT448" s="41">
        <f t="shared" si="200"/>
        <v>2</v>
      </c>
      <c r="AU448" s="41">
        <f t="shared" si="201"/>
        <v>0</v>
      </c>
      <c r="AV448" s="41">
        <f t="shared" si="202"/>
        <v>0</v>
      </c>
      <c r="AW448" s="41">
        <f t="shared" si="203"/>
        <v>0</v>
      </c>
      <c r="AX448" s="62">
        <f t="shared" si="204"/>
        <v>0</v>
      </c>
      <c r="AY448" s="62">
        <f t="shared" si="177"/>
        <v>2</v>
      </c>
      <c r="AZ448" s="247"/>
      <c r="BA448" s="245"/>
      <c r="BB448" s="245"/>
      <c r="BC448" s="246"/>
      <c r="BD448" s="252"/>
      <c r="BE448" s="3"/>
      <c r="BF448" s="133"/>
      <c r="BG448" s="3"/>
      <c r="BH448" s="3"/>
      <c r="BI448" s="48"/>
    </row>
    <row r="449" spans="1:61" x14ac:dyDescent="0.35">
      <c r="A449" s="3"/>
      <c r="B449" s="3"/>
      <c r="C449" s="20"/>
      <c r="D449" s="28"/>
      <c r="E449" s="3"/>
      <c r="F449" s="31"/>
      <c r="G449" s="12" t="s">
        <v>507</v>
      </c>
      <c r="H449" s="55"/>
      <c r="I449" s="6">
        <v>0</v>
      </c>
      <c r="J449" s="6">
        <v>0</v>
      </c>
      <c r="K449" s="6">
        <v>1</v>
      </c>
      <c r="L449" s="6">
        <v>1</v>
      </c>
      <c r="M449" s="6">
        <v>0</v>
      </c>
      <c r="N449" s="6">
        <v>0</v>
      </c>
      <c r="O449" s="6">
        <v>0</v>
      </c>
      <c r="P449" s="6">
        <v>0</v>
      </c>
      <c r="Q449" s="6">
        <v>0</v>
      </c>
      <c r="R449" s="6">
        <v>0</v>
      </c>
      <c r="S449" s="6">
        <v>0</v>
      </c>
      <c r="T449" s="6">
        <v>0</v>
      </c>
      <c r="U449" s="6">
        <v>0</v>
      </c>
      <c r="V449" s="6">
        <v>0</v>
      </c>
      <c r="W449" s="6">
        <v>0</v>
      </c>
      <c r="X449" s="6">
        <v>0</v>
      </c>
      <c r="Y449" s="6">
        <v>0</v>
      </c>
      <c r="Z449" s="6">
        <v>0</v>
      </c>
      <c r="AA449" s="6">
        <v>0</v>
      </c>
      <c r="AB449" s="6">
        <v>0</v>
      </c>
      <c r="AC449" s="6">
        <v>0</v>
      </c>
      <c r="AD449" s="6">
        <v>0</v>
      </c>
      <c r="AE449" s="6">
        <v>0</v>
      </c>
      <c r="AF449" s="6">
        <v>0</v>
      </c>
      <c r="AG449" s="6">
        <v>0</v>
      </c>
      <c r="AH449" s="6">
        <v>0</v>
      </c>
      <c r="AI449" s="6">
        <v>0</v>
      </c>
      <c r="AJ449" s="6">
        <v>0</v>
      </c>
      <c r="AK449" s="6">
        <v>0</v>
      </c>
      <c r="AL449" s="6">
        <v>0</v>
      </c>
      <c r="AM449" s="6">
        <v>0</v>
      </c>
      <c r="AN449" s="6">
        <v>0</v>
      </c>
      <c r="AO449" s="46">
        <v>0</v>
      </c>
      <c r="AP449" s="41">
        <f t="shared" si="196"/>
        <v>1</v>
      </c>
      <c r="AQ449" s="62">
        <f t="shared" si="197"/>
        <v>1</v>
      </c>
      <c r="AR449" s="41">
        <f t="shared" si="198"/>
        <v>0</v>
      </c>
      <c r="AS449" s="62">
        <f t="shared" si="199"/>
        <v>2</v>
      </c>
      <c r="AT449" s="41">
        <f t="shared" si="200"/>
        <v>2</v>
      </c>
      <c r="AU449" s="41">
        <f t="shared" si="201"/>
        <v>0</v>
      </c>
      <c r="AV449" s="41">
        <f t="shared" si="202"/>
        <v>0</v>
      </c>
      <c r="AW449" s="41">
        <f t="shared" si="203"/>
        <v>0</v>
      </c>
      <c r="AX449" s="62">
        <f t="shared" si="204"/>
        <v>0</v>
      </c>
      <c r="AY449" s="62">
        <f t="shared" ref="AY449:AY474" si="205">SUM(I449:AO449)</f>
        <v>2</v>
      </c>
      <c r="AZ449" s="247"/>
      <c r="BA449" s="245"/>
      <c r="BB449" s="245"/>
      <c r="BC449" s="246"/>
      <c r="BD449" s="252"/>
      <c r="BE449" s="3"/>
      <c r="BF449" s="133"/>
      <c r="BG449" s="3"/>
      <c r="BH449" s="3"/>
      <c r="BI449" s="48"/>
    </row>
    <row r="450" spans="1:61" x14ac:dyDescent="0.35">
      <c r="A450" s="3"/>
      <c r="B450" s="3"/>
      <c r="C450" s="20"/>
      <c r="D450" s="28"/>
      <c r="E450" s="3"/>
      <c r="F450" s="12" t="s">
        <v>508</v>
      </c>
      <c r="G450" s="12"/>
      <c r="H450" s="55"/>
      <c r="I450" s="6">
        <v>0</v>
      </c>
      <c r="J450" s="6">
        <v>1</v>
      </c>
      <c r="K450" s="6">
        <v>1</v>
      </c>
      <c r="L450" s="6">
        <v>1</v>
      </c>
      <c r="M450" s="6">
        <v>0</v>
      </c>
      <c r="N450" s="6">
        <v>0</v>
      </c>
      <c r="O450" s="6">
        <v>0</v>
      </c>
      <c r="P450" s="6">
        <v>0</v>
      </c>
      <c r="Q450" s="6">
        <v>0</v>
      </c>
      <c r="R450" s="6">
        <v>0</v>
      </c>
      <c r="S450" s="6">
        <v>0</v>
      </c>
      <c r="T450" s="6">
        <v>0</v>
      </c>
      <c r="U450" s="6">
        <v>0</v>
      </c>
      <c r="V450" s="6">
        <v>0</v>
      </c>
      <c r="W450" s="6">
        <v>0</v>
      </c>
      <c r="X450" s="6">
        <v>0</v>
      </c>
      <c r="Y450" s="6">
        <v>0</v>
      </c>
      <c r="Z450" s="6">
        <v>0</v>
      </c>
      <c r="AA450" s="6">
        <v>0</v>
      </c>
      <c r="AB450" s="6">
        <v>0</v>
      </c>
      <c r="AC450" s="6">
        <v>0</v>
      </c>
      <c r="AD450" s="6">
        <v>0</v>
      </c>
      <c r="AE450" s="6">
        <v>0</v>
      </c>
      <c r="AF450" s="6">
        <v>0</v>
      </c>
      <c r="AG450" s="6">
        <v>0</v>
      </c>
      <c r="AH450" s="6">
        <v>0</v>
      </c>
      <c r="AI450" s="6">
        <v>0</v>
      </c>
      <c r="AJ450" s="6">
        <v>0</v>
      </c>
      <c r="AK450" s="6">
        <v>0</v>
      </c>
      <c r="AL450" s="6">
        <v>0</v>
      </c>
      <c r="AM450" s="6">
        <v>0</v>
      </c>
      <c r="AN450" s="6">
        <v>0</v>
      </c>
      <c r="AO450" s="46">
        <v>0</v>
      </c>
      <c r="AP450" s="41">
        <f t="shared" si="196"/>
        <v>1</v>
      </c>
      <c r="AQ450" s="62">
        <f t="shared" si="197"/>
        <v>2</v>
      </c>
      <c r="AR450" s="41">
        <f t="shared" si="198"/>
        <v>1</v>
      </c>
      <c r="AS450" s="62">
        <f t="shared" si="199"/>
        <v>2</v>
      </c>
      <c r="AT450" s="41">
        <f t="shared" si="200"/>
        <v>3</v>
      </c>
      <c r="AU450" s="41">
        <f t="shared" si="201"/>
        <v>0</v>
      </c>
      <c r="AV450" s="41">
        <f t="shared" si="202"/>
        <v>0</v>
      </c>
      <c r="AW450" s="41">
        <f t="shared" si="203"/>
        <v>0</v>
      </c>
      <c r="AX450" s="62">
        <f t="shared" si="204"/>
        <v>0</v>
      </c>
      <c r="AY450" s="62">
        <f t="shared" si="205"/>
        <v>3</v>
      </c>
      <c r="AZ450" s="247"/>
      <c r="BA450" s="245"/>
      <c r="BB450" s="245"/>
      <c r="BC450" s="246"/>
      <c r="BD450" s="252"/>
      <c r="BE450" s="3"/>
      <c r="BF450" s="133"/>
      <c r="BG450" s="3"/>
      <c r="BH450" s="3"/>
      <c r="BI450" s="48"/>
    </row>
    <row r="451" spans="1:61" x14ac:dyDescent="0.35">
      <c r="A451" s="3"/>
      <c r="B451" s="3"/>
      <c r="C451" s="20"/>
      <c r="D451" s="28"/>
      <c r="E451" s="3"/>
      <c r="F451" s="12" t="s">
        <v>509</v>
      </c>
      <c r="G451" s="12"/>
      <c r="H451" s="55"/>
      <c r="I451" s="6">
        <v>0</v>
      </c>
      <c r="J451" s="6">
        <v>0</v>
      </c>
      <c r="K451" s="6">
        <v>0</v>
      </c>
      <c r="L451" s="6">
        <v>1</v>
      </c>
      <c r="M451" s="6">
        <v>0</v>
      </c>
      <c r="N451" s="6">
        <v>0</v>
      </c>
      <c r="O451" s="6">
        <v>0</v>
      </c>
      <c r="P451" s="6">
        <v>0</v>
      </c>
      <c r="Q451" s="6">
        <v>0</v>
      </c>
      <c r="R451" s="6">
        <v>0</v>
      </c>
      <c r="S451" s="6">
        <v>0</v>
      </c>
      <c r="T451" s="6">
        <v>0</v>
      </c>
      <c r="U451" s="6">
        <v>0</v>
      </c>
      <c r="V451" s="6">
        <v>0</v>
      </c>
      <c r="W451" s="6">
        <v>0</v>
      </c>
      <c r="X451" s="6">
        <v>0</v>
      </c>
      <c r="Y451" s="6">
        <v>0</v>
      </c>
      <c r="Z451" s="6">
        <v>0</v>
      </c>
      <c r="AA451" s="6">
        <v>0</v>
      </c>
      <c r="AB451" s="6">
        <v>0</v>
      </c>
      <c r="AC451" s="6">
        <v>0</v>
      </c>
      <c r="AD451" s="6">
        <v>0</v>
      </c>
      <c r="AE451" s="6">
        <v>0</v>
      </c>
      <c r="AF451" s="6">
        <v>0</v>
      </c>
      <c r="AG451" s="6">
        <v>0</v>
      </c>
      <c r="AH451" s="6">
        <v>0</v>
      </c>
      <c r="AI451" s="6">
        <v>0</v>
      </c>
      <c r="AJ451" s="6">
        <v>0</v>
      </c>
      <c r="AK451" s="6">
        <v>0</v>
      </c>
      <c r="AL451" s="6">
        <v>0</v>
      </c>
      <c r="AM451" s="6">
        <v>0</v>
      </c>
      <c r="AN451" s="6">
        <v>0</v>
      </c>
      <c r="AO451" s="46">
        <v>0</v>
      </c>
      <c r="AP451" s="41">
        <f t="shared" si="196"/>
        <v>1</v>
      </c>
      <c r="AQ451" s="62">
        <f t="shared" si="197"/>
        <v>0</v>
      </c>
      <c r="AR451" s="41">
        <f t="shared" si="198"/>
        <v>0</v>
      </c>
      <c r="AS451" s="62">
        <f t="shared" si="199"/>
        <v>1</v>
      </c>
      <c r="AT451" s="41">
        <f t="shared" si="200"/>
        <v>1</v>
      </c>
      <c r="AU451" s="41">
        <f t="shared" si="201"/>
        <v>0</v>
      </c>
      <c r="AV451" s="41">
        <f t="shared" si="202"/>
        <v>0</v>
      </c>
      <c r="AW451" s="41">
        <f t="shared" si="203"/>
        <v>0</v>
      </c>
      <c r="AX451" s="62">
        <f t="shared" si="204"/>
        <v>0</v>
      </c>
      <c r="AY451" s="62">
        <f t="shared" si="205"/>
        <v>1</v>
      </c>
      <c r="AZ451" s="247"/>
      <c r="BA451" s="245"/>
      <c r="BB451" s="245"/>
      <c r="BC451" s="246"/>
      <c r="BD451" s="252"/>
      <c r="BE451" s="3"/>
      <c r="BF451" s="133"/>
      <c r="BG451" s="3"/>
      <c r="BH451" s="3"/>
      <c r="BI451" s="48"/>
    </row>
    <row r="452" spans="1:61" x14ac:dyDescent="0.35">
      <c r="A452" s="3"/>
      <c r="B452" s="3"/>
      <c r="C452" s="20"/>
      <c r="D452" s="28"/>
      <c r="E452" s="3"/>
      <c r="F452" s="12" t="s">
        <v>510</v>
      </c>
      <c r="G452" s="12"/>
      <c r="H452" s="55"/>
      <c r="I452" s="6">
        <v>0</v>
      </c>
      <c r="J452" s="6">
        <v>0</v>
      </c>
      <c r="K452" s="6">
        <v>0</v>
      </c>
      <c r="L452" s="6">
        <v>1</v>
      </c>
      <c r="M452" s="6">
        <v>0</v>
      </c>
      <c r="N452" s="6">
        <v>0</v>
      </c>
      <c r="O452" s="6">
        <v>0</v>
      </c>
      <c r="P452" s="6">
        <v>0</v>
      </c>
      <c r="Q452" s="6">
        <v>0</v>
      </c>
      <c r="R452" s="6">
        <v>0</v>
      </c>
      <c r="S452" s="6">
        <v>0</v>
      </c>
      <c r="T452" s="6">
        <v>0</v>
      </c>
      <c r="U452" s="6">
        <v>0</v>
      </c>
      <c r="V452" s="6">
        <v>0</v>
      </c>
      <c r="W452" s="6">
        <v>0</v>
      </c>
      <c r="X452" s="6">
        <v>0</v>
      </c>
      <c r="Y452" s="6">
        <v>0</v>
      </c>
      <c r="Z452" s="6">
        <v>0</v>
      </c>
      <c r="AA452" s="6">
        <v>0</v>
      </c>
      <c r="AB452" s="6">
        <v>0</v>
      </c>
      <c r="AC452" s="6">
        <v>0</v>
      </c>
      <c r="AD452" s="6">
        <v>0</v>
      </c>
      <c r="AE452" s="6">
        <v>0</v>
      </c>
      <c r="AF452" s="6">
        <v>0</v>
      </c>
      <c r="AG452" s="6">
        <v>0</v>
      </c>
      <c r="AH452" s="6">
        <v>0</v>
      </c>
      <c r="AI452" s="6">
        <v>0</v>
      </c>
      <c r="AJ452" s="6">
        <v>0</v>
      </c>
      <c r="AK452" s="6">
        <v>0</v>
      </c>
      <c r="AL452" s="6">
        <v>0</v>
      </c>
      <c r="AM452" s="6">
        <v>0</v>
      </c>
      <c r="AN452" s="6">
        <v>0</v>
      </c>
      <c r="AO452" s="46">
        <v>0</v>
      </c>
      <c r="AP452" s="41">
        <f t="shared" si="196"/>
        <v>1</v>
      </c>
      <c r="AQ452" s="62">
        <f t="shared" si="197"/>
        <v>0</v>
      </c>
      <c r="AR452" s="41">
        <f t="shared" si="198"/>
        <v>0</v>
      </c>
      <c r="AS452" s="62">
        <f t="shared" si="199"/>
        <v>1</v>
      </c>
      <c r="AT452" s="41">
        <f t="shared" si="200"/>
        <v>1</v>
      </c>
      <c r="AU452" s="41">
        <f t="shared" si="201"/>
        <v>0</v>
      </c>
      <c r="AV452" s="41">
        <f t="shared" si="202"/>
        <v>0</v>
      </c>
      <c r="AW452" s="41">
        <f t="shared" si="203"/>
        <v>0</v>
      </c>
      <c r="AX452" s="62">
        <f t="shared" si="204"/>
        <v>0</v>
      </c>
      <c r="AY452" s="62">
        <f t="shared" si="205"/>
        <v>1</v>
      </c>
      <c r="AZ452" s="247"/>
      <c r="BA452" s="245"/>
      <c r="BB452" s="245"/>
      <c r="BC452" s="246"/>
      <c r="BD452" s="252"/>
      <c r="BE452" s="3"/>
      <c r="BF452" s="133"/>
      <c r="BG452" s="3"/>
      <c r="BH452" s="3"/>
      <c r="BI452" s="48"/>
    </row>
    <row r="453" spans="1:61" x14ac:dyDescent="0.35">
      <c r="A453" s="3"/>
      <c r="B453" s="253" t="s">
        <v>441</v>
      </c>
      <c r="C453" s="20"/>
      <c r="D453" s="28"/>
      <c r="E453" s="3"/>
      <c r="F453" s="12" t="s">
        <v>511</v>
      </c>
      <c r="G453" s="12"/>
      <c r="H453" s="55"/>
      <c r="I453" s="6">
        <v>0</v>
      </c>
      <c r="J453" s="6">
        <v>0</v>
      </c>
      <c r="K453" s="6">
        <v>0</v>
      </c>
      <c r="L453" s="6">
        <v>1</v>
      </c>
      <c r="M453" s="6">
        <v>0</v>
      </c>
      <c r="N453" s="6">
        <v>0</v>
      </c>
      <c r="O453" s="6">
        <v>0</v>
      </c>
      <c r="P453" s="6">
        <v>0</v>
      </c>
      <c r="Q453" s="6">
        <v>0</v>
      </c>
      <c r="R453" s="6">
        <v>0</v>
      </c>
      <c r="S453" s="6">
        <v>0</v>
      </c>
      <c r="T453" s="6">
        <v>0</v>
      </c>
      <c r="U453" s="6">
        <v>0</v>
      </c>
      <c r="V453" s="6">
        <v>0</v>
      </c>
      <c r="W453" s="6">
        <v>0</v>
      </c>
      <c r="X453" s="6">
        <v>0</v>
      </c>
      <c r="Y453" s="6">
        <v>0</v>
      </c>
      <c r="Z453" s="6">
        <v>0</v>
      </c>
      <c r="AA453" s="6">
        <v>0</v>
      </c>
      <c r="AB453" s="6">
        <v>0</v>
      </c>
      <c r="AC453" s="6">
        <v>0</v>
      </c>
      <c r="AD453" s="6">
        <v>0</v>
      </c>
      <c r="AE453" s="6">
        <v>0</v>
      </c>
      <c r="AF453" s="6">
        <v>0</v>
      </c>
      <c r="AG453" s="6">
        <v>0</v>
      </c>
      <c r="AH453" s="6">
        <v>0</v>
      </c>
      <c r="AI453" s="6">
        <v>0</v>
      </c>
      <c r="AJ453" s="6">
        <v>0</v>
      </c>
      <c r="AK453" s="6">
        <v>0</v>
      </c>
      <c r="AL453" s="6">
        <v>0</v>
      </c>
      <c r="AM453" s="6">
        <v>0</v>
      </c>
      <c r="AN453" s="6">
        <v>0</v>
      </c>
      <c r="AO453" s="46">
        <v>0</v>
      </c>
      <c r="AP453" s="41">
        <f t="shared" si="196"/>
        <v>1</v>
      </c>
      <c r="AQ453" s="62">
        <f t="shared" si="197"/>
        <v>0</v>
      </c>
      <c r="AR453" s="41">
        <f t="shared" si="198"/>
        <v>0</v>
      </c>
      <c r="AS453" s="62">
        <f t="shared" si="199"/>
        <v>1</v>
      </c>
      <c r="AT453" s="41">
        <f t="shared" si="200"/>
        <v>1</v>
      </c>
      <c r="AU453" s="41">
        <f t="shared" si="201"/>
        <v>0</v>
      </c>
      <c r="AV453" s="41">
        <f t="shared" si="202"/>
        <v>0</v>
      </c>
      <c r="AW453" s="41">
        <f t="shared" si="203"/>
        <v>0</v>
      </c>
      <c r="AX453" s="62">
        <f t="shared" si="204"/>
        <v>0</v>
      </c>
      <c r="AY453" s="62">
        <f t="shared" si="205"/>
        <v>1</v>
      </c>
      <c r="AZ453" s="247"/>
      <c r="BA453" s="245"/>
      <c r="BB453" s="245"/>
      <c r="BC453" s="246"/>
      <c r="BD453" s="252"/>
      <c r="BE453" s="3"/>
      <c r="BF453" s="133"/>
      <c r="BG453" s="3"/>
      <c r="BH453" s="3"/>
      <c r="BI453" s="48"/>
    </row>
    <row r="454" spans="1:61" s="202" customFormat="1" x14ac:dyDescent="0.35">
      <c r="A454" s="15"/>
      <c r="B454" s="253"/>
      <c r="C454" s="20"/>
      <c r="D454" s="28"/>
      <c r="E454" s="11" t="s">
        <v>835</v>
      </c>
      <c r="F454" s="12"/>
      <c r="G454" s="11"/>
      <c r="H454" s="54"/>
      <c r="I454" s="204">
        <v>1</v>
      </c>
      <c r="J454" s="204">
        <v>1</v>
      </c>
      <c r="K454" s="204">
        <v>1</v>
      </c>
      <c r="L454" s="204">
        <v>0</v>
      </c>
      <c r="M454" s="204">
        <v>0</v>
      </c>
      <c r="N454" s="204">
        <v>0</v>
      </c>
      <c r="O454" s="204">
        <v>0</v>
      </c>
      <c r="P454" s="204">
        <v>0</v>
      </c>
      <c r="Q454" s="204">
        <v>0</v>
      </c>
      <c r="R454" s="204">
        <v>0</v>
      </c>
      <c r="S454" s="204">
        <v>0</v>
      </c>
      <c r="T454" s="204">
        <v>0</v>
      </c>
      <c r="U454" s="204">
        <v>0</v>
      </c>
      <c r="V454" s="204">
        <v>0</v>
      </c>
      <c r="W454" s="204">
        <v>0</v>
      </c>
      <c r="X454" s="204">
        <v>0</v>
      </c>
      <c r="Y454" s="204">
        <v>0</v>
      </c>
      <c r="Z454" s="204">
        <v>0</v>
      </c>
      <c r="AA454" s="204">
        <v>0</v>
      </c>
      <c r="AB454" s="204">
        <v>0</v>
      </c>
      <c r="AC454" s="204">
        <v>0</v>
      </c>
      <c r="AD454" s="204">
        <v>0</v>
      </c>
      <c r="AE454" s="204">
        <v>0</v>
      </c>
      <c r="AF454" s="204">
        <v>0</v>
      </c>
      <c r="AG454" s="204">
        <v>0</v>
      </c>
      <c r="AH454" s="204">
        <v>0</v>
      </c>
      <c r="AI454" s="204">
        <v>0</v>
      </c>
      <c r="AJ454" s="204">
        <v>0</v>
      </c>
      <c r="AK454" s="204">
        <v>0</v>
      </c>
      <c r="AL454" s="204">
        <v>0</v>
      </c>
      <c r="AM454" s="204">
        <v>0</v>
      </c>
      <c r="AN454" s="204">
        <v>0</v>
      </c>
      <c r="AO454" s="205">
        <v>0</v>
      </c>
      <c r="AP454" s="206">
        <f t="shared" si="196"/>
        <v>0</v>
      </c>
      <c r="AQ454" s="207">
        <f t="shared" si="197"/>
        <v>3</v>
      </c>
      <c r="AR454" s="206">
        <f t="shared" si="198"/>
        <v>2</v>
      </c>
      <c r="AS454" s="207">
        <f t="shared" si="199"/>
        <v>1</v>
      </c>
      <c r="AT454" s="206">
        <f t="shared" si="200"/>
        <v>3</v>
      </c>
      <c r="AU454" s="206">
        <f t="shared" si="201"/>
        <v>0</v>
      </c>
      <c r="AV454" s="206">
        <f t="shared" si="202"/>
        <v>0</v>
      </c>
      <c r="AW454" s="206">
        <f t="shared" si="203"/>
        <v>0</v>
      </c>
      <c r="AX454" s="207">
        <f t="shared" si="204"/>
        <v>0</v>
      </c>
      <c r="AY454" s="207">
        <f t="shared" si="205"/>
        <v>3</v>
      </c>
      <c r="AZ454" s="247"/>
      <c r="BA454" s="245"/>
      <c r="BB454" s="245"/>
      <c r="BC454" s="246"/>
      <c r="BD454" s="252"/>
      <c r="BE454" s="15"/>
      <c r="BF454" s="155"/>
      <c r="BG454" s="15"/>
      <c r="BH454" s="15"/>
      <c r="BI454" s="69"/>
    </row>
    <row r="455" spans="1:61" s="202" customFormat="1" x14ac:dyDescent="0.35">
      <c r="A455" s="15"/>
      <c r="B455" s="253"/>
      <c r="C455" s="20"/>
      <c r="D455" s="28"/>
      <c r="E455" s="11" t="s">
        <v>836</v>
      </c>
      <c r="F455" s="12"/>
      <c r="G455" s="11"/>
      <c r="H455" s="54"/>
      <c r="I455" s="204">
        <v>0</v>
      </c>
      <c r="J455" s="204">
        <v>1</v>
      </c>
      <c r="K455" s="204">
        <v>0</v>
      </c>
      <c r="L455" s="204">
        <v>1</v>
      </c>
      <c r="M455" s="204">
        <v>0</v>
      </c>
      <c r="N455" s="204">
        <v>0</v>
      </c>
      <c r="O455" s="204">
        <v>0</v>
      </c>
      <c r="P455" s="204">
        <v>0</v>
      </c>
      <c r="Q455" s="204">
        <v>0</v>
      </c>
      <c r="R455" s="204">
        <v>0</v>
      </c>
      <c r="S455" s="204">
        <v>0</v>
      </c>
      <c r="T455" s="204">
        <v>0</v>
      </c>
      <c r="U455" s="204">
        <v>0</v>
      </c>
      <c r="V455" s="204">
        <v>0</v>
      </c>
      <c r="W455" s="204">
        <v>0</v>
      </c>
      <c r="X455" s="204">
        <v>0</v>
      </c>
      <c r="Y455" s="204">
        <v>0</v>
      </c>
      <c r="Z455" s="204">
        <v>0</v>
      </c>
      <c r="AA455" s="204">
        <v>0</v>
      </c>
      <c r="AB455" s="204">
        <v>0</v>
      </c>
      <c r="AC455" s="204">
        <v>0</v>
      </c>
      <c r="AD455" s="204">
        <v>0</v>
      </c>
      <c r="AE455" s="204">
        <v>0</v>
      </c>
      <c r="AF455" s="204">
        <v>0</v>
      </c>
      <c r="AG455" s="204">
        <v>0</v>
      </c>
      <c r="AH455" s="204">
        <v>0</v>
      </c>
      <c r="AI455" s="204">
        <v>0</v>
      </c>
      <c r="AJ455" s="204">
        <v>0</v>
      </c>
      <c r="AK455" s="204">
        <v>0</v>
      </c>
      <c r="AL455" s="204">
        <v>0</v>
      </c>
      <c r="AM455" s="204">
        <v>0</v>
      </c>
      <c r="AN455" s="204">
        <v>0</v>
      </c>
      <c r="AO455" s="205">
        <v>0</v>
      </c>
      <c r="AP455" s="206">
        <f t="shared" si="196"/>
        <v>1</v>
      </c>
      <c r="AQ455" s="207">
        <f t="shared" si="197"/>
        <v>1</v>
      </c>
      <c r="AR455" s="206">
        <f t="shared" si="198"/>
        <v>1</v>
      </c>
      <c r="AS455" s="207">
        <f t="shared" si="199"/>
        <v>1</v>
      </c>
      <c r="AT455" s="206">
        <f t="shared" si="200"/>
        <v>2</v>
      </c>
      <c r="AU455" s="206">
        <f t="shared" si="201"/>
        <v>0</v>
      </c>
      <c r="AV455" s="206">
        <f t="shared" si="202"/>
        <v>0</v>
      </c>
      <c r="AW455" s="206">
        <f t="shared" si="203"/>
        <v>0</v>
      </c>
      <c r="AX455" s="207">
        <f t="shared" si="204"/>
        <v>0</v>
      </c>
      <c r="AY455" s="207">
        <f t="shared" si="205"/>
        <v>2</v>
      </c>
      <c r="AZ455" s="247"/>
      <c r="BA455" s="245"/>
      <c r="BB455" s="245"/>
      <c r="BC455" s="246"/>
      <c r="BD455" s="252"/>
      <c r="BE455" s="15"/>
      <c r="BF455" s="155"/>
      <c r="BG455" s="15"/>
      <c r="BH455" s="15"/>
      <c r="BI455" s="69"/>
    </row>
    <row r="456" spans="1:61" s="202" customFormat="1" x14ac:dyDescent="0.35">
      <c r="A456" s="15"/>
      <c r="B456" s="253"/>
      <c r="C456" s="20"/>
      <c r="D456" s="28"/>
      <c r="E456" s="11" t="s">
        <v>837</v>
      </c>
      <c r="F456" s="12"/>
      <c r="G456" s="11"/>
      <c r="H456" s="54"/>
      <c r="I456" s="204">
        <v>0</v>
      </c>
      <c r="J456" s="204">
        <v>0</v>
      </c>
      <c r="K456" s="204">
        <v>0</v>
      </c>
      <c r="L456" s="204">
        <v>1</v>
      </c>
      <c r="M456" s="204">
        <v>0</v>
      </c>
      <c r="N456" s="204">
        <v>0</v>
      </c>
      <c r="O456" s="204">
        <v>0</v>
      </c>
      <c r="P456" s="204">
        <v>0</v>
      </c>
      <c r="Q456" s="204">
        <v>0</v>
      </c>
      <c r="R456" s="204">
        <v>0</v>
      </c>
      <c r="S456" s="204">
        <v>0</v>
      </c>
      <c r="T456" s="204">
        <v>0</v>
      </c>
      <c r="U456" s="204">
        <v>0</v>
      </c>
      <c r="V456" s="204">
        <v>0</v>
      </c>
      <c r="W456" s="204">
        <v>0</v>
      </c>
      <c r="X456" s="204">
        <v>0</v>
      </c>
      <c r="Y456" s="204">
        <v>0</v>
      </c>
      <c r="Z456" s="204">
        <v>0</v>
      </c>
      <c r="AA456" s="204">
        <v>0</v>
      </c>
      <c r="AB456" s="204">
        <v>0</v>
      </c>
      <c r="AC456" s="204">
        <v>0</v>
      </c>
      <c r="AD456" s="204">
        <v>0</v>
      </c>
      <c r="AE456" s="204">
        <v>0</v>
      </c>
      <c r="AF456" s="204">
        <v>0</v>
      </c>
      <c r="AG456" s="204">
        <v>0</v>
      </c>
      <c r="AH456" s="204">
        <v>0</v>
      </c>
      <c r="AI456" s="204">
        <v>0</v>
      </c>
      <c r="AJ456" s="204">
        <v>0</v>
      </c>
      <c r="AK456" s="204">
        <v>0</v>
      </c>
      <c r="AL456" s="204">
        <v>0</v>
      </c>
      <c r="AM456" s="204">
        <v>0</v>
      </c>
      <c r="AN456" s="204">
        <v>0</v>
      </c>
      <c r="AO456" s="205">
        <v>0</v>
      </c>
      <c r="AP456" s="206">
        <f t="shared" si="196"/>
        <v>1</v>
      </c>
      <c r="AQ456" s="207">
        <f t="shared" si="197"/>
        <v>0</v>
      </c>
      <c r="AR456" s="206">
        <f t="shared" si="198"/>
        <v>0</v>
      </c>
      <c r="AS456" s="207">
        <f t="shared" si="199"/>
        <v>1</v>
      </c>
      <c r="AT456" s="206">
        <f t="shared" si="200"/>
        <v>1</v>
      </c>
      <c r="AU456" s="206">
        <f t="shared" si="201"/>
        <v>0</v>
      </c>
      <c r="AV456" s="206">
        <f t="shared" si="202"/>
        <v>0</v>
      </c>
      <c r="AW456" s="206">
        <f t="shared" si="203"/>
        <v>0</v>
      </c>
      <c r="AX456" s="207">
        <f t="shared" si="204"/>
        <v>0</v>
      </c>
      <c r="AY456" s="207">
        <f t="shared" si="205"/>
        <v>1</v>
      </c>
      <c r="AZ456" s="247"/>
      <c r="BA456" s="245"/>
      <c r="BB456" s="245"/>
      <c r="BC456" s="246"/>
      <c r="BD456" s="252"/>
      <c r="BE456" s="15"/>
      <c r="BF456" s="155"/>
      <c r="BG456" s="15"/>
      <c r="BH456" s="15"/>
      <c r="BI456" s="69"/>
    </row>
    <row r="457" spans="1:61" s="202" customFormat="1" x14ac:dyDescent="0.35">
      <c r="A457" s="15"/>
      <c r="B457" s="253"/>
      <c r="C457" s="20"/>
      <c r="D457" s="28"/>
      <c r="E457" s="11" t="s">
        <v>838</v>
      </c>
      <c r="F457" s="12"/>
      <c r="G457" s="11"/>
      <c r="H457" s="54"/>
      <c r="I457" s="204">
        <v>0</v>
      </c>
      <c r="J457" s="204">
        <v>0</v>
      </c>
      <c r="K457" s="204">
        <v>0</v>
      </c>
      <c r="L457" s="204">
        <v>1</v>
      </c>
      <c r="M457" s="204">
        <v>0</v>
      </c>
      <c r="N457" s="204">
        <v>0</v>
      </c>
      <c r="O457" s="204">
        <v>0</v>
      </c>
      <c r="P457" s="204">
        <v>0</v>
      </c>
      <c r="Q457" s="204">
        <v>0</v>
      </c>
      <c r="R457" s="204">
        <v>0</v>
      </c>
      <c r="S457" s="204">
        <v>0</v>
      </c>
      <c r="T457" s="204">
        <v>0</v>
      </c>
      <c r="U457" s="204">
        <v>0</v>
      </c>
      <c r="V457" s="204">
        <v>0</v>
      </c>
      <c r="W457" s="204">
        <v>0</v>
      </c>
      <c r="X457" s="204">
        <v>0</v>
      </c>
      <c r="Y457" s="204">
        <v>0</v>
      </c>
      <c r="Z457" s="204">
        <v>0</v>
      </c>
      <c r="AA457" s="204">
        <v>0</v>
      </c>
      <c r="AB457" s="204">
        <v>0</v>
      </c>
      <c r="AC457" s="204">
        <v>0</v>
      </c>
      <c r="AD457" s="204">
        <v>0</v>
      </c>
      <c r="AE457" s="204">
        <v>0</v>
      </c>
      <c r="AF457" s="204">
        <v>0</v>
      </c>
      <c r="AG457" s="204">
        <v>0</v>
      </c>
      <c r="AH457" s="204">
        <v>0</v>
      </c>
      <c r="AI457" s="204">
        <v>0</v>
      </c>
      <c r="AJ457" s="204">
        <v>0</v>
      </c>
      <c r="AK457" s="204">
        <v>0</v>
      </c>
      <c r="AL457" s="204">
        <v>0</v>
      </c>
      <c r="AM457" s="204">
        <v>0</v>
      </c>
      <c r="AN457" s="204">
        <v>0</v>
      </c>
      <c r="AO457" s="205">
        <v>0</v>
      </c>
      <c r="AP457" s="206">
        <f t="shared" si="196"/>
        <v>1</v>
      </c>
      <c r="AQ457" s="207">
        <f t="shared" si="197"/>
        <v>0</v>
      </c>
      <c r="AR457" s="206">
        <f t="shared" si="198"/>
        <v>0</v>
      </c>
      <c r="AS457" s="207">
        <f t="shared" si="199"/>
        <v>1</v>
      </c>
      <c r="AT457" s="206">
        <f t="shared" si="200"/>
        <v>1</v>
      </c>
      <c r="AU457" s="206">
        <f t="shared" si="201"/>
        <v>0</v>
      </c>
      <c r="AV457" s="206">
        <f t="shared" si="202"/>
        <v>0</v>
      </c>
      <c r="AW457" s="206">
        <f t="shared" si="203"/>
        <v>0</v>
      </c>
      <c r="AX457" s="207">
        <f t="shared" si="204"/>
        <v>0</v>
      </c>
      <c r="AY457" s="207">
        <f t="shared" si="205"/>
        <v>1</v>
      </c>
      <c r="AZ457" s="247"/>
      <c r="BA457" s="245"/>
      <c r="BB457" s="245"/>
      <c r="BC457" s="246"/>
      <c r="BD457" s="252"/>
      <c r="BE457" s="15"/>
      <c r="BF457" s="155"/>
      <c r="BG457" s="15"/>
      <c r="BH457" s="15"/>
      <c r="BI457" s="69"/>
    </row>
    <row r="458" spans="1:61" s="202" customFormat="1" x14ac:dyDescent="0.35">
      <c r="A458" s="15"/>
      <c r="B458" s="253"/>
      <c r="C458" s="20"/>
      <c r="D458" s="28"/>
      <c r="E458" s="11" t="s">
        <v>839</v>
      </c>
      <c r="F458" s="12"/>
      <c r="G458" s="11"/>
      <c r="H458" s="54"/>
      <c r="I458" s="204">
        <v>0</v>
      </c>
      <c r="J458" s="204">
        <v>0</v>
      </c>
      <c r="K458" s="204">
        <v>0</v>
      </c>
      <c r="L458" s="204">
        <v>1</v>
      </c>
      <c r="M458" s="204">
        <v>0</v>
      </c>
      <c r="N458" s="204">
        <v>0</v>
      </c>
      <c r="O458" s="204">
        <v>0</v>
      </c>
      <c r="P458" s="204">
        <v>0</v>
      </c>
      <c r="Q458" s="204">
        <v>0</v>
      </c>
      <c r="R458" s="204">
        <v>0</v>
      </c>
      <c r="S458" s="204">
        <v>0</v>
      </c>
      <c r="T458" s="204">
        <v>0</v>
      </c>
      <c r="U458" s="204">
        <v>0</v>
      </c>
      <c r="V458" s="204">
        <v>0</v>
      </c>
      <c r="W458" s="204">
        <v>0</v>
      </c>
      <c r="X458" s="204">
        <v>0</v>
      </c>
      <c r="Y458" s="204">
        <v>0</v>
      </c>
      <c r="Z458" s="204">
        <v>0</v>
      </c>
      <c r="AA458" s="204">
        <v>0</v>
      </c>
      <c r="AB458" s="204">
        <v>0</v>
      </c>
      <c r="AC458" s="204">
        <v>0</v>
      </c>
      <c r="AD458" s="204">
        <v>0</v>
      </c>
      <c r="AE458" s="204">
        <v>0</v>
      </c>
      <c r="AF458" s="204">
        <v>0</v>
      </c>
      <c r="AG458" s="204">
        <v>0</v>
      </c>
      <c r="AH458" s="204">
        <v>0</v>
      </c>
      <c r="AI458" s="204">
        <v>0</v>
      </c>
      <c r="AJ458" s="204">
        <v>0</v>
      </c>
      <c r="AK458" s="204">
        <v>0</v>
      </c>
      <c r="AL458" s="204">
        <v>0</v>
      </c>
      <c r="AM458" s="204">
        <v>0</v>
      </c>
      <c r="AN458" s="204">
        <v>0</v>
      </c>
      <c r="AO458" s="205">
        <v>0</v>
      </c>
      <c r="AP458" s="206">
        <f t="shared" si="196"/>
        <v>1</v>
      </c>
      <c r="AQ458" s="207">
        <f t="shared" si="197"/>
        <v>0</v>
      </c>
      <c r="AR458" s="206">
        <f t="shared" si="198"/>
        <v>0</v>
      </c>
      <c r="AS458" s="207">
        <f t="shared" si="199"/>
        <v>1</v>
      </c>
      <c r="AT458" s="206">
        <f t="shared" si="200"/>
        <v>1</v>
      </c>
      <c r="AU458" s="206">
        <f t="shared" si="201"/>
        <v>0</v>
      </c>
      <c r="AV458" s="206">
        <f t="shared" si="202"/>
        <v>0</v>
      </c>
      <c r="AW458" s="206">
        <f t="shared" si="203"/>
        <v>0</v>
      </c>
      <c r="AX458" s="207">
        <f t="shared" si="204"/>
        <v>0</v>
      </c>
      <c r="AY458" s="207">
        <f t="shared" si="205"/>
        <v>1</v>
      </c>
      <c r="AZ458" s="247"/>
      <c r="BA458" s="245"/>
      <c r="BB458" s="245"/>
      <c r="BC458" s="246"/>
      <c r="BD458" s="252"/>
      <c r="BE458" s="15"/>
      <c r="BF458" s="155"/>
      <c r="BG458" s="15"/>
      <c r="BH458" s="15"/>
      <c r="BI458" s="69"/>
    </row>
    <row r="459" spans="1:61" s="202" customFormat="1" x14ac:dyDescent="0.35">
      <c r="A459" s="15"/>
      <c r="B459" s="253"/>
      <c r="C459" s="20"/>
      <c r="D459" s="28"/>
      <c r="E459" s="11" t="s">
        <v>840</v>
      </c>
      <c r="F459" s="12"/>
      <c r="G459" s="11"/>
      <c r="H459" s="54"/>
      <c r="I459" s="204">
        <v>0</v>
      </c>
      <c r="J459" s="204">
        <v>1</v>
      </c>
      <c r="K459" s="204">
        <v>0</v>
      </c>
      <c r="L459" s="204">
        <v>0</v>
      </c>
      <c r="M459" s="204">
        <v>0</v>
      </c>
      <c r="N459" s="204">
        <v>0</v>
      </c>
      <c r="O459" s="204">
        <v>0</v>
      </c>
      <c r="P459" s="204">
        <v>0</v>
      </c>
      <c r="Q459" s="204">
        <v>0</v>
      </c>
      <c r="R459" s="204">
        <v>0</v>
      </c>
      <c r="S459" s="204">
        <v>0</v>
      </c>
      <c r="T459" s="204">
        <v>0</v>
      </c>
      <c r="U459" s="204">
        <v>0</v>
      </c>
      <c r="V459" s="204">
        <v>0</v>
      </c>
      <c r="W459" s="204">
        <v>0</v>
      </c>
      <c r="X459" s="204">
        <v>0</v>
      </c>
      <c r="Y459" s="204">
        <v>0</v>
      </c>
      <c r="Z459" s="204">
        <v>0</v>
      </c>
      <c r="AA459" s="204">
        <v>0</v>
      </c>
      <c r="AB459" s="204">
        <v>0</v>
      </c>
      <c r="AC459" s="204">
        <v>0</v>
      </c>
      <c r="AD459" s="204">
        <v>0</v>
      </c>
      <c r="AE459" s="204">
        <v>0</v>
      </c>
      <c r="AF459" s="204">
        <v>0</v>
      </c>
      <c r="AG459" s="204">
        <v>0</v>
      </c>
      <c r="AH459" s="204">
        <v>0</v>
      </c>
      <c r="AI459" s="204">
        <v>0</v>
      </c>
      <c r="AJ459" s="204">
        <v>0</v>
      </c>
      <c r="AK459" s="204">
        <v>0</v>
      </c>
      <c r="AL459" s="204">
        <v>0</v>
      </c>
      <c r="AM459" s="204">
        <v>0</v>
      </c>
      <c r="AN459" s="204">
        <v>0</v>
      </c>
      <c r="AO459" s="205">
        <v>0</v>
      </c>
      <c r="AP459" s="206">
        <f t="shared" si="196"/>
        <v>0</v>
      </c>
      <c r="AQ459" s="207">
        <f t="shared" si="197"/>
        <v>1</v>
      </c>
      <c r="AR459" s="206">
        <f t="shared" si="198"/>
        <v>1</v>
      </c>
      <c r="AS459" s="207">
        <f t="shared" si="199"/>
        <v>0</v>
      </c>
      <c r="AT459" s="206">
        <f t="shared" si="200"/>
        <v>1</v>
      </c>
      <c r="AU459" s="206">
        <f t="shared" si="201"/>
        <v>0</v>
      </c>
      <c r="AV459" s="206">
        <f t="shared" si="202"/>
        <v>0</v>
      </c>
      <c r="AW459" s="206">
        <f t="shared" si="203"/>
        <v>0</v>
      </c>
      <c r="AX459" s="207">
        <f t="shared" si="204"/>
        <v>0</v>
      </c>
      <c r="AY459" s="207">
        <f t="shared" si="205"/>
        <v>1</v>
      </c>
      <c r="AZ459" s="247"/>
      <c r="BA459" s="245"/>
      <c r="BB459" s="245"/>
      <c r="BC459" s="246"/>
      <c r="BD459" s="252"/>
      <c r="BE459" s="15"/>
      <c r="BF459" s="155"/>
      <c r="BG459" s="15"/>
      <c r="BH459" s="15"/>
      <c r="BI459" s="69"/>
    </row>
    <row r="460" spans="1:61" s="202" customFormat="1" x14ac:dyDescent="0.35">
      <c r="A460" s="15"/>
      <c r="B460" s="15"/>
      <c r="C460" s="20"/>
      <c r="D460" s="28"/>
      <c r="E460" s="11" t="s">
        <v>841</v>
      </c>
      <c r="F460" s="12"/>
      <c r="G460" s="11"/>
      <c r="H460" s="54"/>
      <c r="I460" s="204">
        <v>0</v>
      </c>
      <c r="J460" s="204">
        <v>1</v>
      </c>
      <c r="K460" s="204">
        <v>0</v>
      </c>
      <c r="L460" s="204">
        <v>0</v>
      </c>
      <c r="M460" s="204">
        <v>0</v>
      </c>
      <c r="N460" s="204">
        <v>0</v>
      </c>
      <c r="O460" s="204">
        <v>0</v>
      </c>
      <c r="P460" s="204">
        <v>0</v>
      </c>
      <c r="Q460" s="204">
        <v>0</v>
      </c>
      <c r="R460" s="204">
        <v>0</v>
      </c>
      <c r="S460" s="204">
        <v>0</v>
      </c>
      <c r="T460" s="204">
        <v>0</v>
      </c>
      <c r="U460" s="204">
        <v>0</v>
      </c>
      <c r="V460" s="204">
        <v>0</v>
      </c>
      <c r="W460" s="204">
        <v>0</v>
      </c>
      <c r="X460" s="204">
        <v>0</v>
      </c>
      <c r="Y460" s="204">
        <v>0</v>
      </c>
      <c r="Z460" s="204">
        <v>0</v>
      </c>
      <c r="AA460" s="204">
        <v>0</v>
      </c>
      <c r="AB460" s="204">
        <v>0</v>
      </c>
      <c r="AC460" s="204">
        <v>0</v>
      </c>
      <c r="AD460" s="204">
        <v>0</v>
      </c>
      <c r="AE460" s="204">
        <v>0</v>
      </c>
      <c r="AF460" s="204">
        <v>0</v>
      </c>
      <c r="AG460" s="204">
        <v>0</v>
      </c>
      <c r="AH460" s="204">
        <v>0</v>
      </c>
      <c r="AI460" s="204">
        <v>0</v>
      </c>
      <c r="AJ460" s="204">
        <v>0</v>
      </c>
      <c r="AK460" s="204">
        <v>0</v>
      </c>
      <c r="AL460" s="204">
        <v>0</v>
      </c>
      <c r="AM460" s="204">
        <v>0</v>
      </c>
      <c r="AN460" s="204">
        <v>0</v>
      </c>
      <c r="AO460" s="205">
        <v>0</v>
      </c>
      <c r="AP460" s="206">
        <f t="shared" si="196"/>
        <v>0</v>
      </c>
      <c r="AQ460" s="207">
        <f t="shared" si="197"/>
        <v>1</v>
      </c>
      <c r="AR460" s="206">
        <f t="shared" si="198"/>
        <v>1</v>
      </c>
      <c r="AS460" s="207">
        <f t="shared" si="199"/>
        <v>0</v>
      </c>
      <c r="AT460" s="206">
        <f t="shared" si="200"/>
        <v>1</v>
      </c>
      <c r="AU460" s="206">
        <f t="shared" si="201"/>
        <v>0</v>
      </c>
      <c r="AV460" s="206">
        <f t="shared" si="202"/>
        <v>0</v>
      </c>
      <c r="AW460" s="206">
        <f t="shared" si="203"/>
        <v>0</v>
      </c>
      <c r="AX460" s="207">
        <f t="shared" si="204"/>
        <v>0</v>
      </c>
      <c r="AY460" s="207">
        <f t="shared" si="205"/>
        <v>1</v>
      </c>
      <c r="AZ460" s="247"/>
      <c r="BA460" s="245"/>
      <c r="BB460" s="245"/>
      <c r="BC460" s="246"/>
      <c r="BD460" s="252"/>
      <c r="BE460" s="15"/>
      <c r="BF460" s="155"/>
      <c r="BG460" s="15"/>
      <c r="BH460" s="15"/>
      <c r="BI460" s="69"/>
    </row>
    <row r="461" spans="1:61" x14ac:dyDescent="0.35">
      <c r="A461" s="3"/>
      <c r="B461" s="3"/>
      <c r="C461" s="20"/>
      <c r="D461" s="30">
        <v>4</v>
      </c>
      <c r="E461" s="19" t="s">
        <v>512</v>
      </c>
      <c r="F461" s="16"/>
      <c r="G461" s="16"/>
      <c r="H461" s="5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47"/>
      <c r="AP461" s="43"/>
      <c r="AQ461" s="61"/>
      <c r="AR461" s="43"/>
      <c r="AS461" s="61"/>
      <c r="AT461" s="43"/>
      <c r="AU461" s="43"/>
      <c r="AV461" s="43"/>
      <c r="AW461" s="43"/>
      <c r="AX461" s="61"/>
      <c r="AY461" s="61"/>
      <c r="AZ461" s="74">
        <v>4</v>
      </c>
      <c r="BA461" s="19" t="s">
        <v>512</v>
      </c>
      <c r="BB461" s="75"/>
      <c r="BC461" s="71"/>
      <c r="BD461" s="252"/>
      <c r="BE461" s="3"/>
      <c r="BF461" s="133"/>
      <c r="BG461" s="3"/>
      <c r="BH461" s="3"/>
      <c r="BI461" s="48"/>
    </row>
    <row r="462" spans="1:61" s="202" customFormat="1" x14ac:dyDescent="0.35">
      <c r="A462" s="15"/>
      <c r="B462" s="15"/>
      <c r="C462" s="20"/>
      <c r="D462" s="28"/>
      <c r="E462" s="11" t="s">
        <v>842</v>
      </c>
      <c r="F462" s="12"/>
      <c r="G462" s="11"/>
      <c r="H462" s="54"/>
      <c r="I462" s="204">
        <v>1</v>
      </c>
      <c r="J462" s="204">
        <v>1</v>
      </c>
      <c r="K462" s="204">
        <v>1</v>
      </c>
      <c r="L462" s="204">
        <v>1</v>
      </c>
      <c r="M462" s="204">
        <v>0</v>
      </c>
      <c r="N462" s="204">
        <v>0</v>
      </c>
      <c r="O462" s="204">
        <v>0</v>
      </c>
      <c r="P462" s="204">
        <v>0</v>
      </c>
      <c r="Q462" s="204">
        <v>0</v>
      </c>
      <c r="R462" s="204">
        <v>0</v>
      </c>
      <c r="S462" s="204">
        <v>0</v>
      </c>
      <c r="T462" s="204">
        <v>0</v>
      </c>
      <c r="U462" s="204">
        <v>0</v>
      </c>
      <c r="V462" s="204">
        <v>0</v>
      </c>
      <c r="W462" s="204">
        <v>0</v>
      </c>
      <c r="X462" s="204">
        <v>0</v>
      </c>
      <c r="Y462" s="204">
        <v>0</v>
      </c>
      <c r="Z462" s="204">
        <v>0</v>
      </c>
      <c r="AA462" s="204">
        <v>0</v>
      </c>
      <c r="AB462" s="204">
        <v>0</v>
      </c>
      <c r="AC462" s="204">
        <v>0</v>
      </c>
      <c r="AD462" s="204">
        <v>0</v>
      </c>
      <c r="AE462" s="204">
        <v>0</v>
      </c>
      <c r="AF462" s="204">
        <v>0</v>
      </c>
      <c r="AG462" s="204">
        <v>0</v>
      </c>
      <c r="AH462" s="204">
        <v>0</v>
      </c>
      <c r="AI462" s="204">
        <v>0</v>
      </c>
      <c r="AJ462" s="204">
        <v>0</v>
      </c>
      <c r="AK462" s="204">
        <v>0</v>
      </c>
      <c r="AL462" s="204">
        <v>0</v>
      </c>
      <c r="AM462" s="204">
        <v>0</v>
      </c>
      <c r="AN462" s="204">
        <v>0</v>
      </c>
      <c r="AO462" s="205">
        <v>0</v>
      </c>
      <c r="AP462" s="206">
        <f t="shared" ref="AP462:AP469" si="206">SUMIF($I$3:$AO$3, "*REF*", I462:AO462)</f>
        <v>1</v>
      </c>
      <c r="AQ462" s="207">
        <f t="shared" ref="AQ462:AQ469" si="207">SUMIF($I$3:$AO$3, "*HOST*", I462:AO462)</f>
        <v>3</v>
      </c>
      <c r="AR462" s="206">
        <f t="shared" ref="AR462:AR469" si="208">SUMIF($I$4:$AO$4, "*F*", I462:AO462)</f>
        <v>2</v>
      </c>
      <c r="AS462" s="207">
        <f t="shared" ref="AS462:AS469" si="209">SUMIF($I$4:$AO$4, "*M*", I462:AO462)</f>
        <v>2</v>
      </c>
      <c r="AT462" s="206">
        <f t="shared" ref="AT462:AT469" si="210">SUMIF($I$6:$AO$6, "Edu", I462:AO462)</f>
        <v>4</v>
      </c>
      <c r="AU462" s="206">
        <f t="shared" ref="AU462:AU469" si="211">SUMIF($I$6:$AO$6, "*agri*", I462:AO462)</f>
        <v>0</v>
      </c>
      <c r="AV462" s="206">
        <f t="shared" ref="AV462:AV469" si="212">SUMIF($I$6:$AO$6, "Health", I462:AO462)</f>
        <v>0</v>
      </c>
      <c r="AW462" s="206">
        <f t="shared" ref="AW462:AW469" si="213">SUMIF($I$6:$AO$6, "*market*", I462:AO462)</f>
        <v>0</v>
      </c>
      <c r="AX462" s="207">
        <f t="shared" ref="AX462:AX469" si="214">SUMIF($I$6:$AO$6, "*PWD*", I462:AO462)</f>
        <v>0</v>
      </c>
      <c r="AY462" s="207">
        <f t="shared" si="205"/>
        <v>4</v>
      </c>
      <c r="AZ462" s="265" t="s">
        <v>513</v>
      </c>
      <c r="BA462" s="266"/>
      <c r="BB462" s="266"/>
      <c r="BC462" s="267"/>
      <c r="BD462" s="252"/>
      <c r="BE462" s="15"/>
      <c r="BF462" s="155"/>
      <c r="BG462" s="15"/>
      <c r="BH462" s="15"/>
      <c r="BI462" s="69"/>
    </row>
    <row r="463" spans="1:61" x14ac:dyDescent="0.35">
      <c r="A463" s="3"/>
      <c r="B463" s="3"/>
      <c r="C463" s="20"/>
      <c r="D463" s="28"/>
      <c r="E463" s="3"/>
      <c r="F463" s="12" t="s">
        <v>514</v>
      </c>
      <c r="G463" s="12"/>
      <c r="H463" s="55"/>
      <c r="I463" s="6">
        <v>0</v>
      </c>
      <c r="J463" s="6">
        <v>0</v>
      </c>
      <c r="K463" s="6">
        <v>1</v>
      </c>
      <c r="L463" s="6">
        <v>0</v>
      </c>
      <c r="M463" s="6">
        <v>0</v>
      </c>
      <c r="N463" s="6">
        <v>0</v>
      </c>
      <c r="O463" s="6">
        <v>0</v>
      </c>
      <c r="P463" s="6">
        <v>0</v>
      </c>
      <c r="Q463" s="6">
        <v>0</v>
      </c>
      <c r="R463" s="6">
        <v>0</v>
      </c>
      <c r="S463" s="6">
        <v>0</v>
      </c>
      <c r="T463" s="6">
        <v>0</v>
      </c>
      <c r="U463" s="6">
        <v>0</v>
      </c>
      <c r="V463" s="6">
        <v>0</v>
      </c>
      <c r="W463" s="6">
        <v>0</v>
      </c>
      <c r="X463" s="6">
        <v>0</v>
      </c>
      <c r="Y463" s="6">
        <v>0</v>
      </c>
      <c r="Z463" s="6">
        <v>0</v>
      </c>
      <c r="AA463" s="6">
        <v>0</v>
      </c>
      <c r="AB463" s="6">
        <v>0</v>
      </c>
      <c r="AC463" s="6">
        <v>0</v>
      </c>
      <c r="AD463" s="6">
        <v>0</v>
      </c>
      <c r="AE463" s="6">
        <v>0</v>
      </c>
      <c r="AF463" s="6">
        <v>0</v>
      </c>
      <c r="AG463" s="6">
        <v>0</v>
      </c>
      <c r="AH463" s="6">
        <v>0</v>
      </c>
      <c r="AI463" s="6">
        <v>0</v>
      </c>
      <c r="AJ463" s="6">
        <v>0</v>
      </c>
      <c r="AK463" s="6">
        <v>0</v>
      </c>
      <c r="AL463" s="6">
        <v>0</v>
      </c>
      <c r="AM463" s="6">
        <v>0</v>
      </c>
      <c r="AN463" s="6">
        <v>0</v>
      </c>
      <c r="AO463" s="46">
        <v>0</v>
      </c>
      <c r="AP463" s="41">
        <f t="shared" si="206"/>
        <v>0</v>
      </c>
      <c r="AQ463" s="62">
        <f t="shared" si="207"/>
        <v>1</v>
      </c>
      <c r="AR463" s="41">
        <f t="shared" si="208"/>
        <v>0</v>
      </c>
      <c r="AS463" s="62">
        <f t="shared" si="209"/>
        <v>1</v>
      </c>
      <c r="AT463" s="41">
        <f t="shared" si="210"/>
        <v>1</v>
      </c>
      <c r="AU463" s="41">
        <f t="shared" si="211"/>
        <v>0</v>
      </c>
      <c r="AV463" s="41">
        <f t="shared" si="212"/>
        <v>0</v>
      </c>
      <c r="AW463" s="41">
        <f t="shared" si="213"/>
        <v>0</v>
      </c>
      <c r="AX463" s="62">
        <f t="shared" si="214"/>
        <v>0</v>
      </c>
      <c r="AY463" s="62">
        <f t="shared" si="205"/>
        <v>1</v>
      </c>
      <c r="AZ463" s="268"/>
      <c r="BA463" s="266"/>
      <c r="BB463" s="266"/>
      <c r="BC463" s="267"/>
      <c r="BD463" s="252"/>
      <c r="BE463" s="3"/>
      <c r="BF463" s="133"/>
      <c r="BG463" s="3"/>
      <c r="BH463" s="3"/>
      <c r="BI463" s="48"/>
    </row>
    <row r="464" spans="1:61" x14ac:dyDescent="0.35">
      <c r="A464" s="3"/>
      <c r="B464" s="3"/>
      <c r="C464" s="20"/>
      <c r="D464" s="28"/>
      <c r="E464" s="3"/>
      <c r="F464" s="12" t="s">
        <v>515</v>
      </c>
      <c r="G464" s="12"/>
      <c r="H464" s="55"/>
      <c r="I464" s="6">
        <v>1</v>
      </c>
      <c r="J464" s="6">
        <v>1</v>
      </c>
      <c r="K464" s="6">
        <v>0</v>
      </c>
      <c r="L464" s="6">
        <v>0</v>
      </c>
      <c r="M464" s="6">
        <v>0</v>
      </c>
      <c r="N464" s="6">
        <v>0</v>
      </c>
      <c r="O464" s="6">
        <v>0</v>
      </c>
      <c r="P464" s="6">
        <v>0</v>
      </c>
      <c r="Q464" s="6">
        <v>0</v>
      </c>
      <c r="R464" s="6">
        <v>0</v>
      </c>
      <c r="S464" s="6">
        <v>0</v>
      </c>
      <c r="T464" s="6">
        <v>0</v>
      </c>
      <c r="U464" s="6">
        <v>0</v>
      </c>
      <c r="V464" s="6">
        <v>0</v>
      </c>
      <c r="W464" s="6">
        <v>0</v>
      </c>
      <c r="X464" s="6">
        <v>0</v>
      </c>
      <c r="Y464" s="6">
        <v>0</v>
      </c>
      <c r="Z464" s="6">
        <v>0</v>
      </c>
      <c r="AA464" s="6">
        <v>0</v>
      </c>
      <c r="AB464" s="6">
        <v>0</v>
      </c>
      <c r="AC464" s="6">
        <v>0</v>
      </c>
      <c r="AD464" s="6">
        <v>0</v>
      </c>
      <c r="AE464" s="6">
        <v>0</v>
      </c>
      <c r="AF464" s="6">
        <v>0</v>
      </c>
      <c r="AG464" s="6">
        <v>0</v>
      </c>
      <c r="AH464" s="6">
        <v>0</v>
      </c>
      <c r="AI464" s="6">
        <v>0</v>
      </c>
      <c r="AJ464" s="6">
        <v>0</v>
      </c>
      <c r="AK464" s="6">
        <v>0</v>
      </c>
      <c r="AL464" s="6">
        <v>0</v>
      </c>
      <c r="AM464" s="6">
        <v>0</v>
      </c>
      <c r="AN464" s="6">
        <v>0</v>
      </c>
      <c r="AO464" s="46">
        <v>0</v>
      </c>
      <c r="AP464" s="41">
        <f t="shared" si="206"/>
        <v>0</v>
      </c>
      <c r="AQ464" s="62">
        <f t="shared" si="207"/>
        <v>2</v>
      </c>
      <c r="AR464" s="41">
        <f t="shared" si="208"/>
        <v>2</v>
      </c>
      <c r="AS464" s="62">
        <f t="shared" si="209"/>
        <v>0</v>
      </c>
      <c r="AT464" s="41">
        <f t="shared" si="210"/>
        <v>2</v>
      </c>
      <c r="AU464" s="41">
        <f t="shared" si="211"/>
        <v>0</v>
      </c>
      <c r="AV464" s="41">
        <f t="shared" si="212"/>
        <v>0</v>
      </c>
      <c r="AW464" s="41">
        <f t="shared" si="213"/>
        <v>0</v>
      </c>
      <c r="AX464" s="62">
        <f t="shared" si="214"/>
        <v>0</v>
      </c>
      <c r="AY464" s="62">
        <f t="shared" si="205"/>
        <v>2</v>
      </c>
      <c r="AZ464" s="268"/>
      <c r="BA464" s="266"/>
      <c r="BB464" s="266"/>
      <c r="BC464" s="267"/>
      <c r="BD464" s="252"/>
      <c r="BE464" s="3"/>
      <c r="BF464" s="133"/>
      <c r="BG464" s="3"/>
      <c r="BH464" s="3"/>
      <c r="BI464" s="48"/>
    </row>
    <row r="465" spans="1:61" x14ac:dyDescent="0.35">
      <c r="A465" s="3"/>
      <c r="B465" s="3"/>
      <c r="C465" s="20"/>
      <c r="D465" s="28"/>
      <c r="E465" s="3"/>
      <c r="F465" s="12" t="s">
        <v>516</v>
      </c>
      <c r="G465" s="12"/>
      <c r="H465" s="55"/>
      <c r="I465" s="6">
        <v>1</v>
      </c>
      <c r="J465" s="6">
        <v>0</v>
      </c>
      <c r="K465" s="6">
        <v>0</v>
      </c>
      <c r="L465" s="6">
        <v>0</v>
      </c>
      <c r="M465" s="6">
        <v>0</v>
      </c>
      <c r="N465" s="6">
        <v>0</v>
      </c>
      <c r="O465" s="6">
        <v>0</v>
      </c>
      <c r="P465" s="6">
        <v>0</v>
      </c>
      <c r="Q465" s="6">
        <v>0</v>
      </c>
      <c r="R465" s="6">
        <v>0</v>
      </c>
      <c r="S465" s="6">
        <v>0</v>
      </c>
      <c r="T465" s="6">
        <v>0</v>
      </c>
      <c r="U465" s="6">
        <v>0</v>
      </c>
      <c r="V465" s="6">
        <v>0</v>
      </c>
      <c r="W465" s="6">
        <v>0</v>
      </c>
      <c r="X465" s="6">
        <v>0</v>
      </c>
      <c r="Y465" s="6">
        <v>0</v>
      </c>
      <c r="Z465" s="6">
        <v>0</v>
      </c>
      <c r="AA465" s="6">
        <v>0</v>
      </c>
      <c r="AB465" s="6">
        <v>0</v>
      </c>
      <c r="AC465" s="6">
        <v>0</v>
      </c>
      <c r="AD465" s="6">
        <v>0</v>
      </c>
      <c r="AE465" s="6">
        <v>0</v>
      </c>
      <c r="AF465" s="6">
        <v>0</v>
      </c>
      <c r="AG465" s="6">
        <v>0</v>
      </c>
      <c r="AH465" s="6">
        <v>0</v>
      </c>
      <c r="AI465" s="6">
        <v>0</v>
      </c>
      <c r="AJ465" s="6">
        <v>0</v>
      </c>
      <c r="AK465" s="6">
        <v>0</v>
      </c>
      <c r="AL465" s="6">
        <v>0</v>
      </c>
      <c r="AM465" s="6">
        <v>0</v>
      </c>
      <c r="AN465" s="6">
        <v>0</v>
      </c>
      <c r="AO465" s="46">
        <v>0</v>
      </c>
      <c r="AP465" s="41">
        <f t="shared" si="206"/>
        <v>0</v>
      </c>
      <c r="AQ465" s="62">
        <f t="shared" si="207"/>
        <v>1</v>
      </c>
      <c r="AR465" s="41">
        <f t="shared" si="208"/>
        <v>1</v>
      </c>
      <c r="AS465" s="62">
        <f t="shared" si="209"/>
        <v>0</v>
      </c>
      <c r="AT465" s="41">
        <f t="shared" si="210"/>
        <v>1</v>
      </c>
      <c r="AU465" s="41">
        <f t="shared" si="211"/>
        <v>0</v>
      </c>
      <c r="AV465" s="41">
        <f t="shared" si="212"/>
        <v>0</v>
      </c>
      <c r="AW465" s="41">
        <f t="shared" si="213"/>
        <v>0</v>
      </c>
      <c r="AX465" s="62">
        <f t="shared" si="214"/>
        <v>0</v>
      </c>
      <c r="AY465" s="62">
        <f t="shared" si="205"/>
        <v>1</v>
      </c>
      <c r="AZ465" s="268"/>
      <c r="BA465" s="266"/>
      <c r="BB465" s="266"/>
      <c r="BC465" s="267"/>
      <c r="BD465" s="252"/>
      <c r="BE465" s="3"/>
      <c r="BF465" s="133"/>
      <c r="BG465" s="3"/>
      <c r="BH465" s="3"/>
      <c r="BI465" s="48"/>
    </row>
    <row r="466" spans="1:61" x14ac:dyDescent="0.35">
      <c r="A466" s="3"/>
      <c r="B466" s="3"/>
      <c r="C466" s="20"/>
      <c r="D466" s="28"/>
      <c r="E466" s="3"/>
      <c r="F466" s="12" t="s">
        <v>517</v>
      </c>
      <c r="G466" s="12"/>
      <c r="H466" s="55"/>
      <c r="I466" s="6">
        <v>1</v>
      </c>
      <c r="J466" s="6">
        <v>0</v>
      </c>
      <c r="K466" s="6">
        <v>1</v>
      </c>
      <c r="L466" s="6">
        <v>0</v>
      </c>
      <c r="M466" s="6">
        <v>0</v>
      </c>
      <c r="N466" s="6">
        <v>0</v>
      </c>
      <c r="O466" s="6">
        <v>0</v>
      </c>
      <c r="P466" s="6">
        <v>0</v>
      </c>
      <c r="Q466" s="6">
        <v>0</v>
      </c>
      <c r="R466" s="6">
        <v>0</v>
      </c>
      <c r="S466" s="6">
        <v>0</v>
      </c>
      <c r="T466" s="6">
        <v>0</v>
      </c>
      <c r="U466" s="6">
        <v>0</v>
      </c>
      <c r="V466" s="6">
        <v>0</v>
      </c>
      <c r="W466" s="6">
        <v>0</v>
      </c>
      <c r="X466" s="6">
        <v>0</v>
      </c>
      <c r="Y466" s="6">
        <v>0</v>
      </c>
      <c r="Z466" s="6">
        <v>0</v>
      </c>
      <c r="AA466" s="6">
        <v>0</v>
      </c>
      <c r="AB466" s="6">
        <v>0</v>
      </c>
      <c r="AC466" s="6">
        <v>0</v>
      </c>
      <c r="AD466" s="6">
        <v>0</v>
      </c>
      <c r="AE466" s="6">
        <v>0</v>
      </c>
      <c r="AF466" s="6">
        <v>0</v>
      </c>
      <c r="AG466" s="6">
        <v>0</v>
      </c>
      <c r="AH466" s="6">
        <v>0</v>
      </c>
      <c r="AI466" s="6">
        <v>0</v>
      </c>
      <c r="AJ466" s="6">
        <v>0</v>
      </c>
      <c r="AK466" s="6">
        <v>0</v>
      </c>
      <c r="AL466" s="6">
        <v>0</v>
      </c>
      <c r="AM466" s="6">
        <v>0</v>
      </c>
      <c r="AN466" s="6">
        <v>0</v>
      </c>
      <c r="AO466" s="46">
        <v>0</v>
      </c>
      <c r="AP466" s="41">
        <f t="shared" si="206"/>
        <v>0</v>
      </c>
      <c r="AQ466" s="62">
        <f t="shared" si="207"/>
        <v>2</v>
      </c>
      <c r="AR466" s="41">
        <f t="shared" si="208"/>
        <v>1</v>
      </c>
      <c r="AS466" s="62">
        <f t="shared" si="209"/>
        <v>1</v>
      </c>
      <c r="AT466" s="41">
        <f t="shared" si="210"/>
        <v>2</v>
      </c>
      <c r="AU466" s="41">
        <f t="shared" si="211"/>
        <v>0</v>
      </c>
      <c r="AV466" s="41">
        <f t="shared" si="212"/>
        <v>0</v>
      </c>
      <c r="AW466" s="41">
        <f t="shared" si="213"/>
        <v>0</v>
      </c>
      <c r="AX466" s="62">
        <f t="shared" si="214"/>
        <v>0</v>
      </c>
      <c r="AY466" s="62">
        <f t="shared" si="205"/>
        <v>2</v>
      </c>
      <c r="AZ466" s="268"/>
      <c r="BA466" s="266"/>
      <c r="BB466" s="266"/>
      <c r="BC466" s="267"/>
      <c r="BD466" s="252"/>
      <c r="BE466" s="3"/>
      <c r="BF466" s="133"/>
      <c r="BG466" s="3"/>
      <c r="BH466" s="3"/>
      <c r="BI466" s="48"/>
    </row>
    <row r="467" spans="1:61" s="202" customFormat="1" x14ac:dyDescent="0.35">
      <c r="A467" s="15"/>
      <c r="B467" s="15"/>
      <c r="C467" s="20"/>
      <c r="D467" s="28"/>
      <c r="E467" s="11" t="s">
        <v>843</v>
      </c>
      <c r="F467" s="12"/>
      <c r="G467" s="11"/>
      <c r="H467" s="54"/>
      <c r="I467" s="204">
        <v>1</v>
      </c>
      <c r="J467" s="204">
        <v>1</v>
      </c>
      <c r="K467" s="204">
        <v>0</v>
      </c>
      <c r="L467" s="204">
        <v>1</v>
      </c>
      <c r="M467" s="204">
        <v>0</v>
      </c>
      <c r="N467" s="204">
        <v>0</v>
      </c>
      <c r="O467" s="204">
        <v>0</v>
      </c>
      <c r="P467" s="204">
        <v>0</v>
      </c>
      <c r="Q467" s="204">
        <v>0</v>
      </c>
      <c r="R467" s="204">
        <v>0</v>
      </c>
      <c r="S467" s="204">
        <v>0</v>
      </c>
      <c r="T467" s="204">
        <v>0</v>
      </c>
      <c r="U467" s="204">
        <v>0</v>
      </c>
      <c r="V467" s="204">
        <v>0</v>
      </c>
      <c r="W467" s="204">
        <v>0</v>
      </c>
      <c r="X467" s="204">
        <v>0</v>
      </c>
      <c r="Y467" s="204">
        <v>0</v>
      </c>
      <c r="Z467" s="204">
        <v>0</v>
      </c>
      <c r="AA467" s="204">
        <v>0</v>
      </c>
      <c r="AB467" s="204">
        <v>0</v>
      </c>
      <c r="AC467" s="204">
        <v>0</v>
      </c>
      <c r="AD467" s="204">
        <v>0</v>
      </c>
      <c r="AE467" s="204">
        <v>0</v>
      </c>
      <c r="AF467" s="204">
        <v>0</v>
      </c>
      <c r="AG467" s="204">
        <v>0</v>
      </c>
      <c r="AH467" s="204">
        <v>0</v>
      </c>
      <c r="AI467" s="204">
        <v>0</v>
      </c>
      <c r="AJ467" s="204">
        <v>0</v>
      </c>
      <c r="AK467" s="204">
        <v>0</v>
      </c>
      <c r="AL467" s="204">
        <v>0</v>
      </c>
      <c r="AM467" s="204">
        <v>0</v>
      </c>
      <c r="AN467" s="204">
        <v>0</v>
      </c>
      <c r="AO467" s="205">
        <v>0</v>
      </c>
      <c r="AP467" s="206">
        <f t="shared" si="206"/>
        <v>1</v>
      </c>
      <c r="AQ467" s="207">
        <f t="shared" si="207"/>
        <v>2</v>
      </c>
      <c r="AR467" s="206">
        <f t="shared" si="208"/>
        <v>2</v>
      </c>
      <c r="AS467" s="207">
        <f t="shared" si="209"/>
        <v>1</v>
      </c>
      <c r="AT467" s="206">
        <f t="shared" si="210"/>
        <v>3</v>
      </c>
      <c r="AU467" s="206">
        <f t="shared" si="211"/>
        <v>0</v>
      </c>
      <c r="AV467" s="206">
        <f t="shared" si="212"/>
        <v>0</v>
      </c>
      <c r="AW467" s="206">
        <f t="shared" si="213"/>
        <v>0</v>
      </c>
      <c r="AX467" s="207">
        <f t="shared" si="214"/>
        <v>0</v>
      </c>
      <c r="AY467" s="207">
        <f t="shared" si="205"/>
        <v>3</v>
      </c>
      <c r="AZ467" s="268"/>
      <c r="BA467" s="266"/>
      <c r="BB467" s="266"/>
      <c r="BC467" s="267"/>
      <c r="BD467" s="252"/>
      <c r="BE467" s="15"/>
      <c r="BF467" s="155"/>
      <c r="BG467" s="15"/>
      <c r="BH467" s="15"/>
      <c r="BI467" s="69"/>
    </row>
    <row r="468" spans="1:61" s="202" customFormat="1" x14ac:dyDescent="0.35">
      <c r="A468" s="15"/>
      <c r="B468" s="15"/>
      <c r="C468" s="20"/>
      <c r="D468" s="28"/>
      <c r="E468" s="11" t="s">
        <v>844</v>
      </c>
      <c r="F468" s="12"/>
      <c r="G468" s="11"/>
      <c r="H468" s="54"/>
      <c r="I468" s="204">
        <v>1</v>
      </c>
      <c r="J468" s="204">
        <v>1</v>
      </c>
      <c r="K468" s="204">
        <v>0</v>
      </c>
      <c r="L468" s="204">
        <v>0</v>
      </c>
      <c r="M468" s="204">
        <v>0</v>
      </c>
      <c r="N468" s="204">
        <v>0</v>
      </c>
      <c r="O468" s="204">
        <v>0</v>
      </c>
      <c r="P468" s="204">
        <v>0</v>
      </c>
      <c r="Q468" s="204">
        <v>0</v>
      </c>
      <c r="R468" s="204">
        <v>0</v>
      </c>
      <c r="S468" s="204">
        <v>0</v>
      </c>
      <c r="T468" s="204">
        <v>0</v>
      </c>
      <c r="U468" s="204">
        <v>0</v>
      </c>
      <c r="V468" s="204">
        <v>0</v>
      </c>
      <c r="W468" s="204">
        <v>0</v>
      </c>
      <c r="X468" s="204">
        <v>0</v>
      </c>
      <c r="Y468" s="204">
        <v>0</v>
      </c>
      <c r="Z468" s="204">
        <v>0</v>
      </c>
      <c r="AA468" s="204">
        <v>0</v>
      </c>
      <c r="AB468" s="204">
        <v>0</v>
      </c>
      <c r="AC468" s="204">
        <v>0</v>
      </c>
      <c r="AD468" s="204">
        <v>0</v>
      </c>
      <c r="AE468" s="204">
        <v>0</v>
      </c>
      <c r="AF468" s="204">
        <v>0</v>
      </c>
      <c r="AG468" s="204">
        <v>0</v>
      </c>
      <c r="AH468" s="204">
        <v>0</v>
      </c>
      <c r="AI468" s="204">
        <v>0</v>
      </c>
      <c r="AJ468" s="204">
        <v>0</v>
      </c>
      <c r="AK468" s="204">
        <v>0</v>
      </c>
      <c r="AL468" s="204">
        <v>0</v>
      </c>
      <c r="AM468" s="204">
        <v>0</v>
      </c>
      <c r="AN468" s="204">
        <v>0</v>
      </c>
      <c r="AO468" s="205">
        <v>0</v>
      </c>
      <c r="AP468" s="206">
        <f t="shared" si="206"/>
        <v>0</v>
      </c>
      <c r="AQ468" s="207">
        <f t="shared" si="207"/>
        <v>2</v>
      </c>
      <c r="AR468" s="206">
        <f t="shared" si="208"/>
        <v>2</v>
      </c>
      <c r="AS468" s="207">
        <f t="shared" si="209"/>
        <v>0</v>
      </c>
      <c r="AT468" s="206">
        <f t="shared" si="210"/>
        <v>2</v>
      </c>
      <c r="AU468" s="206">
        <f t="shared" si="211"/>
        <v>0</v>
      </c>
      <c r="AV468" s="206">
        <f t="shared" si="212"/>
        <v>0</v>
      </c>
      <c r="AW468" s="206">
        <f t="shared" si="213"/>
        <v>0</v>
      </c>
      <c r="AX468" s="207">
        <f t="shared" si="214"/>
        <v>0</v>
      </c>
      <c r="AY468" s="207">
        <f t="shared" si="205"/>
        <v>2</v>
      </c>
      <c r="AZ468" s="268"/>
      <c r="BA468" s="266"/>
      <c r="BB468" s="266"/>
      <c r="BC468" s="267"/>
      <c r="BD468" s="252"/>
      <c r="BE468" s="15"/>
      <c r="BF468" s="155"/>
      <c r="BG468" s="15"/>
      <c r="BH468" s="15"/>
      <c r="BI468" s="69"/>
    </row>
    <row r="469" spans="1:61" s="202" customFormat="1" x14ac:dyDescent="0.35">
      <c r="A469" s="15"/>
      <c r="B469" s="15"/>
      <c r="C469" s="20"/>
      <c r="D469" s="28"/>
      <c r="E469" s="11" t="s">
        <v>845</v>
      </c>
      <c r="F469" s="12"/>
      <c r="G469" s="11"/>
      <c r="H469" s="54"/>
      <c r="I469" s="204">
        <v>1</v>
      </c>
      <c r="J469" s="204">
        <v>0</v>
      </c>
      <c r="K469" s="204">
        <v>0</v>
      </c>
      <c r="L469" s="204">
        <v>0</v>
      </c>
      <c r="M469" s="204">
        <v>0</v>
      </c>
      <c r="N469" s="204">
        <v>0</v>
      </c>
      <c r="O469" s="204">
        <v>0</v>
      </c>
      <c r="P469" s="204">
        <v>0</v>
      </c>
      <c r="Q469" s="204">
        <v>0</v>
      </c>
      <c r="R469" s="204">
        <v>0</v>
      </c>
      <c r="S469" s="204">
        <v>0</v>
      </c>
      <c r="T469" s="204">
        <v>0</v>
      </c>
      <c r="U469" s="204">
        <v>0</v>
      </c>
      <c r="V469" s="204">
        <v>0</v>
      </c>
      <c r="W469" s="204">
        <v>0</v>
      </c>
      <c r="X469" s="204">
        <v>0</v>
      </c>
      <c r="Y469" s="204">
        <v>0</v>
      </c>
      <c r="Z469" s="204">
        <v>0</v>
      </c>
      <c r="AA469" s="204">
        <v>0</v>
      </c>
      <c r="AB469" s="204">
        <v>0</v>
      </c>
      <c r="AC469" s="204">
        <v>0</v>
      </c>
      <c r="AD469" s="204">
        <v>0</v>
      </c>
      <c r="AE469" s="204">
        <v>0</v>
      </c>
      <c r="AF469" s="204">
        <v>0</v>
      </c>
      <c r="AG469" s="204">
        <v>0</v>
      </c>
      <c r="AH469" s="204">
        <v>0</v>
      </c>
      <c r="AI469" s="204">
        <v>0</v>
      </c>
      <c r="AJ469" s="204">
        <v>0</v>
      </c>
      <c r="AK469" s="204">
        <v>0</v>
      </c>
      <c r="AL469" s="204">
        <v>0</v>
      </c>
      <c r="AM469" s="204">
        <v>0</v>
      </c>
      <c r="AN469" s="204">
        <v>0</v>
      </c>
      <c r="AO469" s="205">
        <v>0</v>
      </c>
      <c r="AP469" s="206">
        <f t="shared" si="206"/>
        <v>0</v>
      </c>
      <c r="AQ469" s="207">
        <f t="shared" si="207"/>
        <v>1</v>
      </c>
      <c r="AR469" s="206">
        <f t="shared" si="208"/>
        <v>1</v>
      </c>
      <c r="AS469" s="207">
        <f t="shared" si="209"/>
        <v>0</v>
      </c>
      <c r="AT469" s="206">
        <f t="shared" si="210"/>
        <v>1</v>
      </c>
      <c r="AU469" s="206">
        <f t="shared" si="211"/>
        <v>0</v>
      </c>
      <c r="AV469" s="206">
        <f t="shared" si="212"/>
        <v>0</v>
      </c>
      <c r="AW469" s="206">
        <f t="shared" si="213"/>
        <v>0</v>
      </c>
      <c r="AX469" s="207">
        <f t="shared" si="214"/>
        <v>0</v>
      </c>
      <c r="AY469" s="207">
        <f t="shared" si="205"/>
        <v>1</v>
      </c>
      <c r="AZ469" s="268"/>
      <c r="BA469" s="266"/>
      <c r="BB469" s="266"/>
      <c r="BC469" s="267"/>
      <c r="BD469" s="252"/>
      <c r="BE469" s="15"/>
      <c r="BF469" s="155"/>
      <c r="BG469" s="15"/>
      <c r="BH469" s="15"/>
      <c r="BI469" s="69"/>
    </row>
    <row r="470" spans="1:61" x14ac:dyDescent="0.35">
      <c r="A470" s="3"/>
      <c r="B470" s="3"/>
      <c r="C470" s="20"/>
      <c r="D470" s="30">
        <v>5</v>
      </c>
      <c r="E470" s="19" t="s">
        <v>518</v>
      </c>
      <c r="F470" s="16"/>
      <c r="G470" s="16"/>
      <c r="H470" s="5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c r="AK470" s="17"/>
      <c r="AL470" s="17"/>
      <c r="AM470" s="17"/>
      <c r="AN470" s="17"/>
      <c r="AO470" s="47"/>
      <c r="AP470" s="43"/>
      <c r="AQ470" s="61"/>
      <c r="AR470" s="43"/>
      <c r="AS470" s="61"/>
      <c r="AT470" s="43"/>
      <c r="AU470" s="43"/>
      <c r="AV470" s="43"/>
      <c r="AW470" s="43"/>
      <c r="AX470" s="61"/>
      <c r="AY470" s="61"/>
      <c r="AZ470" s="74">
        <v>5</v>
      </c>
      <c r="BA470" s="19" t="s">
        <v>518</v>
      </c>
      <c r="BB470" s="75"/>
      <c r="BC470" s="71"/>
      <c r="BD470" s="252"/>
      <c r="BE470" s="3"/>
      <c r="BF470" s="133"/>
      <c r="BG470" s="3"/>
      <c r="BH470" s="3"/>
      <c r="BI470" s="48"/>
    </row>
    <row r="471" spans="1:61" x14ac:dyDescent="0.35">
      <c r="A471" s="3"/>
      <c r="B471" s="3"/>
      <c r="C471" s="20"/>
      <c r="D471" s="28"/>
      <c r="E471" s="12" t="s">
        <v>519</v>
      </c>
      <c r="F471" s="12"/>
      <c r="G471" s="12"/>
      <c r="H471" s="55"/>
      <c r="I471" s="6">
        <v>0</v>
      </c>
      <c r="J471" s="6">
        <v>1</v>
      </c>
      <c r="K471" s="6">
        <v>1</v>
      </c>
      <c r="L471" s="6">
        <v>1</v>
      </c>
      <c r="M471" s="6">
        <v>0</v>
      </c>
      <c r="N471" s="6">
        <v>0</v>
      </c>
      <c r="O471" s="6">
        <v>0</v>
      </c>
      <c r="P471" s="6">
        <v>0</v>
      </c>
      <c r="Q471" s="6">
        <v>0</v>
      </c>
      <c r="R471" s="6">
        <v>0</v>
      </c>
      <c r="S471" s="6">
        <v>0</v>
      </c>
      <c r="T471" s="6">
        <v>0</v>
      </c>
      <c r="U471" s="6">
        <v>0</v>
      </c>
      <c r="V471" s="6">
        <v>0</v>
      </c>
      <c r="W471" s="6">
        <v>0</v>
      </c>
      <c r="X471" s="6">
        <v>0</v>
      </c>
      <c r="Y471" s="6">
        <v>0</v>
      </c>
      <c r="Z471" s="6">
        <v>0</v>
      </c>
      <c r="AA471" s="6">
        <v>0</v>
      </c>
      <c r="AB471" s="6">
        <v>0</v>
      </c>
      <c r="AC471" s="6">
        <v>0</v>
      </c>
      <c r="AD471" s="6">
        <v>0</v>
      </c>
      <c r="AE471" s="6">
        <v>0</v>
      </c>
      <c r="AF471" s="6">
        <v>0</v>
      </c>
      <c r="AG471" s="6">
        <v>0</v>
      </c>
      <c r="AH471" s="6">
        <v>0</v>
      </c>
      <c r="AI471" s="6">
        <v>0</v>
      </c>
      <c r="AJ471" s="6">
        <v>0</v>
      </c>
      <c r="AK471" s="6">
        <v>0</v>
      </c>
      <c r="AL471" s="6">
        <v>0</v>
      </c>
      <c r="AM471" s="6">
        <v>0</v>
      </c>
      <c r="AN471" s="6">
        <v>0</v>
      </c>
      <c r="AO471" s="46">
        <v>0</v>
      </c>
      <c r="AP471" s="41">
        <f>SUMIF($I$3:$AO$3, "*REF*", I471:AO471)</f>
        <v>1</v>
      </c>
      <c r="AQ471" s="62">
        <f>SUMIF($I$3:$AO$3, "*HOST*", I471:AO471)</f>
        <v>2</v>
      </c>
      <c r="AR471" s="41">
        <f>SUMIF($I$4:$AO$4, "*F*", I471:AO471)</f>
        <v>1</v>
      </c>
      <c r="AS471" s="62">
        <f>SUMIF($I$4:$AO$4, "*M*", I471:AO471)</f>
        <v>2</v>
      </c>
      <c r="AT471" s="41">
        <f>SUMIF($I$6:$AO$6, "Edu", I471:AO471)</f>
        <v>3</v>
      </c>
      <c r="AU471" s="41">
        <f>SUMIF($I$6:$AO$6, "*agri*", I471:AO471)</f>
        <v>0</v>
      </c>
      <c r="AV471" s="41">
        <f>SUMIF($I$6:$AO$6, "Health", I471:AO471)</f>
        <v>0</v>
      </c>
      <c r="AW471" s="41">
        <f>SUMIF($I$6:$AO$6, "*market*", I471:AO471)</f>
        <v>0</v>
      </c>
      <c r="AX471" s="62">
        <f>SUMIF($I$6:$AO$6, "*PWD*", I471:AO471)</f>
        <v>0</v>
      </c>
      <c r="AY471" s="62">
        <f t="shared" si="205"/>
        <v>3</v>
      </c>
      <c r="AZ471" s="242" t="s">
        <v>520</v>
      </c>
      <c r="BA471" s="245"/>
      <c r="BB471" s="245"/>
      <c r="BC471" s="246"/>
      <c r="BD471" s="252"/>
      <c r="BE471" s="3"/>
      <c r="BF471" s="133"/>
      <c r="BG471" s="3"/>
      <c r="BH471" s="3"/>
      <c r="BI471" s="48"/>
    </row>
    <row r="472" spans="1:61" x14ac:dyDescent="0.35">
      <c r="A472" s="3"/>
      <c r="B472" s="3"/>
      <c r="C472" s="20"/>
      <c r="D472" s="28"/>
      <c r="E472" s="12" t="s">
        <v>521</v>
      </c>
      <c r="F472" s="12"/>
      <c r="G472" s="12"/>
      <c r="H472" s="55"/>
      <c r="I472" s="6">
        <v>0</v>
      </c>
      <c r="J472" s="6">
        <v>1</v>
      </c>
      <c r="K472" s="6">
        <v>0</v>
      </c>
      <c r="L472" s="6">
        <v>1</v>
      </c>
      <c r="M472" s="6">
        <v>0</v>
      </c>
      <c r="N472" s="6">
        <v>0</v>
      </c>
      <c r="O472" s="6">
        <v>0</v>
      </c>
      <c r="P472" s="6">
        <v>0</v>
      </c>
      <c r="Q472" s="6">
        <v>0</v>
      </c>
      <c r="R472" s="6">
        <v>0</v>
      </c>
      <c r="S472" s="6">
        <v>0</v>
      </c>
      <c r="T472" s="6">
        <v>0</v>
      </c>
      <c r="U472" s="6">
        <v>0</v>
      </c>
      <c r="V472" s="6">
        <v>0</v>
      </c>
      <c r="W472" s="6">
        <v>0</v>
      </c>
      <c r="X472" s="6">
        <v>0</v>
      </c>
      <c r="Y472" s="6">
        <v>0</v>
      </c>
      <c r="Z472" s="6">
        <v>0</v>
      </c>
      <c r="AA472" s="6">
        <v>0</v>
      </c>
      <c r="AB472" s="6">
        <v>0</v>
      </c>
      <c r="AC472" s="6">
        <v>0</v>
      </c>
      <c r="AD472" s="6">
        <v>0</v>
      </c>
      <c r="AE472" s="6">
        <v>0</v>
      </c>
      <c r="AF472" s="6">
        <v>0</v>
      </c>
      <c r="AG472" s="6">
        <v>0</v>
      </c>
      <c r="AH472" s="6">
        <v>0</v>
      </c>
      <c r="AI472" s="6">
        <v>0</v>
      </c>
      <c r="AJ472" s="6">
        <v>0</v>
      </c>
      <c r="AK472" s="6">
        <v>0</v>
      </c>
      <c r="AL472" s="6">
        <v>0</v>
      </c>
      <c r="AM472" s="6">
        <v>0</v>
      </c>
      <c r="AN472" s="6">
        <v>0</v>
      </c>
      <c r="AO472" s="46">
        <v>0</v>
      </c>
      <c r="AP472" s="41">
        <f>SUMIF($I$3:$AO$3, "*REF*", I472:AO472)</f>
        <v>1</v>
      </c>
      <c r="AQ472" s="62">
        <f>SUMIF($I$3:$AO$3, "*HOST*", I472:AO472)</f>
        <v>1</v>
      </c>
      <c r="AR472" s="41">
        <f>SUMIF($I$4:$AO$4, "*F*", I472:AO472)</f>
        <v>1</v>
      </c>
      <c r="AS472" s="62">
        <f>SUMIF($I$4:$AO$4, "*M*", I472:AO472)</f>
        <v>1</v>
      </c>
      <c r="AT472" s="41">
        <f>SUMIF($I$6:$AO$6, "Edu", I472:AO472)</f>
        <v>2</v>
      </c>
      <c r="AU472" s="41">
        <f>SUMIF($I$6:$AO$6, "*agri*", I472:AO472)</f>
        <v>0</v>
      </c>
      <c r="AV472" s="41">
        <f>SUMIF($I$6:$AO$6, "Health", I472:AO472)</f>
        <v>0</v>
      </c>
      <c r="AW472" s="41">
        <f>SUMIF($I$6:$AO$6, "*market*", I472:AO472)</f>
        <v>0</v>
      </c>
      <c r="AX472" s="62">
        <f>SUMIF($I$6:$AO$6, "*PWD*", I472:AO472)</f>
        <v>0</v>
      </c>
      <c r="AY472" s="62">
        <f t="shared" si="205"/>
        <v>2</v>
      </c>
      <c r="AZ472" s="247"/>
      <c r="BA472" s="245"/>
      <c r="BB472" s="245"/>
      <c r="BC472" s="246"/>
      <c r="BD472" s="252"/>
      <c r="BE472" s="3"/>
      <c r="BF472" s="133"/>
      <c r="BG472" s="3"/>
      <c r="BH472" s="3"/>
      <c r="BI472" s="48"/>
    </row>
    <row r="473" spans="1:61" x14ac:dyDescent="0.35">
      <c r="A473" s="3"/>
      <c r="B473" s="3"/>
      <c r="C473" s="20"/>
      <c r="D473" s="28"/>
      <c r="E473" s="12" t="s">
        <v>522</v>
      </c>
      <c r="F473" s="12"/>
      <c r="G473" s="12"/>
      <c r="H473" s="55"/>
      <c r="I473" s="6">
        <v>0</v>
      </c>
      <c r="J473" s="6">
        <v>0</v>
      </c>
      <c r="K473" s="6">
        <v>0</v>
      </c>
      <c r="L473" s="6">
        <v>1</v>
      </c>
      <c r="M473" s="6">
        <v>0</v>
      </c>
      <c r="N473" s="6">
        <v>0</v>
      </c>
      <c r="O473" s="6">
        <v>0</v>
      </c>
      <c r="P473" s="6">
        <v>0</v>
      </c>
      <c r="Q473" s="6">
        <v>0</v>
      </c>
      <c r="R473" s="6">
        <v>0</v>
      </c>
      <c r="S473" s="6">
        <v>0</v>
      </c>
      <c r="T473" s="6">
        <v>0</v>
      </c>
      <c r="U473" s="6">
        <v>0</v>
      </c>
      <c r="V473" s="6">
        <v>0</v>
      </c>
      <c r="W473" s="6">
        <v>0</v>
      </c>
      <c r="X473" s="6">
        <v>0</v>
      </c>
      <c r="Y473" s="6">
        <v>0</v>
      </c>
      <c r="Z473" s="6">
        <v>0</v>
      </c>
      <c r="AA473" s="6">
        <v>0</v>
      </c>
      <c r="AB473" s="6">
        <v>0</v>
      </c>
      <c r="AC473" s="6">
        <v>0</v>
      </c>
      <c r="AD473" s="6">
        <v>0</v>
      </c>
      <c r="AE473" s="6">
        <v>0</v>
      </c>
      <c r="AF473" s="6">
        <v>0</v>
      </c>
      <c r="AG473" s="6">
        <v>0</v>
      </c>
      <c r="AH473" s="6">
        <v>0</v>
      </c>
      <c r="AI473" s="6">
        <v>0</v>
      </c>
      <c r="AJ473" s="6">
        <v>0</v>
      </c>
      <c r="AK473" s="6">
        <v>0</v>
      </c>
      <c r="AL473" s="6">
        <v>0</v>
      </c>
      <c r="AM473" s="6">
        <v>0</v>
      </c>
      <c r="AN473" s="6">
        <v>0</v>
      </c>
      <c r="AO473" s="46">
        <v>0</v>
      </c>
      <c r="AP473" s="41">
        <f>SUMIF($I$3:$AO$3, "*REF*", I473:AO473)</f>
        <v>1</v>
      </c>
      <c r="AQ473" s="62">
        <f>SUMIF($I$3:$AO$3, "*HOST*", I473:AO473)</f>
        <v>0</v>
      </c>
      <c r="AR473" s="41">
        <f>SUMIF($I$4:$AO$4, "*F*", I473:AO473)</f>
        <v>0</v>
      </c>
      <c r="AS473" s="62">
        <f>SUMIF($I$4:$AO$4, "*M*", I473:AO473)</f>
        <v>1</v>
      </c>
      <c r="AT473" s="41">
        <f>SUMIF($I$6:$AO$6, "Edu", I473:AO473)</f>
        <v>1</v>
      </c>
      <c r="AU473" s="41">
        <f>SUMIF($I$6:$AO$6, "*agri*", I473:AO473)</f>
        <v>0</v>
      </c>
      <c r="AV473" s="41">
        <f>SUMIF($I$6:$AO$6, "Health", I473:AO473)</f>
        <v>0</v>
      </c>
      <c r="AW473" s="41">
        <f>SUMIF($I$6:$AO$6, "*market*", I473:AO473)</f>
        <v>0</v>
      </c>
      <c r="AX473" s="62">
        <f>SUMIF($I$6:$AO$6, "*PWD*", I473:AO473)</f>
        <v>0</v>
      </c>
      <c r="AY473" s="62">
        <f t="shared" si="205"/>
        <v>1</v>
      </c>
      <c r="AZ473" s="247"/>
      <c r="BA473" s="245"/>
      <c r="BB473" s="245"/>
      <c r="BC473" s="246"/>
      <c r="BD473" s="252"/>
      <c r="BE473" s="3"/>
      <c r="BF473" s="133"/>
      <c r="BG473" s="3"/>
      <c r="BH473" s="3"/>
      <c r="BI473" s="48"/>
    </row>
    <row r="474" spans="1:61" x14ac:dyDescent="0.35">
      <c r="A474" s="3"/>
      <c r="B474" s="3"/>
      <c r="C474" s="20"/>
      <c r="D474" s="28"/>
      <c r="E474" s="12" t="s">
        <v>523</v>
      </c>
      <c r="F474" s="12"/>
      <c r="G474" s="12"/>
      <c r="H474" s="55"/>
      <c r="I474" s="6">
        <v>1</v>
      </c>
      <c r="J474" s="6">
        <v>0</v>
      </c>
      <c r="K474" s="6">
        <v>0</v>
      </c>
      <c r="L474" s="6">
        <v>0</v>
      </c>
      <c r="M474" s="6">
        <v>0</v>
      </c>
      <c r="N474" s="6">
        <v>0</v>
      </c>
      <c r="O474" s="6">
        <v>0</v>
      </c>
      <c r="P474" s="6">
        <v>0</v>
      </c>
      <c r="Q474" s="6">
        <v>0</v>
      </c>
      <c r="R474" s="6">
        <v>0</v>
      </c>
      <c r="S474" s="6">
        <v>0</v>
      </c>
      <c r="T474" s="6">
        <v>0</v>
      </c>
      <c r="U474" s="6">
        <v>0</v>
      </c>
      <c r="V474" s="6">
        <v>0</v>
      </c>
      <c r="W474" s="6">
        <v>0</v>
      </c>
      <c r="X474" s="6">
        <v>0</v>
      </c>
      <c r="Y474" s="6">
        <v>0</v>
      </c>
      <c r="Z474" s="6">
        <v>0</v>
      </c>
      <c r="AA474" s="6">
        <v>0</v>
      </c>
      <c r="AB474" s="6">
        <v>0</v>
      </c>
      <c r="AC474" s="6">
        <v>0</v>
      </c>
      <c r="AD474" s="6">
        <v>0</v>
      </c>
      <c r="AE474" s="6">
        <v>0</v>
      </c>
      <c r="AF474" s="6">
        <v>0</v>
      </c>
      <c r="AG474" s="6">
        <v>0</v>
      </c>
      <c r="AH474" s="6">
        <v>0</v>
      </c>
      <c r="AI474" s="6">
        <v>0</v>
      </c>
      <c r="AJ474" s="6">
        <v>0</v>
      </c>
      <c r="AK474" s="6">
        <v>0</v>
      </c>
      <c r="AL474" s="6">
        <v>0</v>
      </c>
      <c r="AM474" s="6">
        <v>0</v>
      </c>
      <c r="AN474" s="6">
        <v>0</v>
      </c>
      <c r="AO474" s="46">
        <v>0</v>
      </c>
      <c r="AP474" s="41">
        <f>SUMIF($I$3:$AO$3, "*REF*", I474:AO474)</f>
        <v>0</v>
      </c>
      <c r="AQ474" s="62">
        <f>SUMIF($I$3:$AO$3, "*HOST*", I474:AO474)</f>
        <v>1</v>
      </c>
      <c r="AR474" s="41">
        <f>SUMIF($I$4:$AO$4, "*F*", I474:AO474)</f>
        <v>1</v>
      </c>
      <c r="AS474" s="62">
        <f>SUMIF($I$4:$AO$4, "*M*", I474:AO474)</f>
        <v>0</v>
      </c>
      <c r="AT474" s="41">
        <f>SUMIF($I$6:$AO$6, "Edu", I474:AO474)</f>
        <v>1</v>
      </c>
      <c r="AU474" s="41">
        <f>SUMIF($I$6:$AO$6, "*agri*", I474:AO474)</f>
        <v>0</v>
      </c>
      <c r="AV474" s="41">
        <f>SUMIF($I$6:$AO$6, "Health", I474:AO474)</f>
        <v>0</v>
      </c>
      <c r="AW474" s="41">
        <f>SUMIF($I$6:$AO$6, "*market*", I474:AO474)</f>
        <v>0</v>
      </c>
      <c r="AX474" s="62">
        <f>SUMIF($I$6:$AO$6, "*PWD*", I474:AO474)</f>
        <v>0</v>
      </c>
      <c r="AY474" s="62">
        <f t="shared" si="205"/>
        <v>1</v>
      </c>
      <c r="AZ474" s="247"/>
      <c r="BA474" s="245"/>
      <c r="BB474" s="245"/>
      <c r="BC474" s="246"/>
      <c r="BD474" s="252"/>
      <c r="BE474" s="3"/>
      <c r="BF474" s="133"/>
      <c r="BG474" s="3"/>
      <c r="BH474" s="3"/>
      <c r="BI474" s="48"/>
    </row>
    <row r="475" spans="1:61" x14ac:dyDescent="0.35">
      <c r="A475" s="15"/>
      <c r="B475" s="15"/>
      <c r="C475" s="21" t="s">
        <v>524</v>
      </c>
      <c r="D475" s="114"/>
      <c r="E475" s="115"/>
      <c r="F475" s="220"/>
      <c r="G475" s="115"/>
      <c r="H475" s="117"/>
      <c r="I475" s="50" t="s">
        <v>32</v>
      </c>
      <c r="J475" s="118"/>
      <c r="K475" s="118"/>
      <c r="L475" s="118"/>
      <c r="M475" s="118"/>
      <c r="N475" s="118"/>
      <c r="O475" s="118"/>
      <c r="P475" s="118"/>
      <c r="Q475" s="118"/>
      <c r="R475" s="118"/>
      <c r="S475" s="50" t="s">
        <v>32</v>
      </c>
      <c r="T475" s="118"/>
      <c r="U475" s="118"/>
      <c r="V475" s="118"/>
      <c r="W475" s="118"/>
      <c r="X475" s="118"/>
      <c r="Y475" s="118"/>
      <c r="Z475" s="118"/>
      <c r="AA475" s="118"/>
      <c r="AB475" s="118"/>
      <c r="AC475" s="50" t="s">
        <v>32</v>
      </c>
      <c r="AD475" s="118"/>
      <c r="AE475" s="118"/>
      <c r="AF475" s="118"/>
      <c r="AG475" s="118"/>
      <c r="AH475" s="118"/>
      <c r="AI475" s="118"/>
      <c r="AJ475" s="118"/>
      <c r="AK475" s="118"/>
      <c r="AL475" s="118"/>
      <c r="AM475" s="118"/>
      <c r="AN475" s="118"/>
      <c r="AO475" s="119"/>
      <c r="AP475" s="120"/>
      <c r="AQ475" s="60" t="s">
        <v>32</v>
      </c>
      <c r="AR475" s="121"/>
      <c r="AS475" s="122"/>
      <c r="AT475" s="121"/>
      <c r="AU475" s="50" t="s">
        <v>32</v>
      </c>
      <c r="AV475" s="121"/>
      <c r="AW475" s="121"/>
      <c r="AX475" s="122"/>
      <c r="AY475" s="119"/>
      <c r="AZ475" s="73" t="s">
        <v>524</v>
      </c>
      <c r="BA475" s="115"/>
      <c r="BB475" s="115"/>
      <c r="BC475" s="117"/>
      <c r="BD475" s="83" t="s">
        <v>524</v>
      </c>
      <c r="BE475" s="21" t="s">
        <v>524</v>
      </c>
      <c r="BF475" s="154"/>
      <c r="BG475" s="115"/>
      <c r="BH475" s="115"/>
      <c r="BI475" s="117"/>
    </row>
    <row r="476" spans="1:61" s="202" customFormat="1" x14ac:dyDescent="0.35">
      <c r="A476" s="33"/>
      <c r="B476" s="33"/>
      <c r="C476" s="33"/>
      <c r="D476" s="210"/>
      <c r="E476" s="11" t="s">
        <v>846</v>
      </c>
      <c r="F476" s="12"/>
      <c r="G476" s="211"/>
      <c r="H476" s="212"/>
      <c r="I476" s="204">
        <v>0</v>
      </c>
      <c r="J476" s="204">
        <v>0</v>
      </c>
      <c r="K476" s="204">
        <v>0</v>
      </c>
      <c r="L476" s="204">
        <v>0</v>
      </c>
      <c r="M476" s="204">
        <v>0</v>
      </c>
      <c r="N476" s="204">
        <v>0</v>
      </c>
      <c r="O476" s="204">
        <v>0</v>
      </c>
      <c r="P476" s="204">
        <v>0</v>
      </c>
      <c r="Q476" s="204">
        <v>0</v>
      </c>
      <c r="R476" s="204">
        <v>0</v>
      </c>
      <c r="S476" s="204">
        <v>0</v>
      </c>
      <c r="T476" s="204">
        <v>0</v>
      </c>
      <c r="U476" s="204">
        <v>0</v>
      </c>
      <c r="V476" s="204">
        <v>0</v>
      </c>
      <c r="W476" s="204">
        <v>0</v>
      </c>
      <c r="X476" s="204">
        <v>0</v>
      </c>
      <c r="Y476" s="204">
        <v>0</v>
      </c>
      <c r="Z476" s="204">
        <v>0</v>
      </c>
      <c r="AA476" s="204">
        <v>0</v>
      </c>
      <c r="AB476" s="204">
        <v>0</v>
      </c>
      <c r="AC476" s="204">
        <v>0</v>
      </c>
      <c r="AD476" s="204">
        <v>0</v>
      </c>
      <c r="AE476" s="204">
        <v>0</v>
      </c>
      <c r="AF476" s="204">
        <v>0</v>
      </c>
      <c r="AG476" s="204">
        <v>0</v>
      </c>
      <c r="AH476" s="204">
        <v>0</v>
      </c>
      <c r="AI476" s="204">
        <v>0</v>
      </c>
      <c r="AJ476" s="204">
        <v>0</v>
      </c>
      <c r="AK476" s="204">
        <v>0</v>
      </c>
      <c r="AL476" s="204">
        <v>0</v>
      </c>
      <c r="AM476" s="204">
        <v>1</v>
      </c>
      <c r="AN476" s="204">
        <v>0</v>
      </c>
      <c r="AO476" s="213">
        <v>0</v>
      </c>
      <c r="AP476" s="206">
        <f>SUMIF($I$3:$AO$3, "*REF*", I476:AO476)</f>
        <v>1</v>
      </c>
      <c r="AQ476" s="207">
        <f>SUMIF($I$3:$AO$3, "*HOST*", I476:AO476)</f>
        <v>0</v>
      </c>
      <c r="AR476" s="206">
        <f>SUMIF($I$4:$AO$4, "*F*", I476:AO476)</f>
        <v>1</v>
      </c>
      <c r="AS476" s="207">
        <f>SUMIF($I$4:$AO$4, "*M*", I476:AO476)</f>
        <v>0</v>
      </c>
      <c r="AT476" s="206">
        <f>SUMIF($I$6:$AO$6, "Edu", I476:AO476)</f>
        <v>0</v>
      </c>
      <c r="AU476" s="206">
        <f>SUMIF($I$6:$AO$6, "*agri*", I476:AO476)</f>
        <v>0</v>
      </c>
      <c r="AV476" s="206">
        <f>SUMIF($I$6:$AO$6, "Health", I476:AO476)</f>
        <v>0</v>
      </c>
      <c r="AW476" s="206">
        <f>SUMIF($I$6:$AO$6, "*market*", I476:AO476)</f>
        <v>0</v>
      </c>
      <c r="AX476" s="207">
        <f>SUMIF($I$6:$AO$6, "*PWD*", I476:AO476)</f>
        <v>1</v>
      </c>
      <c r="AY476" s="207">
        <f t="shared" ref="AY476" si="215">SUM(I476:AO476)</f>
        <v>1</v>
      </c>
      <c r="AZ476" s="233" t="s">
        <v>669</v>
      </c>
      <c r="BA476" s="234"/>
      <c r="BB476" s="234"/>
      <c r="BC476" s="235"/>
      <c r="BD476" s="239" t="s">
        <v>670</v>
      </c>
      <c r="BE476" s="33"/>
      <c r="BF476" s="214"/>
      <c r="BG476" s="33"/>
      <c r="BH476" s="33"/>
      <c r="BI476" s="215"/>
    </row>
    <row r="477" spans="1:61" s="202" customFormat="1" x14ac:dyDescent="0.35">
      <c r="A477" s="33"/>
      <c r="B477" s="33"/>
      <c r="C477" s="33"/>
      <c r="D477" s="210"/>
      <c r="E477" s="11" t="s">
        <v>847</v>
      </c>
      <c r="F477" s="12"/>
      <c r="G477" s="211"/>
      <c r="H477" s="212"/>
      <c r="I477" s="204">
        <v>0</v>
      </c>
      <c r="J477" s="204">
        <v>0</v>
      </c>
      <c r="K477" s="204">
        <v>0</v>
      </c>
      <c r="L477" s="204">
        <v>0</v>
      </c>
      <c r="M477" s="204">
        <v>0</v>
      </c>
      <c r="N477" s="204">
        <v>0</v>
      </c>
      <c r="O477" s="204">
        <v>0</v>
      </c>
      <c r="P477" s="204">
        <v>0</v>
      </c>
      <c r="Q477" s="204">
        <v>0</v>
      </c>
      <c r="R477" s="204">
        <v>0</v>
      </c>
      <c r="S477" s="204">
        <v>0</v>
      </c>
      <c r="T477" s="204">
        <v>0</v>
      </c>
      <c r="U477" s="204">
        <v>0</v>
      </c>
      <c r="V477" s="204">
        <v>0</v>
      </c>
      <c r="W477" s="204">
        <v>0</v>
      </c>
      <c r="X477" s="204">
        <v>0</v>
      </c>
      <c r="Y477" s="204">
        <v>0</v>
      </c>
      <c r="Z477" s="204">
        <v>0</v>
      </c>
      <c r="AA477" s="204">
        <v>0</v>
      </c>
      <c r="AB477" s="204">
        <v>0</v>
      </c>
      <c r="AC477" s="204">
        <v>0</v>
      </c>
      <c r="AD477" s="204">
        <v>0</v>
      </c>
      <c r="AE477" s="204">
        <v>0</v>
      </c>
      <c r="AF477" s="204">
        <v>0</v>
      </c>
      <c r="AG477" s="204">
        <v>0</v>
      </c>
      <c r="AH477" s="204">
        <v>0</v>
      </c>
      <c r="AI477" s="204">
        <v>0</v>
      </c>
      <c r="AJ477" s="204">
        <v>0</v>
      </c>
      <c r="AK477" s="204">
        <v>1</v>
      </c>
      <c r="AL477" s="204">
        <v>0</v>
      </c>
      <c r="AM477" s="204">
        <v>0</v>
      </c>
      <c r="AN477" s="204">
        <v>0</v>
      </c>
      <c r="AO477" s="205">
        <v>0</v>
      </c>
      <c r="AP477" s="206">
        <f t="shared" ref="AP477:AP538" si="216">SUMIF($I$3:$AO$3, "*REF*", I477:AO477)</f>
        <v>0</v>
      </c>
      <c r="AQ477" s="207">
        <f t="shared" ref="AQ477:AQ538" si="217">SUMIF($I$3:$AO$3, "*HOST*", I477:AO477)</f>
        <v>1</v>
      </c>
      <c r="AR477" s="206">
        <f t="shared" ref="AR477:AR538" si="218">SUMIF($I$4:$AO$4, "*F*", I477:AO477)</f>
        <v>0</v>
      </c>
      <c r="AS477" s="207">
        <f t="shared" ref="AS477:AS538" si="219">SUMIF($I$4:$AO$4, "*M*", I477:AO477)</f>
        <v>1</v>
      </c>
      <c r="AT477" s="206">
        <f t="shared" ref="AT477:AT538" si="220">SUMIF($I$6:$AO$6, "Edu", I477:AO477)</f>
        <v>0</v>
      </c>
      <c r="AU477" s="206">
        <f t="shared" ref="AU477:AU538" si="221">SUMIF($I$6:$AO$6, "*agri*", I477:AO477)</f>
        <v>0</v>
      </c>
      <c r="AV477" s="206">
        <f t="shared" ref="AV477:AV538" si="222">SUMIF($I$6:$AO$6, "Health", I477:AO477)</f>
        <v>0</v>
      </c>
      <c r="AW477" s="206">
        <f t="shared" ref="AW477:AW538" si="223">SUMIF($I$6:$AO$6, "*market*", I477:AO477)</f>
        <v>0</v>
      </c>
      <c r="AX477" s="207">
        <f t="shared" ref="AX477:AX538" si="224">SUMIF($I$6:$AO$6, "*PWD*", I477:AO477)</f>
        <v>1</v>
      </c>
      <c r="AY477" s="207">
        <f t="shared" ref="AY477:AY538" si="225">SUM(I477:AO477)</f>
        <v>1</v>
      </c>
      <c r="AZ477" s="233"/>
      <c r="BA477" s="234"/>
      <c r="BB477" s="234"/>
      <c r="BC477" s="235"/>
      <c r="BD477" s="240"/>
      <c r="BE477" s="15" t="s">
        <v>619</v>
      </c>
      <c r="BF477" s="155" t="s">
        <v>671</v>
      </c>
      <c r="BG477" s="33"/>
      <c r="BH477" s="33"/>
      <c r="BI477" s="215"/>
    </row>
    <row r="478" spans="1:61" s="202" customFormat="1" x14ac:dyDescent="0.35">
      <c r="A478" s="33"/>
      <c r="B478" s="33"/>
      <c r="C478" s="33"/>
      <c r="D478" s="210"/>
      <c r="E478" s="11" t="s">
        <v>848</v>
      </c>
      <c r="F478" s="12"/>
      <c r="G478" s="211"/>
      <c r="H478" s="212"/>
      <c r="I478" s="204">
        <v>0</v>
      </c>
      <c r="J478" s="204">
        <v>0</v>
      </c>
      <c r="K478" s="204">
        <v>0</v>
      </c>
      <c r="L478" s="204">
        <v>0</v>
      </c>
      <c r="M478" s="204">
        <v>0</v>
      </c>
      <c r="N478" s="204">
        <v>0</v>
      </c>
      <c r="O478" s="204">
        <v>0</v>
      </c>
      <c r="P478" s="204">
        <v>0</v>
      </c>
      <c r="Q478" s="204">
        <v>0</v>
      </c>
      <c r="R478" s="204">
        <v>0</v>
      </c>
      <c r="S478" s="204">
        <v>0</v>
      </c>
      <c r="T478" s="204">
        <v>0</v>
      </c>
      <c r="U478" s="204">
        <v>0</v>
      </c>
      <c r="V478" s="204">
        <v>0</v>
      </c>
      <c r="W478" s="204">
        <v>0</v>
      </c>
      <c r="X478" s="204">
        <v>0</v>
      </c>
      <c r="Y478" s="204">
        <v>0</v>
      </c>
      <c r="Z478" s="204">
        <v>0</v>
      </c>
      <c r="AA478" s="204">
        <v>0</v>
      </c>
      <c r="AB478" s="204">
        <v>0</v>
      </c>
      <c r="AC478" s="204">
        <v>0</v>
      </c>
      <c r="AD478" s="204">
        <v>0</v>
      </c>
      <c r="AE478" s="204">
        <v>0</v>
      </c>
      <c r="AF478" s="204">
        <v>0</v>
      </c>
      <c r="AG478" s="204">
        <v>0</v>
      </c>
      <c r="AH478" s="204">
        <v>0</v>
      </c>
      <c r="AI478" s="204">
        <v>0</v>
      </c>
      <c r="AJ478" s="204">
        <v>0</v>
      </c>
      <c r="AK478" s="204">
        <v>1</v>
      </c>
      <c r="AL478" s="204">
        <v>0</v>
      </c>
      <c r="AM478" s="204">
        <v>0</v>
      </c>
      <c r="AN478" s="204">
        <v>0</v>
      </c>
      <c r="AO478" s="205">
        <v>0</v>
      </c>
      <c r="AP478" s="206">
        <f t="shared" si="216"/>
        <v>0</v>
      </c>
      <c r="AQ478" s="207">
        <f t="shared" si="217"/>
        <v>1</v>
      </c>
      <c r="AR478" s="206">
        <f t="shared" si="218"/>
        <v>0</v>
      </c>
      <c r="AS478" s="207">
        <f t="shared" si="219"/>
        <v>1</v>
      </c>
      <c r="AT478" s="206">
        <f t="shared" si="220"/>
        <v>0</v>
      </c>
      <c r="AU478" s="206">
        <f t="shared" si="221"/>
        <v>0</v>
      </c>
      <c r="AV478" s="206">
        <f t="shared" si="222"/>
        <v>0</v>
      </c>
      <c r="AW478" s="206">
        <f t="shared" si="223"/>
        <v>0</v>
      </c>
      <c r="AX478" s="207">
        <f t="shared" si="224"/>
        <v>1</v>
      </c>
      <c r="AY478" s="207">
        <f t="shared" si="225"/>
        <v>1</v>
      </c>
      <c r="AZ478" s="233"/>
      <c r="BA478" s="234"/>
      <c r="BB478" s="234"/>
      <c r="BC478" s="235"/>
      <c r="BD478" s="240"/>
      <c r="BE478" s="15"/>
      <c r="BF478" s="155"/>
      <c r="BG478" s="33"/>
      <c r="BH478" s="33"/>
      <c r="BI478" s="215"/>
    </row>
    <row r="479" spans="1:61" s="202" customFormat="1" x14ac:dyDescent="0.35">
      <c r="A479" s="33"/>
      <c r="B479" s="33"/>
      <c r="C479" s="33"/>
      <c r="D479" s="210"/>
      <c r="E479" s="11" t="s">
        <v>849</v>
      </c>
      <c r="F479" s="12"/>
      <c r="G479" s="211"/>
      <c r="H479" s="212"/>
      <c r="I479" s="204">
        <v>0</v>
      </c>
      <c r="J479" s="204">
        <v>0</v>
      </c>
      <c r="K479" s="204">
        <v>0</v>
      </c>
      <c r="L479" s="204">
        <v>0</v>
      </c>
      <c r="M479" s="204">
        <v>0</v>
      </c>
      <c r="N479" s="204">
        <v>0</v>
      </c>
      <c r="O479" s="204">
        <v>0</v>
      </c>
      <c r="P479" s="204">
        <v>0</v>
      </c>
      <c r="Q479" s="204">
        <v>0</v>
      </c>
      <c r="R479" s="204">
        <v>0</v>
      </c>
      <c r="S479" s="204">
        <v>0</v>
      </c>
      <c r="T479" s="204">
        <v>0</v>
      </c>
      <c r="U479" s="204">
        <v>0</v>
      </c>
      <c r="V479" s="204">
        <v>0</v>
      </c>
      <c r="W479" s="204">
        <v>0</v>
      </c>
      <c r="X479" s="204">
        <v>0</v>
      </c>
      <c r="Y479" s="204">
        <v>0</v>
      </c>
      <c r="Z479" s="204">
        <v>0</v>
      </c>
      <c r="AA479" s="204">
        <v>0</v>
      </c>
      <c r="AB479" s="204">
        <v>0</v>
      </c>
      <c r="AC479" s="204">
        <v>0</v>
      </c>
      <c r="AD479" s="204">
        <v>0</v>
      </c>
      <c r="AE479" s="204">
        <v>0</v>
      </c>
      <c r="AF479" s="204">
        <v>0</v>
      </c>
      <c r="AG479" s="204">
        <v>0</v>
      </c>
      <c r="AH479" s="204">
        <v>0</v>
      </c>
      <c r="AI479" s="204">
        <v>0</v>
      </c>
      <c r="AJ479" s="204">
        <v>0</v>
      </c>
      <c r="AK479" s="204">
        <v>1</v>
      </c>
      <c r="AL479" s="204">
        <v>0</v>
      </c>
      <c r="AM479" s="204">
        <v>0</v>
      </c>
      <c r="AN479" s="204">
        <v>0</v>
      </c>
      <c r="AO479" s="205">
        <v>0</v>
      </c>
      <c r="AP479" s="206">
        <f t="shared" si="216"/>
        <v>0</v>
      </c>
      <c r="AQ479" s="207">
        <f t="shared" si="217"/>
        <v>1</v>
      </c>
      <c r="AR479" s="206">
        <f t="shared" si="218"/>
        <v>0</v>
      </c>
      <c r="AS479" s="207">
        <f t="shared" si="219"/>
        <v>1</v>
      </c>
      <c r="AT479" s="206">
        <f t="shared" si="220"/>
        <v>0</v>
      </c>
      <c r="AU479" s="206">
        <f t="shared" si="221"/>
        <v>0</v>
      </c>
      <c r="AV479" s="206">
        <f t="shared" si="222"/>
        <v>0</v>
      </c>
      <c r="AW479" s="206">
        <f t="shared" si="223"/>
        <v>0</v>
      </c>
      <c r="AX479" s="207">
        <f t="shared" si="224"/>
        <v>1</v>
      </c>
      <c r="AY479" s="207">
        <f t="shared" si="225"/>
        <v>1</v>
      </c>
      <c r="AZ479" s="233"/>
      <c r="BA479" s="234"/>
      <c r="BB479" s="234"/>
      <c r="BC479" s="235"/>
      <c r="BD479" s="240"/>
      <c r="BE479" s="15" t="s">
        <v>618</v>
      </c>
      <c r="BF479" s="155" t="s">
        <v>672</v>
      </c>
      <c r="BG479" s="33"/>
      <c r="BH479" s="33"/>
      <c r="BI479" s="215"/>
    </row>
    <row r="480" spans="1:61" s="202" customFormat="1" x14ac:dyDescent="0.35">
      <c r="A480" s="33"/>
      <c r="B480" s="33"/>
      <c r="C480" s="33"/>
      <c r="D480" s="210"/>
      <c r="E480" s="11" t="s">
        <v>850</v>
      </c>
      <c r="F480" s="12"/>
      <c r="G480" s="211"/>
      <c r="H480" s="212"/>
      <c r="I480" s="204">
        <v>0</v>
      </c>
      <c r="J480" s="204">
        <v>0</v>
      </c>
      <c r="K480" s="204">
        <v>0</v>
      </c>
      <c r="L480" s="204">
        <v>0</v>
      </c>
      <c r="M480" s="204">
        <v>0</v>
      </c>
      <c r="N480" s="204">
        <v>0</v>
      </c>
      <c r="O480" s="204">
        <v>0</v>
      </c>
      <c r="P480" s="204">
        <v>0</v>
      </c>
      <c r="Q480" s="204">
        <v>0</v>
      </c>
      <c r="R480" s="204">
        <v>0</v>
      </c>
      <c r="S480" s="204">
        <v>0</v>
      </c>
      <c r="T480" s="204">
        <v>0</v>
      </c>
      <c r="U480" s="204">
        <v>0</v>
      </c>
      <c r="V480" s="204">
        <v>0</v>
      </c>
      <c r="W480" s="204">
        <v>0</v>
      </c>
      <c r="X480" s="204">
        <v>0</v>
      </c>
      <c r="Y480" s="204">
        <v>0</v>
      </c>
      <c r="Z480" s="204">
        <v>0</v>
      </c>
      <c r="AA480" s="204">
        <v>0</v>
      </c>
      <c r="AB480" s="204">
        <v>0</v>
      </c>
      <c r="AC480" s="204">
        <v>0</v>
      </c>
      <c r="AD480" s="204">
        <v>0</v>
      </c>
      <c r="AE480" s="204">
        <v>0</v>
      </c>
      <c r="AF480" s="204">
        <v>0</v>
      </c>
      <c r="AG480" s="204">
        <v>0</v>
      </c>
      <c r="AH480" s="204">
        <v>0</v>
      </c>
      <c r="AI480" s="204">
        <v>0</v>
      </c>
      <c r="AJ480" s="204">
        <v>1</v>
      </c>
      <c r="AK480" s="204">
        <v>0</v>
      </c>
      <c r="AL480" s="204">
        <v>0</v>
      </c>
      <c r="AM480" s="204">
        <v>0</v>
      </c>
      <c r="AN480" s="204">
        <v>0</v>
      </c>
      <c r="AO480" s="205">
        <v>0</v>
      </c>
      <c r="AP480" s="206">
        <f t="shared" si="216"/>
        <v>0</v>
      </c>
      <c r="AQ480" s="207">
        <f t="shared" si="217"/>
        <v>1</v>
      </c>
      <c r="AR480" s="206">
        <f t="shared" si="218"/>
        <v>0</v>
      </c>
      <c r="AS480" s="207">
        <f t="shared" si="219"/>
        <v>1</v>
      </c>
      <c r="AT480" s="206">
        <f t="shared" si="220"/>
        <v>0</v>
      </c>
      <c r="AU480" s="206">
        <f t="shared" si="221"/>
        <v>0</v>
      </c>
      <c r="AV480" s="206">
        <f t="shared" si="222"/>
        <v>0</v>
      </c>
      <c r="AW480" s="206">
        <f t="shared" si="223"/>
        <v>0</v>
      </c>
      <c r="AX480" s="207">
        <f t="shared" si="224"/>
        <v>1</v>
      </c>
      <c r="AY480" s="207">
        <f t="shared" si="225"/>
        <v>1</v>
      </c>
      <c r="AZ480" s="233"/>
      <c r="BA480" s="234"/>
      <c r="BB480" s="234"/>
      <c r="BC480" s="235"/>
      <c r="BD480" s="240"/>
      <c r="BE480" s="15"/>
      <c r="BF480" s="155"/>
      <c r="BG480" s="33"/>
      <c r="BH480" s="33"/>
      <c r="BI480" s="215"/>
    </row>
    <row r="481" spans="1:61" s="202" customFormat="1" x14ac:dyDescent="0.35">
      <c r="A481" s="33"/>
      <c r="B481" s="33"/>
      <c r="C481" s="33"/>
      <c r="D481" s="210"/>
      <c r="E481" s="11" t="s">
        <v>851</v>
      </c>
      <c r="F481" s="12"/>
      <c r="G481" s="211"/>
      <c r="H481" s="212"/>
      <c r="I481" s="204">
        <v>0</v>
      </c>
      <c r="J481" s="204">
        <v>0</v>
      </c>
      <c r="K481" s="204">
        <v>0</v>
      </c>
      <c r="L481" s="204">
        <v>0</v>
      </c>
      <c r="M481" s="204">
        <v>0</v>
      </c>
      <c r="N481" s="204">
        <v>0</v>
      </c>
      <c r="O481" s="204">
        <v>0</v>
      </c>
      <c r="P481" s="204">
        <v>0</v>
      </c>
      <c r="Q481" s="204">
        <v>0</v>
      </c>
      <c r="R481" s="204">
        <v>0</v>
      </c>
      <c r="S481" s="204">
        <v>0</v>
      </c>
      <c r="T481" s="204">
        <v>0</v>
      </c>
      <c r="U481" s="204">
        <v>0</v>
      </c>
      <c r="V481" s="204">
        <v>0</v>
      </c>
      <c r="W481" s="204">
        <v>0</v>
      </c>
      <c r="X481" s="204">
        <v>0</v>
      </c>
      <c r="Y481" s="204">
        <v>0</v>
      </c>
      <c r="Z481" s="204">
        <v>0</v>
      </c>
      <c r="AA481" s="204">
        <v>0</v>
      </c>
      <c r="AB481" s="204">
        <v>0</v>
      </c>
      <c r="AC481" s="204">
        <v>0</v>
      </c>
      <c r="AD481" s="204">
        <v>0</v>
      </c>
      <c r="AE481" s="204">
        <v>0</v>
      </c>
      <c r="AF481" s="204">
        <v>0</v>
      </c>
      <c r="AG481" s="204">
        <v>0</v>
      </c>
      <c r="AH481" s="204">
        <v>0</v>
      </c>
      <c r="AI481" s="204">
        <v>0</v>
      </c>
      <c r="AJ481" s="204">
        <v>1</v>
      </c>
      <c r="AK481" s="204">
        <v>0</v>
      </c>
      <c r="AL481" s="204">
        <v>0</v>
      </c>
      <c r="AM481" s="204">
        <v>1</v>
      </c>
      <c r="AN481" s="204">
        <v>0</v>
      </c>
      <c r="AO481" s="205">
        <v>0</v>
      </c>
      <c r="AP481" s="206">
        <f t="shared" si="216"/>
        <v>1</v>
      </c>
      <c r="AQ481" s="207">
        <f t="shared" si="217"/>
        <v>1</v>
      </c>
      <c r="AR481" s="206">
        <f t="shared" si="218"/>
        <v>1</v>
      </c>
      <c r="AS481" s="207">
        <f t="shared" si="219"/>
        <v>1</v>
      </c>
      <c r="AT481" s="206">
        <f t="shared" si="220"/>
        <v>0</v>
      </c>
      <c r="AU481" s="206">
        <f t="shared" si="221"/>
        <v>0</v>
      </c>
      <c r="AV481" s="206">
        <f t="shared" si="222"/>
        <v>0</v>
      </c>
      <c r="AW481" s="206">
        <f t="shared" si="223"/>
        <v>0</v>
      </c>
      <c r="AX481" s="207">
        <f t="shared" si="224"/>
        <v>2</v>
      </c>
      <c r="AY481" s="207">
        <f t="shared" si="225"/>
        <v>2</v>
      </c>
      <c r="AZ481" s="233"/>
      <c r="BA481" s="234"/>
      <c r="BB481" s="234"/>
      <c r="BC481" s="235"/>
      <c r="BD481" s="240"/>
      <c r="BE481" s="15" t="s">
        <v>621</v>
      </c>
      <c r="BF481" s="155" t="s">
        <v>673</v>
      </c>
      <c r="BG481" s="33"/>
      <c r="BH481" s="33"/>
      <c r="BI481" s="215"/>
    </row>
    <row r="482" spans="1:61" s="202" customFormat="1" x14ac:dyDescent="0.35">
      <c r="A482" s="33"/>
      <c r="B482" s="33"/>
      <c r="C482" s="33"/>
      <c r="D482" s="210"/>
      <c r="E482" s="11" t="s">
        <v>852</v>
      </c>
      <c r="F482" s="12"/>
      <c r="G482" s="211"/>
      <c r="H482" s="212"/>
      <c r="I482" s="204">
        <v>0</v>
      </c>
      <c r="J482" s="204">
        <v>0</v>
      </c>
      <c r="K482" s="204">
        <v>0</v>
      </c>
      <c r="L482" s="204">
        <v>0</v>
      </c>
      <c r="M482" s="204">
        <v>0</v>
      </c>
      <c r="N482" s="204">
        <v>0</v>
      </c>
      <c r="O482" s="204">
        <v>0</v>
      </c>
      <c r="P482" s="204">
        <v>0</v>
      </c>
      <c r="Q482" s="204">
        <v>0</v>
      </c>
      <c r="R482" s="204">
        <v>0</v>
      </c>
      <c r="S482" s="204">
        <v>0</v>
      </c>
      <c r="T482" s="204">
        <v>0</v>
      </c>
      <c r="U482" s="204">
        <v>0</v>
      </c>
      <c r="V482" s="204">
        <v>0</v>
      </c>
      <c r="W482" s="204">
        <v>0</v>
      </c>
      <c r="X482" s="204">
        <v>0</v>
      </c>
      <c r="Y482" s="204">
        <v>0</v>
      </c>
      <c r="Z482" s="204">
        <v>0</v>
      </c>
      <c r="AA482" s="204">
        <v>0</v>
      </c>
      <c r="AB482" s="204">
        <v>0</v>
      </c>
      <c r="AC482" s="204">
        <v>0</v>
      </c>
      <c r="AD482" s="204">
        <v>0</v>
      </c>
      <c r="AE482" s="204">
        <v>0</v>
      </c>
      <c r="AF482" s="204">
        <v>0</v>
      </c>
      <c r="AG482" s="204">
        <v>0</v>
      </c>
      <c r="AH482" s="204">
        <v>0</v>
      </c>
      <c r="AI482" s="204">
        <v>0</v>
      </c>
      <c r="AJ482" s="204">
        <v>1</v>
      </c>
      <c r="AK482" s="204">
        <v>0</v>
      </c>
      <c r="AL482" s="204">
        <v>0</v>
      </c>
      <c r="AM482" s="204">
        <v>0</v>
      </c>
      <c r="AN482" s="204">
        <v>0</v>
      </c>
      <c r="AO482" s="205">
        <v>0</v>
      </c>
      <c r="AP482" s="206">
        <f t="shared" si="216"/>
        <v>0</v>
      </c>
      <c r="AQ482" s="207">
        <f t="shared" si="217"/>
        <v>1</v>
      </c>
      <c r="AR482" s="206">
        <f t="shared" si="218"/>
        <v>0</v>
      </c>
      <c r="AS482" s="207">
        <f t="shared" si="219"/>
        <v>1</v>
      </c>
      <c r="AT482" s="206">
        <f t="shared" si="220"/>
        <v>0</v>
      </c>
      <c r="AU482" s="206">
        <f t="shared" si="221"/>
        <v>0</v>
      </c>
      <c r="AV482" s="206">
        <f t="shared" si="222"/>
        <v>0</v>
      </c>
      <c r="AW482" s="206">
        <f t="shared" si="223"/>
        <v>0</v>
      </c>
      <c r="AX482" s="207">
        <f t="shared" si="224"/>
        <v>1</v>
      </c>
      <c r="AY482" s="207">
        <f t="shared" si="225"/>
        <v>1</v>
      </c>
      <c r="AZ482" s="233"/>
      <c r="BA482" s="234"/>
      <c r="BB482" s="234"/>
      <c r="BC482" s="235"/>
      <c r="BD482" s="240"/>
      <c r="BE482" s="15"/>
      <c r="BF482" s="155"/>
      <c r="BG482" s="33"/>
      <c r="BH482" s="33"/>
      <c r="BI482" s="215"/>
    </row>
    <row r="483" spans="1:61" s="202" customFormat="1" x14ac:dyDescent="0.35">
      <c r="A483" s="33"/>
      <c r="B483" s="33"/>
      <c r="C483" s="33"/>
      <c r="D483" s="210"/>
      <c r="E483" s="11" t="s">
        <v>853</v>
      </c>
      <c r="F483" s="12"/>
      <c r="G483" s="211"/>
      <c r="H483" s="212"/>
      <c r="I483" s="204">
        <v>0</v>
      </c>
      <c r="J483" s="204">
        <v>0</v>
      </c>
      <c r="K483" s="204">
        <v>0</v>
      </c>
      <c r="L483" s="204">
        <v>0</v>
      </c>
      <c r="M483" s="204">
        <v>0</v>
      </c>
      <c r="N483" s="204">
        <v>0</v>
      </c>
      <c r="O483" s="204">
        <v>0</v>
      </c>
      <c r="P483" s="204">
        <v>0</v>
      </c>
      <c r="Q483" s="204">
        <v>0</v>
      </c>
      <c r="R483" s="204">
        <v>0</v>
      </c>
      <c r="S483" s="204">
        <v>0</v>
      </c>
      <c r="T483" s="204">
        <v>0</v>
      </c>
      <c r="U483" s="204">
        <v>0</v>
      </c>
      <c r="V483" s="204">
        <v>0</v>
      </c>
      <c r="W483" s="204">
        <v>0</v>
      </c>
      <c r="X483" s="204">
        <v>0</v>
      </c>
      <c r="Y483" s="204">
        <v>0</v>
      </c>
      <c r="Z483" s="204">
        <v>0</v>
      </c>
      <c r="AA483" s="204">
        <v>0</v>
      </c>
      <c r="AB483" s="204">
        <v>0</v>
      </c>
      <c r="AC483" s="204">
        <v>0</v>
      </c>
      <c r="AD483" s="204">
        <v>0</v>
      </c>
      <c r="AE483" s="204">
        <v>0</v>
      </c>
      <c r="AF483" s="204">
        <v>0</v>
      </c>
      <c r="AG483" s="204">
        <v>0</v>
      </c>
      <c r="AH483" s="204">
        <v>0</v>
      </c>
      <c r="AI483" s="204">
        <v>0</v>
      </c>
      <c r="AJ483" s="204">
        <v>1</v>
      </c>
      <c r="AK483" s="204">
        <v>1</v>
      </c>
      <c r="AL483" s="204">
        <v>0</v>
      </c>
      <c r="AM483" s="204">
        <v>1</v>
      </c>
      <c r="AN483" s="204">
        <v>0</v>
      </c>
      <c r="AO483" s="213">
        <v>0</v>
      </c>
      <c r="AP483" s="206">
        <f t="shared" si="216"/>
        <v>1</v>
      </c>
      <c r="AQ483" s="207">
        <f t="shared" si="217"/>
        <v>2</v>
      </c>
      <c r="AR483" s="206">
        <f t="shared" si="218"/>
        <v>1</v>
      </c>
      <c r="AS483" s="207">
        <f t="shared" si="219"/>
        <v>2</v>
      </c>
      <c r="AT483" s="206">
        <f t="shared" si="220"/>
        <v>0</v>
      </c>
      <c r="AU483" s="206">
        <f t="shared" si="221"/>
        <v>0</v>
      </c>
      <c r="AV483" s="206">
        <f t="shared" si="222"/>
        <v>0</v>
      </c>
      <c r="AW483" s="206">
        <f t="shared" si="223"/>
        <v>0</v>
      </c>
      <c r="AX483" s="207">
        <f t="shared" si="224"/>
        <v>3</v>
      </c>
      <c r="AY483" s="207">
        <f t="shared" si="225"/>
        <v>3</v>
      </c>
      <c r="AZ483" s="233"/>
      <c r="BA483" s="234"/>
      <c r="BB483" s="234"/>
      <c r="BC483" s="235"/>
      <c r="BD483" s="240"/>
      <c r="BE483" s="15" t="s">
        <v>618</v>
      </c>
      <c r="BF483" s="155" t="s">
        <v>674</v>
      </c>
      <c r="BG483" s="33"/>
      <c r="BH483" s="33"/>
      <c r="BI483" s="215"/>
    </row>
    <row r="484" spans="1:61" s="202" customFormat="1" x14ac:dyDescent="0.35">
      <c r="A484" s="33"/>
      <c r="B484" s="33"/>
      <c r="C484" s="33"/>
      <c r="D484" s="210"/>
      <c r="E484" s="11" t="s">
        <v>854</v>
      </c>
      <c r="F484" s="12"/>
      <c r="G484" s="211"/>
      <c r="H484" s="212"/>
      <c r="I484" s="204">
        <f>SUM(I485:I509)</f>
        <v>0</v>
      </c>
      <c r="J484" s="204">
        <f t="shared" ref="J484:AF484" si="226">SUM(J485:J509)</f>
        <v>0</v>
      </c>
      <c r="K484" s="204">
        <f t="shared" si="226"/>
        <v>0</v>
      </c>
      <c r="L484" s="204">
        <f t="shared" si="226"/>
        <v>0</v>
      </c>
      <c r="M484" s="204">
        <f t="shared" si="226"/>
        <v>0</v>
      </c>
      <c r="N484" s="204">
        <f t="shared" si="226"/>
        <v>0</v>
      </c>
      <c r="O484" s="204">
        <f t="shared" si="226"/>
        <v>0</v>
      </c>
      <c r="P484" s="204">
        <f t="shared" si="226"/>
        <v>0</v>
      </c>
      <c r="Q484" s="204">
        <f t="shared" si="226"/>
        <v>0</v>
      </c>
      <c r="R484" s="204">
        <f t="shared" si="226"/>
        <v>0</v>
      </c>
      <c r="S484" s="204">
        <f t="shared" si="226"/>
        <v>0</v>
      </c>
      <c r="T484" s="204">
        <f t="shared" si="226"/>
        <v>0</v>
      </c>
      <c r="U484" s="204">
        <f t="shared" si="226"/>
        <v>0</v>
      </c>
      <c r="V484" s="204">
        <f t="shared" si="226"/>
        <v>0</v>
      </c>
      <c r="W484" s="204">
        <f t="shared" si="226"/>
        <v>0</v>
      </c>
      <c r="X484" s="204">
        <f t="shared" si="226"/>
        <v>0</v>
      </c>
      <c r="Y484" s="204">
        <f t="shared" si="226"/>
        <v>0</v>
      </c>
      <c r="Z484" s="204">
        <f t="shared" si="226"/>
        <v>0</v>
      </c>
      <c r="AA484" s="204">
        <f t="shared" si="226"/>
        <v>0</v>
      </c>
      <c r="AB484" s="204">
        <f t="shared" si="226"/>
        <v>0</v>
      </c>
      <c r="AC484" s="204">
        <f t="shared" si="226"/>
        <v>0</v>
      </c>
      <c r="AD484" s="204">
        <f t="shared" si="226"/>
        <v>0</v>
      </c>
      <c r="AE484" s="204">
        <f t="shared" si="226"/>
        <v>0</v>
      </c>
      <c r="AF484" s="204">
        <f t="shared" si="226"/>
        <v>0</v>
      </c>
      <c r="AG484" s="204">
        <v>0</v>
      </c>
      <c r="AH484" s="204">
        <v>1</v>
      </c>
      <c r="AI484" s="204">
        <v>1</v>
      </c>
      <c r="AJ484" s="204">
        <v>1</v>
      </c>
      <c r="AK484" s="204">
        <v>1</v>
      </c>
      <c r="AL484" s="204">
        <v>0</v>
      </c>
      <c r="AM484" s="204">
        <v>1</v>
      </c>
      <c r="AN484" s="204">
        <v>1</v>
      </c>
      <c r="AO484" s="205">
        <v>0</v>
      </c>
      <c r="AP484" s="206">
        <f t="shared" si="216"/>
        <v>2</v>
      </c>
      <c r="AQ484" s="207">
        <f t="shared" si="217"/>
        <v>4</v>
      </c>
      <c r="AR484" s="206">
        <f t="shared" si="218"/>
        <v>2</v>
      </c>
      <c r="AS484" s="207">
        <f t="shared" si="219"/>
        <v>4</v>
      </c>
      <c r="AT484" s="206">
        <f t="shared" si="220"/>
        <v>0</v>
      </c>
      <c r="AU484" s="206">
        <f t="shared" si="221"/>
        <v>0</v>
      </c>
      <c r="AV484" s="206">
        <f t="shared" si="222"/>
        <v>0</v>
      </c>
      <c r="AW484" s="206">
        <f t="shared" si="223"/>
        <v>0</v>
      </c>
      <c r="AX484" s="207">
        <f t="shared" si="224"/>
        <v>6</v>
      </c>
      <c r="AY484" s="207">
        <f t="shared" si="225"/>
        <v>6</v>
      </c>
      <c r="AZ484" s="233"/>
      <c r="BA484" s="234"/>
      <c r="BB484" s="234"/>
      <c r="BC484" s="235"/>
      <c r="BD484" s="240"/>
      <c r="BE484" s="15"/>
      <c r="BF484" s="155"/>
      <c r="BG484" s="33"/>
      <c r="BH484" s="33"/>
      <c r="BI484" s="215"/>
    </row>
    <row r="485" spans="1:61" x14ac:dyDescent="0.35">
      <c r="A485" s="32"/>
      <c r="B485" s="32"/>
      <c r="C485" s="33"/>
      <c r="D485" s="34"/>
      <c r="F485" s="12" t="s">
        <v>624</v>
      </c>
      <c r="G485" s="35"/>
      <c r="H485" s="58"/>
      <c r="I485" s="6">
        <v>0</v>
      </c>
      <c r="J485" s="6">
        <v>0</v>
      </c>
      <c r="K485" s="6">
        <v>0</v>
      </c>
      <c r="L485" s="6">
        <v>0</v>
      </c>
      <c r="M485" s="6">
        <v>0</v>
      </c>
      <c r="N485" s="6">
        <v>0</v>
      </c>
      <c r="O485" s="6">
        <v>0</v>
      </c>
      <c r="P485" s="6">
        <v>0</v>
      </c>
      <c r="Q485" s="6">
        <v>0</v>
      </c>
      <c r="R485" s="6">
        <v>0</v>
      </c>
      <c r="S485" s="6">
        <v>0</v>
      </c>
      <c r="T485" s="6">
        <v>0</v>
      </c>
      <c r="U485" s="6">
        <v>0</v>
      </c>
      <c r="V485" s="6">
        <v>0</v>
      </c>
      <c r="W485" s="6">
        <v>0</v>
      </c>
      <c r="X485" s="6">
        <v>0</v>
      </c>
      <c r="Y485" s="6">
        <v>0</v>
      </c>
      <c r="Z485" s="6">
        <v>0</v>
      </c>
      <c r="AA485" s="6">
        <v>0</v>
      </c>
      <c r="AB485" s="6">
        <v>0</v>
      </c>
      <c r="AC485" s="6">
        <v>0</v>
      </c>
      <c r="AD485" s="6">
        <v>0</v>
      </c>
      <c r="AE485" s="6">
        <v>0</v>
      </c>
      <c r="AF485" s="6">
        <v>0</v>
      </c>
      <c r="AG485" s="6">
        <v>0</v>
      </c>
      <c r="AH485" s="6">
        <v>0</v>
      </c>
      <c r="AI485" s="6">
        <v>0</v>
      </c>
      <c r="AJ485" s="6">
        <v>0</v>
      </c>
      <c r="AK485" s="6">
        <v>0</v>
      </c>
      <c r="AL485" s="6">
        <v>0</v>
      </c>
      <c r="AM485" s="6">
        <v>1</v>
      </c>
      <c r="AN485" s="6">
        <v>0</v>
      </c>
      <c r="AO485" s="46">
        <v>0</v>
      </c>
      <c r="AP485" s="41">
        <f t="shared" si="216"/>
        <v>1</v>
      </c>
      <c r="AQ485" s="62">
        <f t="shared" si="217"/>
        <v>0</v>
      </c>
      <c r="AR485" s="41">
        <f t="shared" si="218"/>
        <v>1</v>
      </c>
      <c r="AS485" s="62">
        <f t="shared" si="219"/>
        <v>0</v>
      </c>
      <c r="AT485" s="41">
        <f t="shared" si="220"/>
        <v>0</v>
      </c>
      <c r="AU485" s="41">
        <f t="shared" si="221"/>
        <v>0</v>
      </c>
      <c r="AV485" s="41">
        <f t="shared" si="222"/>
        <v>0</v>
      </c>
      <c r="AW485" s="41">
        <f t="shared" si="223"/>
        <v>0</v>
      </c>
      <c r="AX485" s="62">
        <f t="shared" si="224"/>
        <v>1</v>
      </c>
      <c r="AY485" s="62">
        <f t="shared" si="225"/>
        <v>1</v>
      </c>
      <c r="AZ485" s="233"/>
      <c r="BA485" s="234"/>
      <c r="BB485" s="234"/>
      <c r="BC485" s="235"/>
      <c r="BD485" s="240"/>
      <c r="BE485" s="32"/>
      <c r="BF485" s="156"/>
      <c r="BG485" s="32"/>
      <c r="BH485" s="32"/>
      <c r="BI485" s="72"/>
    </row>
    <row r="486" spans="1:61" x14ac:dyDescent="0.35">
      <c r="A486" s="32"/>
      <c r="B486" s="32"/>
      <c r="C486" s="33"/>
      <c r="D486" s="34"/>
      <c r="F486" s="12" t="s">
        <v>625</v>
      </c>
      <c r="G486" s="35"/>
      <c r="H486" s="58"/>
      <c r="I486" s="6">
        <v>0</v>
      </c>
      <c r="J486" s="6">
        <v>0</v>
      </c>
      <c r="K486" s="6">
        <v>0</v>
      </c>
      <c r="L486" s="6">
        <v>0</v>
      </c>
      <c r="M486" s="6">
        <v>0</v>
      </c>
      <c r="N486" s="6">
        <v>0</v>
      </c>
      <c r="O486" s="6">
        <v>0</v>
      </c>
      <c r="P486" s="6">
        <v>0</v>
      </c>
      <c r="Q486" s="6">
        <v>0</v>
      </c>
      <c r="R486" s="6">
        <v>0</v>
      </c>
      <c r="S486" s="6">
        <v>0</v>
      </c>
      <c r="T486" s="6">
        <v>0</v>
      </c>
      <c r="U486" s="6">
        <v>0</v>
      </c>
      <c r="V486" s="6">
        <v>0</v>
      </c>
      <c r="W486" s="6">
        <v>0</v>
      </c>
      <c r="X486" s="6">
        <v>0</v>
      </c>
      <c r="Y486" s="6">
        <v>0</v>
      </c>
      <c r="Z486" s="6">
        <v>0</v>
      </c>
      <c r="AA486" s="6">
        <v>0</v>
      </c>
      <c r="AB486" s="6">
        <v>0</v>
      </c>
      <c r="AC486" s="6">
        <v>0</v>
      </c>
      <c r="AD486" s="6">
        <v>0</v>
      </c>
      <c r="AE486" s="6">
        <v>0</v>
      </c>
      <c r="AF486" s="6">
        <v>0</v>
      </c>
      <c r="AG486" s="6">
        <v>0</v>
      </c>
      <c r="AH486" s="6">
        <v>0</v>
      </c>
      <c r="AI486" s="6">
        <v>0</v>
      </c>
      <c r="AJ486" s="6">
        <v>0</v>
      </c>
      <c r="AK486" s="6">
        <v>1</v>
      </c>
      <c r="AL486" s="6">
        <v>0</v>
      </c>
      <c r="AM486" s="6">
        <v>0</v>
      </c>
      <c r="AN486" s="6">
        <v>0</v>
      </c>
      <c r="AO486" s="46">
        <v>0</v>
      </c>
      <c r="AP486" s="41">
        <f t="shared" si="216"/>
        <v>0</v>
      </c>
      <c r="AQ486" s="62">
        <f t="shared" si="217"/>
        <v>1</v>
      </c>
      <c r="AR486" s="41">
        <f t="shared" si="218"/>
        <v>0</v>
      </c>
      <c r="AS486" s="62">
        <f t="shared" si="219"/>
        <v>1</v>
      </c>
      <c r="AT486" s="41">
        <f t="shared" si="220"/>
        <v>0</v>
      </c>
      <c r="AU486" s="41">
        <f t="shared" si="221"/>
        <v>0</v>
      </c>
      <c r="AV486" s="41">
        <f t="shared" si="222"/>
        <v>0</v>
      </c>
      <c r="AW486" s="41">
        <f t="shared" si="223"/>
        <v>0</v>
      </c>
      <c r="AX486" s="62">
        <f t="shared" si="224"/>
        <v>1</v>
      </c>
      <c r="AY486" s="62">
        <f t="shared" si="225"/>
        <v>1</v>
      </c>
      <c r="AZ486" s="233"/>
      <c r="BA486" s="234"/>
      <c r="BB486" s="234"/>
      <c r="BC486" s="235"/>
      <c r="BD486" s="240"/>
      <c r="BE486" s="32"/>
      <c r="BF486" s="156"/>
      <c r="BG486" s="32"/>
      <c r="BH486" s="32"/>
      <c r="BI486" s="72"/>
    </row>
    <row r="487" spans="1:61" x14ac:dyDescent="0.35">
      <c r="A487" s="32"/>
      <c r="B487" s="32"/>
      <c r="C487" s="33"/>
      <c r="D487" s="34"/>
      <c r="F487" s="12" t="s">
        <v>626</v>
      </c>
      <c r="G487" s="35"/>
      <c r="H487" s="58"/>
      <c r="I487" s="6">
        <v>0</v>
      </c>
      <c r="J487" s="6">
        <v>0</v>
      </c>
      <c r="K487" s="6">
        <v>0</v>
      </c>
      <c r="L487" s="6">
        <v>0</v>
      </c>
      <c r="M487" s="6">
        <v>0</v>
      </c>
      <c r="N487" s="6">
        <v>0</v>
      </c>
      <c r="O487" s="6">
        <v>0</v>
      </c>
      <c r="P487" s="6">
        <v>0</v>
      </c>
      <c r="Q487" s="6">
        <v>0</v>
      </c>
      <c r="R487" s="6">
        <v>0</v>
      </c>
      <c r="S487" s="6">
        <v>0</v>
      </c>
      <c r="T487" s="6">
        <v>0</v>
      </c>
      <c r="U487" s="6">
        <v>0</v>
      </c>
      <c r="V487" s="6">
        <v>0</v>
      </c>
      <c r="W487" s="6">
        <v>0</v>
      </c>
      <c r="X487" s="6">
        <v>0</v>
      </c>
      <c r="Y487" s="6">
        <v>0</v>
      </c>
      <c r="Z487" s="6">
        <v>0</v>
      </c>
      <c r="AA487" s="6">
        <v>0</v>
      </c>
      <c r="AB487" s="6">
        <v>0</v>
      </c>
      <c r="AC487" s="6">
        <v>0</v>
      </c>
      <c r="AD487" s="6">
        <v>0</v>
      </c>
      <c r="AE487" s="6">
        <v>0</v>
      </c>
      <c r="AF487" s="6">
        <v>0</v>
      </c>
      <c r="AG487" s="6">
        <v>0</v>
      </c>
      <c r="AH487" s="6">
        <v>0</v>
      </c>
      <c r="AI487" s="6">
        <v>0</v>
      </c>
      <c r="AJ487" s="6">
        <v>0</v>
      </c>
      <c r="AK487" s="6">
        <v>1</v>
      </c>
      <c r="AL487" s="6">
        <v>0</v>
      </c>
      <c r="AM487" s="6">
        <v>0</v>
      </c>
      <c r="AN487" s="6">
        <v>0</v>
      </c>
      <c r="AO487" s="46">
        <v>0</v>
      </c>
      <c r="AP487" s="41">
        <f t="shared" si="216"/>
        <v>0</v>
      </c>
      <c r="AQ487" s="62">
        <f t="shared" si="217"/>
        <v>1</v>
      </c>
      <c r="AR487" s="41">
        <f t="shared" si="218"/>
        <v>0</v>
      </c>
      <c r="AS487" s="62">
        <f t="shared" si="219"/>
        <v>1</v>
      </c>
      <c r="AT487" s="41">
        <f t="shared" si="220"/>
        <v>0</v>
      </c>
      <c r="AU487" s="41">
        <f t="shared" si="221"/>
        <v>0</v>
      </c>
      <c r="AV487" s="41">
        <f t="shared" si="222"/>
        <v>0</v>
      </c>
      <c r="AW487" s="41">
        <f t="shared" si="223"/>
        <v>0</v>
      </c>
      <c r="AX487" s="62">
        <f t="shared" si="224"/>
        <v>1</v>
      </c>
      <c r="AY487" s="62">
        <f t="shared" si="225"/>
        <v>1</v>
      </c>
      <c r="AZ487" s="233"/>
      <c r="BA487" s="234"/>
      <c r="BB487" s="234"/>
      <c r="BC487" s="235"/>
      <c r="BD487" s="240"/>
      <c r="BE487" s="32"/>
      <c r="BF487" s="156"/>
      <c r="BG487" s="32"/>
      <c r="BH487" s="32"/>
      <c r="BI487" s="72"/>
    </row>
    <row r="488" spans="1:61" x14ac:dyDescent="0.35">
      <c r="A488" s="32"/>
      <c r="B488" s="32"/>
      <c r="C488" s="33"/>
      <c r="D488" s="34"/>
      <c r="F488" s="12" t="s">
        <v>627</v>
      </c>
      <c r="G488" s="35"/>
      <c r="H488" s="58"/>
      <c r="I488" s="6">
        <v>0</v>
      </c>
      <c r="J488" s="6">
        <v>0</v>
      </c>
      <c r="K488" s="6">
        <v>0</v>
      </c>
      <c r="L488" s="6">
        <v>0</v>
      </c>
      <c r="M488" s="6">
        <v>0</v>
      </c>
      <c r="N488" s="6">
        <v>0</v>
      </c>
      <c r="O488" s="6">
        <v>0</v>
      </c>
      <c r="P488" s="6">
        <v>0</v>
      </c>
      <c r="Q488" s="6">
        <v>0</v>
      </c>
      <c r="R488" s="6">
        <v>0</v>
      </c>
      <c r="S488" s="6">
        <v>0</v>
      </c>
      <c r="T488" s="6">
        <v>0</v>
      </c>
      <c r="U488" s="6">
        <v>0</v>
      </c>
      <c r="V488" s="6">
        <v>0</v>
      </c>
      <c r="W488" s="6">
        <v>0</v>
      </c>
      <c r="X488" s="6">
        <v>0</v>
      </c>
      <c r="Y488" s="6">
        <v>0</v>
      </c>
      <c r="Z488" s="6">
        <v>0</v>
      </c>
      <c r="AA488" s="6">
        <v>0</v>
      </c>
      <c r="AB488" s="6">
        <v>0</v>
      </c>
      <c r="AC488" s="6">
        <v>0</v>
      </c>
      <c r="AD488" s="6">
        <v>0</v>
      </c>
      <c r="AE488" s="6">
        <v>0</v>
      </c>
      <c r="AF488" s="6">
        <v>0</v>
      </c>
      <c r="AG488" s="6">
        <v>0</v>
      </c>
      <c r="AH488" s="6">
        <v>0</v>
      </c>
      <c r="AI488" s="6">
        <v>0</v>
      </c>
      <c r="AJ488" s="6">
        <v>1</v>
      </c>
      <c r="AK488" s="6">
        <v>0</v>
      </c>
      <c r="AL488" s="6">
        <v>0</v>
      </c>
      <c r="AM488" s="6">
        <v>0</v>
      </c>
      <c r="AN488" s="6">
        <v>0</v>
      </c>
      <c r="AO488" s="46">
        <v>0</v>
      </c>
      <c r="AP488" s="41">
        <f t="shared" si="216"/>
        <v>0</v>
      </c>
      <c r="AQ488" s="62">
        <f t="shared" si="217"/>
        <v>1</v>
      </c>
      <c r="AR488" s="41">
        <f t="shared" si="218"/>
        <v>0</v>
      </c>
      <c r="AS488" s="62">
        <f t="shared" si="219"/>
        <v>1</v>
      </c>
      <c r="AT488" s="41">
        <f t="shared" si="220"/>
        <v>0</v>
      </c>
      <c r="AU488" s="41">
        <f t="shared" si="221"/>
        <v>0</v>
      </c>
      <c r="AV488" s="41">
        <f t="shared" si="222"/>
        <v>0</v>
      </c>
      <c r="AW488" s="41">
        <f t="shared" si="223"/>
        <v>0</v>
      </c>
      <c r="AX488" s="62">
        <f t="shared" si="224"/>
        <v>1</v>
      </c>
      <c r="AY488" s="62">
        <f t="shared" si="225"/>
        <v>1</v>
      </c>
      <c r="AZ488" s="233"/>
      <c r="BA488" s="234"/>
      <c r="BB488" s="234"/>
      <c r="BC488" s="235"/>
      <c r="BD488" s="240"/>
      <c r="BE488" s="32"/>
      <c r="BF488" s="156"/>
      <c r="BG488" s="32"/>
      <c r="BH488" s="32"/>
      <c r="BI488" s="72"/>
    </row>
    <row r="489" spans="1:61" x14ac:dyDescent="0.35">
      <c r="A489" s="32"/>
      <c r="B489" s="32"/>
      <c r="C489" s="33"/>
      <c r="D489" s="34"/>
      <c r="F489" s="12" t="s">
        <v>628</v>
      </c>
      <c r="G489" s="35"/>
      <c r="H489" s="58"/>
      <c r="I489" s="6">
        <v>0</v>
      </c>
      <c r="J489" s="6">
        <v>0</v>
      </c>
      <c r="K489" s="6">
        <v>0</v>
      </c>
      <c r="L489" s="6">
        <v>0</v>
      </c>
      <c r="M489" s="6">
        <v>0</v>
      </c>
      <c r="N489" s="6">
        <v>0</v>
      </c>
      <c r="O489" s="6">
        <v>0</v>
      </c>
      <c r="P489" s="6">
        <v>0</v>
      </c>
      <c r="Q489" s="6">
        <v>0</v>
      </c>
      <c r="R489" s="6">
        <v>0</v>
      </c>
      <c r="S489" s="6">
        <v>0</v>
      </c>
      <c r="T489" s="6">
        <v>0</v>
      </c>
      <c r="U489" s="6">
        <v>0</v>
      </c>
      <c r="V489" s="6">
        <v>0</v>
      </c>
      <c r="W489" s="6">
        <v>0</v>
      </c>
      <c r="X489" s="6">
        <v>0</v>
      </c>
      <c r="Y489" s="6">
        <v>0</v>
      </c>
      <c r="Z489" s="6">
        <v>0</v>
      </c>
      <c r="AA489" s="6">
        <v>0</v>
      </c>
      <c r="AB489" s="6">
        <v>0</v>
      </c>
      <c r="AC489" s="6">
        <v>0</v>
      </c>
      <c r="AD489" s="6">
        <v>0</v>
      </c>
      <c r="AE489" s="6">
        <v>0</v>
      </c>
      <c r="AF489" s="6">
        <v>0</v>
      </c>
      <c r="AG489" s="6">
        <v>0</v>
      </c>
      <c r="AH489" s="6">
        <v>0</v>
      </c>
      <c r="AI489" s="6">
        <v>0</v>
      </c>
      <c r="AJ489" s="6">
        <v>1</v>
      </c>
      <c r="AK489" s="6">
        <v>0</v>
      </c>
      <c r="AL489" s="6">
        <v>0</v>
      </c>
      <c r="AM489" s="6">
        <v>0</v>
      </c>
      <c r="AN489" s="6">
        <v>0</v>
      </c>
      <c r="AO489" s="46">
        <v>0</v>
      </c>
      <c r="AP489" s="41">
        <f t="shared" si="216"/>
        <v>0</v>
      </c>
      <c r="AQ489" s="62">
        <f t="shared" si="217"/>
        <v>1</v>
      </c>
      <c r="AR489" s="41">
        <f t="shared" si="218"/>
        <v>0</v>
      </c>
      <c r="AS489" s="62">
        <f t="shared" si="219"/>
        <v>1</v>
      </c>
      <c r="AT489" s="41">
        <f t="shared" si="220"/>
        <v>0</v>
      </c>
      <c r="AU489" s="41">
        <f t="shared" si="221"/>
        <v>0</v>
      </c>
      <c r="AV489" s="41">
        <f t="shared" si="222"/>
        <v>0</v>
      </c>
      <c r="AW489" s="41">
        <f t="shared" si="223"/>
        <v>0</v>
      </c>
      <c r="AX489" s="62">
        <f t="shared" si="224"/>
        <v>1</v>
      </c>
      <c r="AY489" s="62">
        <f t="shared" si="225"/>
        <v>1</v>
      </c>
      <c r="AZ489" s="233"/>
      <c r="BA489" s="234"/>
      <c r="BB489" s="234"/>
      <c r="BC489" s="235"/>
      <c r="BD489" s="240"/>
      <c r="BE489" s="32"/>
      <c r="BF489" s="156"/>
      <c r="BG489" s="32"/>
      <c r="BH489" s="32"/>
      <c r="BI489" s="72"/>
    </row>
    <row r="490" spans="1:61" x14ac:dyDescent="0.35">
      <c r="A490" s="32"/>
      <c r="B490" s="32"/>
      <c r="C490" s="33"/>
      <c r="D490" s="34"/>
      <c r="F490" s="12" t="s">
        <v>629</v>
      </c>
      <c r="G490" s="35"/>
      <c r="H490" s="58"/>
      <c r="I490" s="6">
        <v>0</v>
      </c>
      <c r="J490" s="6">
        <v>0</v>
      </c>
      <c r="K490" s="6">
        <v>0</v>
      </c>
      <c r="L490" s="6">
        <v>0</v>
      </c>
      <c r="M490" s="6">
        <v>0</v>
      </c>
      <c r="N490" s="6">
        <v>0</v>
      </c>
      <c r="O490" s="6">
        <v>0</v>
      </c>
      <c r="P490" s="6">
        <v>0</v>
      </c>
      <c r="Q490" s="6">
        <v>0</v>
      </c>
      <c r="R490" s="6">
        <v>0</v>
      </c>
      <c r="S490" s="6">
        <v>0</v>
      </c>
      <c r="T490" s="6">
        <v>0</v>
      </c>
      <c r="U490" s="6">
        <v>0</v>
      </c>
      <c r="V490" s="6">
        <v>0</v>
      </c>
      <c r="W490" s="6">
        <v>0</v>
      </c>
      <c r="X490" s="6">
        <v>0</v>
      </c>
      <c r="Y490" s="6">
        <v>0</v>
      </c>
      <c r="Z490" s="6">
        <v>0</v>
      </c>
      <c r="AA490" s="6">
        <v>0</v>
      </c>
      <c r="AB490" s="6">
        <v>0</v>
      </c>
      <c r="AC490" s="6">
        <v>0</v>
      </c>
      <c r="AD490" s="6">
        <v>0</v>
      </c>
      <c r="AE490" s="6">
        <v>0</v>
      </c>
      <c r="AF490" s="6">
        <v>0</v>
      </c>
      <c r="AG490" s="6">
        <v>0</v>
      </c>
      <c r="AH490" s="6">
        <v>1</v>
      </c>
      <c r="AI490" s="6">
        <v>0</v>
      </c>
      <c r="AJ490" s="6">
        <v>0</v>
      </c>
      <c r="AK490" s="6">
        <v>0</v>
      </c>
      <c r="AL490" s="6">
        <v>0</v>
      </c>
      <c r="AM490" s="6">
        <v>0</v>
      </c>
      <c r="AN490" s="6">
        <v>0</v>
      </c>
      <c r="AO490" s="46">
        <v>0</v>
      </c>
      <c r="AP490" s="41">
        <f t="shared" si="216"/>
        <v>0</v>
      </c>
      <c r="AQ490" s="62">
        <f t="shared" si="217"/>
        <v>1</v>
      </c>
      <c r="AR490" s="41">
        <f t="shared" si="218"/>
        <v>1</v>
      </c>
      <c r="AS490" s="62">
        <f t="shared" si="219"/>
        <v>0</v>
      </c>
      <c r="AT490" s="41">
        <f t="shared" si="220"/>
        <v>0</v>
      </c>
      <c r="AU490" s="41">
        <f t="shared" si="221"/>
        <v>0</v>
      </c>
      <c r="AV490" s="41">
        <f t="shared" si="222"/>
        <v>0</v>
      </c>
      <c r="AW490" s="41">
        <f t="shared" si="223"/>
        <v>0</v>
      </c>
      <c r="AX490" s="62">
        <f t="shared" si="224"/>
        <v>1</v>
      </c>
      <c r="AY490" s="62">
        <f t="shared" si="225"/>
        <v>1</v>
      </c>
      <c r="AZ490" s="233"/>
      <c r="BA490" s="234"/>
      <c r="BB490" s="234"/>
      <c r="BC490" s="235"/>
      <c r="BD490" s="240"/>
      <c r="BE490" s="32"/>
      <c r="BF490" s="156"/>
      <c r="BG490" s="32"/>
      <c r="BH490" s="32"/>
      <c r="BI490" s="72"/>
    </row>
    <row r="491" spans="1:61" x14ac:dyDescent="0.35">
      <c r="A491" s="32"/>
      <c r="B491" s="32"/>
      <c r="C491" s="33"/>
      <c r="D491" s="34"/>
      <c r="F491" s="12" t="s">
        <v>630</v>
      </c>
      <c r="G491" s="35"/>
      <c r="H491" s="58"/>
      <c r="I491" s="6">
        <v>0</v>
      </c>
      <c r="J491" s="6">
        <v>0</v>
      </c>
      <c r="K491" s="6">
        <v>0</v>
      </c>
      <c r="L491" s="6">
        <v>0</v>
      </c>
      <c r="M491" s="6">
        <v>0</v>
      </c>
      <c r="N491" s="6">
        <v>0</v>
      </c>
      <c r="O491" s="6">
        <v>0</v>
      </c>
      <c r="P491" s="6">
        <v>0</v>
      </c>
      <c r="Q491" s="6">
        <v>0</v>
      </c>
      <c r="R491" s="6">
        <v>0</v>
      </c>
      <c r="S491" s="6">
        <v>0</v>
      </c>
      <c r="T491" s="6">
        <v>0</v>
      </c>
      <c r="U491" s="6">
        <v>0</v>
      </c>
      <c r="V491" s="6">
        <v>0</v>
      </c>
      <c r="W491" s="6">
        <v>0</v>
      </c>
      <c r="X491" s="6">
        <v>0</v>
      </c>
      <c r="Y491" s="6">
        <v>0</v>
      </c>
      <c r="Z491" s="6">
        <v>0</v>
      </c>
      <c r="AA491" s="6">
        <v>0</v>
      </c>
      <c r="AB491" s="6">
        <v>0</v>
      </c>
      <c r="AC491" s="6">
        <v>0</v>
      </c>
      <c r="AD491" s="6">
        <v>0</v>
      </c>
      <c r="AE491" s="6">
        <v>0</v>
      </c>
      <c r="AF491" s="6">
        <v>0</v>
      </c>
      <c r="AG491" s="6">
        <v>0</v>
      </c>
      <c r="AH491" s="6">
        <v>0</v>
      </c>
      <c r="AI491" s="6">
        <v>0</v>
      </c>
      <c r="AJ491" s="6">
        <v>0</v>
      </c>
      <c r="AK491" s="6">
        <v>0</v>
      </c>
      <c r="AL491" s="6">
        <v>0</v>
      </c>
      <c r="AM491" s="6">
        <v>0</v>
      </c>
      <c r="AN491" s="6">
        <v>0</v>
      </c>
      <c r="AO491" s="46">
        <v>0</v>
      </c>
      <c r="AP491" s="41">
        <f t="shared" si="216"/>
        <v>0</v>
      </c>
      <c r="AQ491" s="62">
        <f t="shared" si="217"/>
        <v>0</v>
      </c>
      <c r="AR491" s="41">
        <f t="shared" si="218"/>
        <v>0</v>
      </c>
      <c r="AS491" s="62">
        <f t="shared" si="219"/>
        <v>0</v>
      </c>
      <c r="AT491" s="41">
        <f t="shared" si="220"/>
        <v>0</v>
      </c>
      <c r="AU491" s="41">
        <f t="shared" si="221"/>
        <v>0</v>
      </c>
      <c r="AV491" s="41">
        <f t="shared" si="222"/>
        <v>0</v>
      </c>
      <c r="AW491" s="41">
        <f t="shared" si="223"/>
        <v>0</v>
      </c>
      <c r="AX491" s="62">
        <f t="shared" si="224"/>
        <v>0</v>
      </c>
      <c r="AY491" s="62">
        <f t="shared" si="225"/>
        <v>0</v>
      </c>
      <c r="AZ491" s="233"/>
      <c r="BA491" s="234"/>
      <c r="BB491" s="234"/>
      <c r="BC491" s="235"/>
      <c r="BD491" s="240"/>
      <c r="BE491" s="32"/>
      <c r="BF491" s="156"/>
      <c r="BG491" s="32"/>
      <c r="BH491" s="32"/>
      <c r="BI491" s="72"/>
    </row>
    <row r="492" spans="1:61" x14ac:dyDescent="0.35">
      <c r="A492" s="32"/>
      <c r="B492" s="32"/>
      <c r="C492" s="33"/>
      <c r="D492" s="34"/>
      <c r="F492" s="31"/>
      <c r="G492" s="12" t="s">
        <v>660</v>
      </c>
      <c r="H492" s="58"/>
      <c r="I492" s="6">
        <v>0</v>
      </c>
      <c r="J492" s="6">
        <v>0</v>
      </c>
      <c r="K492" s="6">
        <v>0</v>
      </c>
      <c r="L492" s="6">
        <v>0</v>
      </c>
      <c r="M492" s="6">
        <v>0</v>
      </c>
      <c r="N492" s="6">
        <v>0</v>
      </c>
      <c r="O492" s="6">
        <v>0</v>
      </c>
      <c r="P492" s="6">
        <v>0</v>
      </c>
      <c r="Q492" s="6">
        <v>0</v>
      </c>
      <c r="R492" s="6">
        <v>0</v>
      </c>
      <c r="S492" s="6">
        <v>0</v>
      </c>
      <c r="T492" s="6">
        <v>0</v>
      </c>
      <c r="U492" s="6">
        <v>0</v>
      </c>
      <c r="V492" s="6">
        <v>0</v>
      </c>
      <c r="W492" s="6">
        <v>0</v>
      </c>
      <c r="X492" s="6">
        <v>0</v>
      </c>
      <c r="Y492" s="6">
        <v>0</v>
      </c>
      <c r="Z492" s="6">
        <v>0</v>
      </c>
      <c r="AA492" s="6">
        <v>0</v>
      </c>
      <c r="AB492" s="6">
        <v>0</v>
      </c>
      <c r="AC492" s="6">
        <v>0</v>
      </c>
      <c r="AD492" s="6">
        <v>0</v>
      </c>
      <c r="AE492" s="6">
        <v>0</v>
      </c>
      <c r="AF492" s="6">
        <v>0</v>
      </c>
      <c r="AG492" s="6">
        <v>0</v>
      </c>
      <c r="AH492" s="6">
        <v>0</v>
      </c>
      <c r="AI492" s="6">
        <v>0</v>
      </c>
      <c r="AJ492" s="6">
        <v>0</v>
      </c>
      <c r="AK492" s="6">
        <v>0</v>
      </c>
      <c r="AL492" s="6">
        <v>0</v>
      </c>
      <c r="AM492" s="6">
        <v>1</v>
      </c>
      <c r="AN492" s="6">
        <v>0</v>
      </c>
      <c r="AO492" s="46">
        <v>0</v>
      </c>
      <c r="AP492" s="41">
        <f t="shared" si="216"/>
        <v>1</v>
      </c>
      <c r="AQ492" s="62">
        <f t="shared" si="217"/>
        <v>0</v>
      </c>
      <c r="AR492" s="41">
        <f t="shared" si="218"/>
        <v>1</v>
      </c>
      <c r="AS492" s="62">
        <f t="shared" si="219"/>
        <v>0</v>
      </c>
      <c r="AT492" s="41">
        <f t="shared" si="220"/>
        <v>0</v>
      </c>
      <c r="AU492" s="41">
        <f t="shared" si="221"/>
        <v>0</v>
      </c>
      <c r="AV492" s="41">
        <f t="shared" si="222"/>
        <v>0</v>
      </c>
      <c r="AW492" s="41">
        <f t="shared" si="223"/>
        <v>0</v>
      </c>
      <c r="AX492" s="62">
        <f t="shared" si="224"/>
        <v>1</v>
      </c>
      <c r="AY492" s="62">
        <f t="shared" si="225"/>
        <v>1</v>
      </c>
      <c r="AZ492" s="233"/>
      <c r="BA492" s="234"/>
      <c r="BB492" s="234"/>
      <c r="BC492" s="235"/>
      <c r="BD492" s="240"/>
      <c r="BE492" s="32"/>
      <c r="BF492" s="156"/>
      <c r="BG492" s="32"/>
      <c r="BH492" s="32"/>
      <c r="BI492" s="72"/>
    </row>
    <row r="493" spans="1:61" x14ac:dyDescent="0.35">
      <c r="A493" s="32"/>
      <c r="B493" s="32"/>
      <c r="C493" s="33"/>
      <c r="D493" s="34"/>
      <c r="F493" s="31"/>
      <c r="G493" s="12" t="s">
        <v>661</v>
      </c>
      <c r="H493" s="58"/>
      <c r="I493" s="6">
        <v>0</v>
      </c>
      <c r="J493" s="6">
        <v>0</v>
      </c>
      <c r="K493" s="6">
        <v>0</v>
      </c>
      <c r="L493" s="6">
        <v>0</v>
      </c>
      <c r="M493" s="6">
        <v>0</v>
      </c>
      <c r="N493" s="6">
        <v>0</v>
      </c>
      <c r="O493" s="6">
        <v>0</v>
      </c>
      <c r="P493" s="6">
        <v>0</v>
      </c>
      <c r="Q493" s="6">
        <v>0</v>
      </c>
      <c r="R493" s="6">
        <v>0</v>
      </c>
      <c r="S493" s="6">
        <v>0</v>
      </c>
      <c r="T493" s="6">
        <v>0</v>
      </c>
      <c r="U493" s="6">
        <v>0</v>
      </c>
      <c r="V493" s="6">
        <v>0</v>
      </c>
      <c r="W493" s="6">
        <v>0</v>
      </c>
      <c r="X493" s="6">
        <v>0</v>
      </c>
      <c r="Y493" s="6">
        <v>0</v>
      </c>
      <c r="Z493" s="6">
        <v>0</v>
      </c>
      <c r="AA493" s="6">
        <v>0</v>
      </c>
      <c r="AB493" s="6">
        <v>0</v>
      </c>
      <c r="AC493" s="6">
        <v>0</v>
      </c>
      <c r="AD493" s="6">
        <v>0</v>
      </c>
      <c r="AE493" s="6">
        <v>0</v>
      </c>
      <c r="AF493" s="6">
        <v>0</v>
      </c>
      <c r="AG493" s="6">
        <v>0</v>
      </c>
      <c r="AH493" s="6">
        <v>0</v>
      </c>
      <c r="AI493" s="6">
        <v>0</v>
      </c>
      <c r="AJ493" s="6">
        <v>0</v>
      </c>
      <c r="AK493" s="6">
        <v>1</v>
      </c>
      <c r="AL493" s="6">
        <v>0</v>
      </c>
      <c r="AM493" s="6">
        <v>0</v>
      </c>
      <c r="AN493" s="6">
        <v>0</v>
      </c>
      <c r="AO493" s="46">
        <v>0</v>
      </c>
      <c r="AP493" s="41">
        <f t="shared" si="216"/>
        <v>0</v>
      </c>
      <c r="AQ493" s="62">
        <f t="shared" si="217"/>
        <v>1</v>
      </c>
      <c r="AR493" s="41">
        <f t="shared" si="218"/>
        <v>0</v>
      </c>
      <c r="AS493" s="62">
        <f t="shared" si="219"/>
        <v>1</v>
      </c>
      <c r="AT493" s="41">
        <f t="shared" si="220"/>
        <v>0</v>
      </c>
      <c r="AU493" s="41">
        <f t="shared" si="221"/>
        <v>0</v>
      </c>
      <c r="AV493" s="41">
        <f t="shared" si="222"/>
        <v>0</v>
      </c>
      <c r="AW493" s="41">
        <f t="shared" si="223"/>
        <v>0</v>
      </c>
      <c r="AX493" s="62">
        <f t="shared" si="224"/>
        <v>1</v>
      </c>
      <c r="AY493" s="62">
        <f t="shared" si="225"/>
        <v>1</v>
      </c>
      <c r="AZ493" s="233"/>
      <c r="BA493" s="234"/>
      <c r="BB493" s="234"/>
      <c r="BC493" s="235"/>
      <c r="BD493" s="240"/>
      <c r="BE493" s="32"/>
      <c r="BF493" s="156"/>
      <c r="BG493" s="32"/>
      <c r="BH493" s="32"/>
      <c r="BI493" s="72"/>
    </row>
    <row r="494" spans="1:61" x14ac:dyDescent="0.35">
      <c r="A494" s="32"/>
      <c r="B494" s="32"/>
      <c r="C494" s="33"/>
      <c r="D494" s="34"/>
      <c r="F494" s="31"/>
      <c r="G494" s="12" t="s">
        <v>662</v>
      </c>
      <c r="H494" s="58"/>
      <c r="I494" s="6">
        <v>0</v>
      </c>
      <c r="J494" s="6">
        <v>0</v>
      </c>
      <c r="K494" s="6">
        <v>0</v>
      </c>
      <c r="L494" s="6">
        <v>0</v>
      </c>
      <c r="M494" s="6">
        <v>0</v>
      </c>
      <c r="N494" s="6">
        <v>0</v>
      </c>
      <c r="O494" s="6">
        <v>0</v>
      </c>
      <c r="P494" s="6">
        <v>0</v>
      </c>
      <c r="Q494" s="6">
        <v>0</v>
      </c>
      <c r="R494" s="6">
        <v>0</v>
      </c>
      <c r="S494" s="6">
        <v>0</v>
      </c>
      <c r="T494" s="6">
        <v>0</v>
      </c>
      <c r="U494" s="6">
        <v>0</v>
      </c>
      <c r="V494" s="6">
        <v>0</v>
      </c>
      <c r="W494" s="6">
        <v>0</v>
      </c>
      <c r="X494" s="6">
        <v>0</v>
      </c>
      <c r="Y494" s="6">
        <v>0</v>
      </c>
      <c r="Z494" s="6">
        <v>0</v>
      </c>
      <c r="AA494" s="6">
        <v>0</v>
      </c>
      <c r="AB494" s="6">
        <v>0</v>
      </c>
      <c r="AC494" s="6">
        <v>0</v>
      </c>
      <c r="AD494" s="6">
        <v>0</v>
      </c>
      <c r="AE494" s="6">
        <v>0</v>
      </c>
      <c r="AF494" s="6">
        <v>0</v>
      </c>
      <c r="AG494" s="6">
        <v>0</v>
      </c>
      <c r="AH494" s="6">
        <v>1</v>
      </c>
      <c r="AI494" s="6">
        <v>0</v>
      </c>
      <c r="AJ494" s="6">
        <v>0</v>
      </c>
      <c r="AK494" s="6">
        <v>0</v>
      </c>
      <c r="AL494" s="6">
        <v>0</v>
      </c>
      <c r="AM494" s="6">
        <v>0</v>
      </c>
      <c r="AN494" s="6">
        <v>0</v>
      </c>
      <c r="AO494" s="46">
        <v>0</v>
      </c>
      <c r="AP494" s="41">
        <f t="shared" si="216"/>
        <v>0</v>
      </c>
      <c r="AQ494" s="62">
        <f t="shared" si="217"/>
        <v>1</v>
      </c>
      <c r="AR494" s="41">
        <f t="shared" si="218"/>
        <v>1</v>
      </c>
      <c r="AS494" s="62">
        <f t="shared" si="219"/>
        <v>0</v>
      </c>
      <c r="AT494" s="41">
        <f t="shared" si="220"/>
        <v>0</v>
      </c>
      <c r="AU494" s="41">
        <f t="shared" si="221"/>
        <v>0</v>
      </c>
      <c r="AV494" s="41">
        <f t="shared" si="222"/>
        <v>0</v>
      </c>
      <c r="AW494" s="41">
        <f t="shared" si="223"/>
        <v>0</v>
      </c>
      <c r="AX494" s="62">
        <f t="shared" si="224"/>
        <v>1</v>
      </c>
      <c r="AY494" s="62">
        <f t="shared" si="225"/>
        <v>1</v>
      </c>
      <c r="AZ494" s="233"/>
      <c r="BA494" s="234"/>
      <c r="BB494" s="234"/>
      <c r="BC494" s="235"/>
      <c r="BD494" s="240"/>
      <c r="BE494" s="32"/>
      <c r="BF494" s="156"/>
      <c r="BG494" s="32"/>
      <c r="BH494" s="32"/>
      <c r="BI494" s="72"/>
    </row>
    <row r="495" spans="1:61" x14ac:dyDescent="0.35">
      <c r="A495" s="32"/>
      <c r="B495" s="32"/>
      <c r="C495" s="33"/>
      <c r="D495" s="34"/>
      <c r="F495" s="31"/>
      <c r="G495" s="12" t="s">
        <v>663</v>
      </c>
      <c r="H495" s="58"/>
      <c r="I495" s="6">
        <v>0</v>
      </c>
      <c r="J495" s="6">
        <v>0</v>
      </c>
      <c r="K495" s="6">
        <v>0</v>
      </c>
      <c r="L495" s="6">
        <v>0</v>
      </c>
      <c r="M495" s="6">
        <v>0</v>
      </c>
      <c r="N495" s="6">
        <v>0</v>
      </c>
      <c r="O495" s="6">
        <v>0</v>
      </c>
      <c r="P495" s="6">
        <v>0</v>
      </c>
      <c r="Q495" s="6">
        <v>0</v>
      </c>
      <c r="R495" s="6">
        <v>0</v>
      </c>
      <c r="S495" s="6">
        <v>0</v>
      </c>
      <c r="T495" s="6">
        <v>0</v>
      </c>
      <c r="U495" s="6">
        <v>0</v>
      </c>
      <c r="V495" s="6">
        <v>0</v>
      </c>
      <c r="W495" s="6">
        <v>0</v>
      </c>
      <c r="X495" s="6">
        <v>0</v>
      </c>
      <c r="Y495" s="6">
        <v>0</v>
      </c>
      <c r="Z495" s="6">
        <v>0</v>
      </c>
      <c r="AA495" s="6">
        <v>0</v>
      </c>
      <c r="AB495" s="6">
        <v>0</v>
      </c>
      <c r="AC495" s="6">
        <v>0</v>
      </c>
      <c r="AD495" s="6">
        <v>0</v>
      </c>
      <c r="AE495" s="6">
        <v>0</v>
      </c>
      <c r="AF495" s="6">
        <v>0</v>
      </c>
      <c r="AG495" s="6">
        <v>0</v>
      </c>
      <c r="AH495" s="6">
        <v>0</v>
      </c>
      <c r="AI495" s="6">
        <v>1</v>
      </c>
      <c r="AJ495" s="6">
        <v>0</v>
      </c>
      <c r="AK495" s="6">
        <v>0</v>
      </c>
      <c r="AL495" s="6">
        <v>0</v>
      </c>
      <c r="AM495" s="6">
        <v>0</v>
      </c>
      <c r="AN495" s="6">
        <v>0</v>
      </c>
      <c r="AO495" s="46">
        <v>0</v>
      </c>
      <c r="AP495" s="41">
        <f t="shared" si="216"/>
        <v>0</v>
      </c>
      <c r="AQ495" s="62">
        <f t="shared" si="217"/>
        <v>1</v>
      </c>
      <c r="AR495" s="41">
        <f t="shared" si="218"/>
        <v>0</v>
      </c>
      <c r="AS495" s="62">
        <f t="shared" si="219"/>
        <v>1</v>
      </c>
      <c r="AT495" s="41">
        <f t="shared" si="220"/>
        <v>0</v>
      </c>
      <c r="AU495" s="41">
        <f t="shared" si="221"/>
        <v>0</v>
      </c>
      <c r="AV495" s="41">
        <f t="shared" si="222"/>
        <v>0</v>
      </c>
      <c r="AW495" s="41">
        <f t="shared" si="223"/>
        <v>0</v>
      </c>
      <c r="AX495" s="62">
        <f t="shared" si="224"/>
        <v>1</v>
      </c>
      <c r="AY495" s="62">
        <f t="shared" si="225"/>
        <v>1</v>
      </c>
      <c r="AZ495" s="233"/>
      <c r="BA495" s="234"/>
      <c r="BB495" s="234"/>
      <c r="BC495" s="235"/>
      <c r="BD495" s="240"/>
      <c r="BE495" s="32"/>
      <c r="BF495" s="156"/>
      <c r="BG495" s="32"/>
      <c r="BH495" s="32"/>
      <c r="BI495" s="72"/>
    </row>
    <row r="496" spans="1:61" x14ac:dyDescent="0.35">
      <c r="A496" s="32"/>
      <c r="B496" s="32"/>
      <c r="C496" s="33"/>
      <c r="D496" s="34"/>
      <c r="F496" s="12" t="s">
        <v>631</v>
      </c>
      <c r="G496" s="35"/>
      <c r="H496" s="58"/>
      <c r="I496" s="6">
        <v>0</v>
      </c>
      <c r="J496" s="6">
        <v>0</v>
      </c>
      <c r="K496" s="6">
        <v>0</v>
      </c>
      <c r="L496" s="6">
        <v>0</v>
      </c>
      <c r="M496" s="6">
        <v>0</v>
      </c>
      <c r="N496" s="6">
        <v>0</v>
      </c>
      <c r="O496" s="6">
        <v>0</v>
      </c>
      <c r="P496" s="6">
        <v>0</v>
      </c>
      <c r="Q496" s="6">
        <v>0</v>
      </c>
      <c r="R496" s="6">
        <v>0</v>
      </c>
      <c r="S496" s="6">
        <v>0</v>
      </c>
      <c r="T496" s="6">
        <v>0</v>
      </c>
      <c r="U496" s="6">
        <v>0</v>
      </c>
      <c r="V496" s="6">
        <v>0</v>
      </c>
      <c r="W496" s="6">
        <v>0</v>
      </c>
      <c r="X496" s="6">
        <v>0</v>
      </c>
      <c r="Y496" s="6">
        <v>0</v>
      </c>
      <c r="Z496" s="6">
        <v>0</v>
      </c>
      <c r="AA496" s="6">
        <v>0</v>
      </c>
      <c r="AB496" s="6">
        <v>0</v>
      </c>
      <c r="AC496" s="6">
        <v>0</v>
      </c>
      <c r="AD496" s="6">
        <v>0</v>
      </c>
      <c r="AE496" s="6">
        <v>0</v>
      </c>
      <c r="AF496" s="6">
        <v>0</v>
      </c>
      <c r="AG496" s="6">
        <v>0</v>
      </c>
      <c r="AH496" s="6">
        <v>0</v>
      </c>
      <c r="AI496" s="6">
        <v>0</v>
      </c>
      <c r="AJ496" s="6">
        <v>0</v>
      </c>
      <c r="AK496" s="6">
        <v>0</v>
      </c>
      <c r="AL496" s="6">
        <v>0</v>
      </c>
      <c r="AM496" s="6">
        <v>0</v>
      </c>
      <c r="AN496" s="6">
        <v>0</v>
      </c>
      <c r="AO496" s="46">
        <v>0</v>
      </c>
      <c r="AP496" s="41">
        <f t="shared" si="216"/>
        <v>0</v>
      </c>
      <c r="AQ496" s="62">
        <f t="shared" si="217"/>
        <v>0</v>
      </c>
      <c r="AR496" s="41">
        <f t="shared" si="218"/>
        <v>0</v>
      </c>
      <c r="AS496" s="62">
        <f t="shared" si="219"/>
        <v>0</v>
      </c>
      <c r="AT496" s="41">
        <f t="shared" si="220"/>
        <v>0</v>
      </c>
      <c r="AU496" s="41">
        <f t="shared" si="221"/>
        <v>0</v>
      </c>
      <c r="AV496" s="41">
        <f t="shared" si="222"/>
        <v>0</v>
      </c>
      <c r="AW496" s="41">
        <f t="shared" si="223"/>
        <v>0</v>
      </c>
      <c r="AX496" s="62">
        <f t="shared" si="224"/>
        <v>0</v>
      </c>
      <c r="AY496" s="62">
        <f t="shared" si="225"/>
        <v>0</v>
      </c>
      <c r="AZ496" s="233"/>
      <c r="BA496" s="234"/>
      <c r="BB496" s="234"/>
      <c r="BC496" s="235"/>
      <c r="BD496" s="240"/>
      <c r="BE496" s="32"/>
      <c r="BF496" s="156"/>
      <c r="BG496" s="32"/>
      <c r="BH496" s="32"/>
      <c r="BI496" s="72"/>
    </row>
    <row r="497" spans="1:61" x14ac:dyDescent="0.35">
      <c r="A497" s="32"/>
      <c r="B497" s="32"/>
      <c r="C497" s="33"/>
      <c r="D497" s="34"/>
      <c r="F497" s="31"/>
      <c r="G497" s="12" t="s">
        <v>664</v>
      </c>
      <c r="H497" s="58"/>
      <c r="I497" s="6">
        <v>0</v>
      </c>
      <c r="J497" s="6">
        <v>0</v>
      </c>
      <c r="K497" s="6">
        <v>0</v>
      </c>
      <c r="L497" s="6">
        <v>0</v>
      </c>
      <c r="M497" s="6">
        <v>0</v>
      </c>
      <c r="N497" s="6">
        <v>0</v>
      </c>
      <c r="O497" s="6">
        <v>0</v>
      </c>
      <c r="P497" s="6">
        <v>0</v>
      </c>
      <c r="Q497" s="6">
        <v>0</v>
      </c>
      <c r="R497" s="6">
        <v>0</v>
      </c>
      <c r="S497" s="6">
        <v>0</v>
      </c>
      <c r="T497" s="6">
        <v>0</v>
      </c>
      <c r="U497" s="6">
        <v>0</v>
      </c>
      <c r="V497" s="6">
        <v>0</v>
      </c>
      <c r="W497" s="6">
        <v>0</v>
      </c>
      <c r="X497" s="6">
        <v>0</v>
      </c>
      <c r="Y497" s="6">
        <v>0</v>
      </c>
      <c r="Z497" s="6">
        <v>0</v>
      </c>
      <c r="AA497" s="6">
        <v>0</v>
      </c>
      <c r="AB497" s="6">
        <v>0</v>
      </c>
      <c r="AC497" s="6">
        <v>0</v>
      </c>
      <c r="AD497" s="6">
        <v>0</v>
      </c>
      <c r="AE497" s="6">
        <v>0</v>
      </c>
      <c r="AF497" s="6">
        <v>0</v>
      </c>
      <c r="AG497" s="6">
        <v>0</v>
      </c>
      <c r="AH497" s="6">
        <v>1</v>
      </c>
      <c r="AI497" s="6">
        <v>1</v>
      </c>
      <c r="AJ497" s="6">
        <v>0</v>
      </c>
      <c r="AK497" s="6">
        <v>0</v>
      </c>
      <c r="AL497" s="6">
        <v>0</v>
      </c>
      <c r="AM497" s="6">
        <v>1</v>
      </c>
      <c r="AN497" s="6">
        <v>1</v>
      </c>
      <c r="AO497" s="46">
        <v>0</v>
      </c>
      <c r="AP497" s="41">
        <f t="shared" si="216"/>
        <v>2</v>
      </c>
      <c r="AQ497" s="62">
        <f t="shared" si="217"/>
        <v>2</v>
      </c>
      <c r="AR497" s="41">
        <f t="shared" si="218"/>
        <v>2</v>
      </c>
      <c r="AS497" s="62">
        <f t="shared" si="219"/>
        <v>2</v>
      </c>
      <c r="AT497" s="41">
        <f t="shared" si="220"/>
        <v>0</v>
      </c>
      <c r="AU497" s="41">
        <f t="shared" si="221"/>
        <v>0</v>
      </c>
      <c r="AV497" s="41">
        <f t="shared" si="222"/>
        <v>0</v>
      </c>
      <c r="AW497" s="41">
        <f t="shared" si="223"/>
        <v>0</v>
      </c>
      <c r="AX497" s="62">
        <f t="shared" si="224"/>
        <v>4</v>
      </c>
      <c r="AY497" s="62">
        <f t="shared" si="225"/>
        <v>4</v>
      </c>
      <c r="AZ497" s="233"/>
      <c r="BA497" s="234"/>
      <c r="BB497" s="234"/>
      <c r="BC497" s="235"/>
      <c r="BD497" s="240"/>
      <c r="BE497" s="32"/>
      <c r="BF497" s="156"/>
      <c r="BG497" s="32"/>
      <c r="BH497" s="32"/>
      <c r="BI497" s="72"/>
    </row>
    <row r="498" spans="1:61" x14ac:dyDescent="0.35">
      <c r="A498" s="32"/>
      <c r="B498" s="32"/>
      <c r="C498" s="33"/>
      <c r="D498" s="34"/>
      <c r="F498" s="31"/>
      <c r="G498" s="12" t="s">
        <v>664</v>
      </c>
      <c r="H498" s="58"/>
      <c r="I498" s="6">
        <v>0</v>
      </c>
      <c r="J498" s="6">
        <v>0</v>
      </c>
      <c r="K498" s="6">
        <v>0</v>
      </c>
      <c r="L498" s="6">
        <v>0</v>
      </c>
      <c r="M498" s="6">
        <v>0</v>
      </c>
      <c r="N498" s="6">
        <v>0</v>
      </c>
      <c r="O498" s="6">
        <v>0</v>
      </c>
      <c r="P498" s="6">
        <v>0</v>
      </c>
      <c r="Q498" s="6">
        <v>0</v>
      </c>
      <c r="R498" s="6">
        <v>0</v>
      </c>
      <c r="S498" s="6">
        <v>0</v>
      </c>
      <c r="T498" s="6">
        <v>0</v>
      </c>
      <c r="U498" s="6">
        <v>0</v>
      </c>
      <c r="V498" s="6">
        <v>0</v>
      </c>
      <c r="W498" s="6">
        <v>0</v>
      </c>
      <c r="X498" s="6">
        <v>0</v>
      </c>
      <c r="Y498" s="6">
        <v>0</v>
      </c>
      <c r="Z498" s="6">
        <v>0</v>
      </c>
      <c r="AA498" s="6">
        <v>0</v>
      </c>
      <c r="AB498" s="6">
        <v>0</v>
      </c>
      <c r="AC498" s="6">
        <v>0</v>
      </c>
      <c r="AD498" s="6">
        <v>0</v>
      </c>
      <c r="AE498" s="6">
        <v>0</v>
      </c>
      <c r="AF498" s="6">
        <v>0</v>
      </c>
      <c r="AG498" s="6">
        <v>0</v>
      </c>
      <c r="AH498" s="6">
        <v>0</v>
      </c>
      <c r="AI498" s="6">
        <v>1</v>
      </c>
      <c r="AJ498" s="6">
        <v>0</v>
      </c>
      <c r="AK498" s="6">
        <v>0</v>
      </c>
      <c r="AL498" s="6">
        <v>0</v>
      </c>
      <c r="AM498" s="6">
        <v>0</v>
      </c>
      <c r="AN498" s="6">
        <v>0</v>
      </c>
      <c r="AO498" s="46">
        <v>0</v>
      </c>
      <c r="AP498" s="41">
        <f t="shared" si="216"/>
        <v>0</v>
      </c>
      <c r="AQ498" s="62">
        <f t="shared" si="217"/>
        <v>1</v>
      </c>
      <c r="AR498" s="41">
        <f t="shared" si="218"/>
        <v>0</v>
      </c>
      <c r="AS498" s="62">
        <f t="shared" si="219"/>
        <v>1</v>
      </c>
      <c r="AT498" s="41">
        <f t="shared" si="220"/>
        <v>0</v>
      </c>
      <c r="AU498" s="41">
        <f t="shared" si="221"/>
        <v>0</v>
      </c>
      <c r="AV498" s="41">
        <f t="shared" si="222"/>
        <v>0</v>
      </c>
      <c r="AW498" s="41">
        <f t="shared" si="223"/>
        <v>0</v>
      </c>
      <c r="AX498" s="62">
        <f t="shared" si="224"/>
        <v>1</v>
      </c>
      <c r="AY498" s="62">
        <f t="shared" si="225"/>
        <v>1</v>
      </c>
      <c r="AZ498" s="233"/>
      <c r="BA498" s="234"/>
      <c r="BB498" s="234"/>
      <c r="BC498" s="235"/>
      <c r="BD498" s="240"/>
      <c r="BE498" s="32"/>
      <c r="BF498" s="156"/>
      <c r="BG498" s="32"/>
      <c r="BH498" s="32"/>
      <c r="BI498" s="72"/>
    </row>
    <row r="499" spans="1:61" x14ac:dyDescent="0.35">
      <c r="A499" s="32"/>
      <c r="B499" s="32"/>
      <c r="C499" s="33"/>
      <c r="D499" s="34"/>
      <c r="F499" s="31"/>
      <c r="G499" s="12" t="s">
        <v>664</v>
      </c>
      <c r="H499" s="58"/>
      <c r="I499" s="6">
        <v>0</v>
      </c>
      <c r="J499" s="6">
        <v>0</v>
      </c>
      <c r="K499" s="6">
        <v>0</v>
      </c>
      <c r="L499" s="6">
        <v>0</v>
      </c>
      <c r="M499" s="6">
        <v>0</v>
      </c>
      <c r="N499" s="6">
        <v>0</v>
      </c>
      <c r="O499" s="6">
        <v>0</v>
      </c>
      <c r="P499" s="6">
        <v>0</v>
      </c>
      <c r="Q499" s="6">
        <v>0</v>
      </c>
      <c r="R499" s="6">
        <v>0</v>
      </c>
      <c r="S499" s="6">
        <v>0</v>
      </c>
      <c r="T499" s="6">
        <v>0</v>
      </c>
      <c r="U499" s="6">
        <v>0</v>
      </c>
      <c r="V499" s="6">
        <v>0</v>
      </c>
      <c r="W499" s="6">
        <v>0</v>
      </c>
      <c r="X499" s="6">
        <v>0</v>
      </c>
      <c r="Y499" s="6">
        <v>0</v>
      </c>
      <c r="Z499" s="6">
        <v>0</v>
      </c>
      <c r="AA499" s="6">
        <v>0</v>
      </c>
      <c r="AB499" s="6">
        <v>0</v>
      </c>
      <c r="AC499" s="6">
        <v>0</v>
      </c>
      <c r="AD499" s="6">
        <v>0</v>
      </c>
      <c r="AE499" s="6">
        <v>0</v>
      </c>
      <c r="AF499" s="6">
        <v>0</v>
      </c>
      <c r="AG499" s="6">
        <v>0</v>
      </c>
      <c r="AH499" s="6">
        <v>0</v>
      </c>
      <c r="AI499" s="6">
        <v>0</v>
      </c>
      <c r="AJ499" s="6">
        <v>0</v>
      </c>
      <c r="AK499" s="6">
        <v>0</v>
      </c>
      <c r="AL499" s="6">
        <v>0</v>
      </c>
      <c r="AM499" s="6">
        <v>1</v>
      </c>
      <c r="AN499" s="6">
        <v>1</v>
      </c>
      <c r="AO499" s="46">
        <v>0</v>
      </c>
      <c r="AP499" s="41">
        <f t="shared" si="216"/>
        <v>2</v>
      </c>
      <c r="AQ499" s="62">
        <f t="shared" si="217"/>
        <v>0</v>
      </c>
      <c r="AR499" s="41">
        <f t="shared" si="218"/>
        <v>1</v>
      </c>
      <c r="AS499" s="62">
        <f t="shared" si="219"/>
        <v>1</v>
      </c>
      <c r="AT499" s="41">
        <f t="shared" si="220"/>
        <v>0</v>
      </c>
      <c r="AU499" s="41">
        <f t="shared" si="221"/>
        <v>0</v>
      </c>
      <c r="AV499" s="41">
        <f t="shared" si="222"/>
        <v>0</v>
      </c>
      <c r="AW499" s="41">
        <f t="shared" si="223"/>
        <v>0</v>
      </c>
      <c r="AX499" s="62">
        <f t="shared" si="224"/>
        <v>2</v>
      </c>
      <c r="AY499" s="62">
        <f t="shared" si="225"/>
        <v>2</v>
      </c>
      <c r="AZ499" s="233"/>
      <c r="BA499" s="234"/>
      <c r="BB499" s="234"/>
      <c r="BC499" s="235"/>
      <c r="BD499" s="240"/>
      <c r="BE499" s="32"/>
      <c r="BF499" s="156"/>
      <c r="BG499" s="32"/>
      <c r="BH499" s="32"/>
      <c r="BI499" s="72"/>
    </row>
    <row r="500" spans="1:61" x14ac:dyDescent="0.35">
      <c r="A500" s="32"/>
      <c r="B500" s="32"/>
      <c r="C500" s="33"/>
      <c r="D500" s="34"/>
      <c r="F500" s="31"/>
      <c r="G500" s="12" t="s">
        <v>664</v>
      </c>
      <c r="H500" s="58"/>
      <c r="I500" s="6">
        <v>0</v>
      </c>
      <c r="J500" s="6">
        <v>0</v>
      </c>
      <c r="K500" s="6">
        <v>0</v>
      </c>
      <c r="L500" s="6">
        <v>0</v>
      </c>
      <c r="M500" s="6">
        <v>0</v>
      </c>
      <c r="N500" s="6">
        <v>0</v>
      </c>
      <c r="O500" s="6">
        <v>0</v>
      </c>
      <c r="P500" s="6">
        <v>0</v>
      </c>
      <c r="Q500" s="6">
        <v>0</v>
      </c>
      <c r="R500" s="6">
        <v>0</v>
      </c>
      <c r="S500" s="6">
        <v>0</v>
      </c>
      <c r="T500" s="6">
        <v>0</v>
      </c>
      <c r="U500" s="6">
        <v>0</v>
      </c>
      <c r="V500" s="6">
        <v>0</v>
      </c>
      <c r="W500" s="6">
        <v>0</v>
      </c>
      <c r="X500" s="6">
        <v>0</v>
      </c>
      <c r="Y500" s="6">
        <v>0</v>
      </c>
      <c r="Z500" s="6">
        <v>0</v>
      </c>
      <c r="AA500" s="6">
        <v>0</v>
      </c>
      <c r="AB500" s="6">
        <v>0</v>
      </c>
      <c r="AC500" s="6">
        <v>0</v>
      </c>
      <c r="AD500" s="6">
        <v>0</v>
      </c>
      <c r="AE500" s="6">
        <v>0</v>
      </c>
      <c r="AF500" s="6">
        <v>0</v>
      </c>
      <c r="AG500" s="6">
        <v>0</v>
      </c>
      <c r="AH500" s="6">
        <v>0</v>
      </c>
      <c r="AI500" s="6">
        <v>1</v>
      </c>
      <c r="AJ500" s="6">
        <v>0</v>
      </c>
      <c r="AK500" s="6">
        <v>1</v>
      </c>
      <c r="AL500" s="6">
        <v>0</v>
      </c>
      <c r="AM500" s="6">
        <v>0</v>
      </c>
      <c r="AN500" s="6">
        <v>0</v>
      </c>
      <c r="AO500" s="46">
        <v>0</v>
      </c>
      <c r="AP500" s="41">
        <f t="shared" si="216"/>
        <v>0</v>
      </c>
      <c r="AQ500" s="62">
        <f t="shared" si="217"/>
        <v>2</v>
      </c>
      <c r="AR500" s="41">
        <f t="shared" si="218"/>
        <v>0</v>
      </c>
      <c r="AS500" s="62">
        <f t="shared" si="219"/>
        <v>2</v>
      </c>
      <c r="AT500" s="41">
        <f t="shared" si="220"/>
        <v>0</v>
      </c>
      <c r="AU500" s="41">
        <f t="shared" si="221"/>
        <v>0</v>
      </c>
      <c r="AV500" s="41">
        <f t="shared" si="222"/>
        <v>0</v>
      </c>
      <c r="AW500" s="41">
        <f t="shared" si="223"/>
        <v>0</v>
      </c>
      <c r="AX500" s="62">
        <f t="shared" si="224"/>
        <v>2</v>
      </c>
      <c r="AY500" s="62">
        <f t="shared" si="225"/>
        <v>2</v>
      </c>
      <c r="AZ500" s="233"/>
      <c r="BA500" s="234"/>
      <c r="BB500" s="234"/>
      <c r="BC500" s="235"/>
      <c r="BD500" s="240"/>
      <c r="BE500" s="32"/>
      <c r="BF500" s="156"/>
      <c r="BG500" s="32"/>
      <c r="BH500" s="32"/>
      <c r="BI500" s="72"/>
    </row>
    <row r="501" spans="1:61" x14ac:dyDescent="0.35">
      <c r="A501" s="32"/>
      <c r="B501" s="32"/>
      <c r="C501" s="33"/>
      <c r="D501" s="34"/>
      <c r="F501" s="12" t="s">
        <v>632</v>
      </c>
      <c r="G501" s="35"/>
      <c r="H501" s="58"/>
      <c r="I501" s="6">
        <v>0</v>
      </c>
      <c r="J501" s="6">
        <v>0</v>
      </c>
      <c r="K501" s="6">
        <v>0</v>
      </c>
      <c r="L501" s="6">
        <v>0</v>
      </c>
      <c r="M501" s="6">
        <v>0</v>
      </c>
      <c r="N501" s="6">
        <v>0</v>
      </c>
      <c r="O501" s="6">
        <v>0</v>
      </c>
      <c r="P501" s="6">
        <v>0</v>
      </c>
      <c r="Q501" s="6">
        <v>0</v>
      </c>
      <c r="R501" s="6">
        <v>0</v>
      </c>
      <c r="S501" s="6">
        <v>0</v>
      </c>
      <c r="T501" s="6">
        <v>0</v>
      </c>
      <c r="U501" s="6">
        <v>0</v>
      </c>
      <c r="V501" s="6">
        <v>0</v>
      </c>
      <c r="W501" s="6">
        <v>0</v>
      </c>
      <c r="X501" s="6">
        <v>0</v>
      </c>
      <c r="Y501" s="6">
        <v>0</v>
      </c>
      <c r="Z501" s="6">
        <v>0</v>
      </c>
      <c r="AA501" s="6">
        <v>0</v>
      </c>
      <c r="AB501" s="6">
        <v>0</v>
      </c>
      <c r="AC501" s="6">
        <v>0</v>
      </c>
      <c r="AD501" s="6">
        <v>0</v>
      </c>
      <c r="AE501" s="6">
        <v>0</v>
      </c>
      <c r="AF501" s="6">
        <v>0</v>
      </c>
      <c r="AG501" s="6">
        <v>0</v>
      </c>
      <c r="AH501" s="6">
        <v>0</v>
      </c>
      <c r="AI501" s="6">
        <v>0</v>
      </c>
      <c r="AJ501" s="6">
        <v>0</v>
      </c>
      <c r="AK501" s="6">
        <v>0</v>
      </c>
      <c r="AL501" s="6">
        <v>0</v>
      </c>
      <c r="AM501" s="6">
        <v>0</v>
      </c>
      <c r="AN501" s="6">
        <v>0</v>
      </c>
      <c r="AO501" s="46">
        <v>0</v>
      </c>
      <c r="AP501" s="41">
        <f t="shared" si="216"/>
        <v>0</v>
      </c>
      <c r="AQ501" s="62">
        <f t="shared" si="217"/>
        <v>0</v>
      </c>
      <c r="AR501" s="41">
        <f t="shared" si="218"/>
        <v>0</v>
      </c>
      <c r="AS501" s="62">
        <f t="shared" si="219"/>
        <v>0</v>
      </c>
      <c r="AT501" s="41">
        <f t="shared" si="220"/>
        <v>0</v>
      </c>
      <c r="AU501" s="41">
        <f t="shared" si="221"/>
        <v>0</v>
      </c>
      <c r="AV501" s="41">
        <f t="shared" si="222"/>
        <v>0</v>
      </c>
      <c r="AW501" s="41">
        <f t="shared" si="223"/>
        <v>0</v>
      </c>
      <c r="AX501" s="62">
        <f t="shared" si="224"/>
        <v>0</v>
      </c>
      <c r="AY501" s="62">
        <f t="shared" si="225"/>
        <v>0</v>
      </c>
      <c r="AZ501" s="233"/>
      <c r="BA501" s="234"/>
      <c r="BB501" s="234"/>
      <c r="BC501" s="235"/>
      <c r="BD501" s="240"/>
      <c r="BE501" s="32"/>
      <c r="BF501" s="156"/>
      <c r="BG501" s="32"/>
      <c r="BH501" s="32"/>
      <c r="BI501" s="72"/>
    </row>
    <row r="502" spans="1:61" x14ac:dyDescent="0.35">
      <c r="A502" s="32"/>
      <c r="B502" s="32"/>
      <c r="C502" s="33"/>
      <c r="D502" s="34"/>
      <c r="F502" s="31"/>
      <c r="G502" s="12" t="s">
        <v>665</v>
      </c>
      <c r="H502" s="58"/>
      <c r="I502" s="6">
        <v>0</v>
      </c>
      <c r="J502" s="6">
        <v>0</v>
      </c>
      <c r="K502" s="6">
        <v>0</v>
      </c>
      <c r="L502" s="6">
        <v>0</v>
      </c>
      <c r="M502" s="6">
        <v>0</v>
      </c>
      <c r="N502" s="6">
        <v>0</v>
      </c>
      <c r="O502" s="6">
        <v>0</v>
      </c>
      <c r="P502" s="6">
        <v>0</v>
      </c>
      <c r="Q502" s="6">
        <v>0</v>
      </c>
      <c r="R502" s="6">
        <v>0</v>
      </c>
      <c r="S502" s="6">
        <v>0</v>
      </c>
      <c r="T502" s="6">
        <v>0</v>
      </c>
      <c r="U502" s="6">
        <v>0</v>
      </c>
      <c r="V502" s="6">
        <v>0</v>
      </c>
      <c r="W502" s="6">
        <v>0</v>
      </c>
      <c r="X502" s="6">
        <v>0</v>
      </c>
      <c r="Y502" s="6">
        <v>0</v>
      </c>
      <c r="Z502" s="6">
        <v>0</v>
      </c>
      <c r="AA502" s="6">
        <v>0</v>
      </c>
      <c r="AB502" s="6">
        <v>0</v>
      </c>
      <c r="AC502" s="6">
        <v>0</v>
      </c>
      <c r="AD502" s="6">
        <v>0</v>
      </c>
      <c r="AE502" s="6">
        <v>0</v>
      </c>
      <c r="AF502" s="6">
        <v>0</v>
      </c>
      <c r="AG502" s="6">
        <v>0</v>
      </c>
      <c r="AH502" s="6">
        <v>1</v>
      </c>
      <c r="AI502" s="6">
        <v>1</v>
      </c>
      <c r="AJ502" s="6">
        <v>0</v>
      </c>
      <c r="AK502" s="6">
        <v>0</v>
      </c>
      <c r="AL502" s="6">
        <v>0</v>
      </c>
      <c r="AM502" s="6">
        <v>0</v>
      </c>
      <c r="AN502" s="6">
        <v>0</v>
      </c>
      <c r="AO502" s="46">
        <v>0</v>
      </c>
      <c r="AP502" s="41">
        <f t="shared" si="216"/>
        <v>0</v>
      </c>
      <c r="AQ502" s="62">
        <f t="shared" si="217"/>
        <v>2</v>
      </c>
      <c r="AR502" s="41">
        <f t="shared" si="218"/>
        <v>1</v>
      </c>
      <c r="AS502" s="62">
        <f t="shared" si="219"/>
        <v>1</v>
      </c>
      <c r="AT502" s="41">
        <f t="shared" si="220"/>
        <v>0</v>
      </c>
      <c r="AU502" s="41">
        <f t="shared" si="221"/>
        <v>0</v>
      </c>
      <c r="AV502" s="41">
        <f t="shared" si="222"/>
        <v>0</v>
      </c>
      <c r="AW502" s="41">
        <f t="shared" si="223"/>
        <v>0</v>
      </c>
      <c r="AX502" s="62">
        <f t="shared" si="224"/>
        <v>2</v>
      </c>
      <c r="AY502" s="62">
        <f t="shared" si="225"/>
        <v>2</v>
      </c>
      <c r="AZ502" s="233"/>
      <c r="BA502" s="234"/>
      <c r="BB502" s="234"/>
      <c r="BC502" s="235"/>
      <c r="BD502" s="240"/>
      <c r="BE502" s="32"/>
      <c r="BF502" s="156"/>
      <c r="BG502" s="32"/>
      <c r="BH502" s="32"/>
      <c r="BI502" s="72"/>
    </row>
    <row r="503" spans="1:61" x14ac:dyDescent="0.35">
      <c r="A503" s="32"/>
      <c r="B503" s="32"/>
      <c r="C503" s="33"/>
      <c r="D503" s="34"/>
      <c r="F503" s="31"/>
      <c r="G503" s="12" t="s">
        <v>665</v>
      </c>
      <c r="H503" s="58"/>
      <c r="I503" s="6">
        <v>0</v>
      </c>
      <c r="J503" s="6">
        <v>0</v>
      </c>
      <c r="K503" s="6">
        <v>0</v>
      </c>
      <c r="L503" s="6">
        <v>0</v>
      </c>
      <c r="M503" s="6">
        <v>0</v>
      </c>
      <c r="N503" s="6">
        <v>0</v>
      </c>
      <c r="O503" s="6">
        <v>0</v>
      </c>
      <c r="P503" s="6">
        <v>0</v>
      </c>
      <c r="Q503" s="6">
        <v>0</v>
      </c>
      <c r="R503" s="6">
        <v>0</v>
      </c>
      <c r="S503" s="6">
        <v>0</v>
      </c>
      <c r="T503" s="6">
        <v>0</v>
      </c>
      <c r="U503" s="6">
        <v>0</v>
      </c>
      <c r="V503" s="6">
        <v>0</v>
      </c>
      <c r="W503" s="6">
        <v>0</v>
      </c>
      <c r="X503" s="6">
        <v>0</v>
      </c>
      <c r="Y503" s="6">
        <v>0</v>
      </c>
      <c r="Z503" s="6">
        <v>0</v>
      </c>
      <c r="AA503" s="6">
        <v>0</v>
      </c>
      <c r="AB503" s="6">
        <v>0</v>
      </c>
      <c r="AC503" s="6">
        <v>0</v>
      </c>
      <c r="AD503" s="6">
        <v>0</v>
      </c>
      <c r="AE503" s="6">
        <v>0</v>
      </c>
      <c r="AF503" s="6">
        <v>0</v>
      </c>
      <c r="AG503" s="6">
        <v>0</v>
      </c>
      <c r="AH503" s="6">
        <v>0</v>
      </c>
      <c r="AI503" s="6">
        <v>1</v>
      </c>
      <c r="AJ503" s="6">
        <v>0</v>
      </c>
      <c r="AK503" s="6">
        <v>1</v>
      </c>
      <c r="AL503" s="6">
        <v>0</v>
      </c>
      <c r="AM503" s="6">
        <v>0</v>
      </c>
      <c r="AN503" s="6">
        <v>0</v>
      </c>
      <c r="AO503" s="46">
        <v>0</v>
      </c>
      <c r="AP503" s="41">
        <f t="shared" si="216"/>
        <v>0</v>
      </c>
      <c r="AQ503" s="62">
        <f t="shared" si="217"/>
        <v>2</v>
      </c>
      <c r="AR503" s="41">
        <f t="shared" si="218"/>
        <v>0</v>
      </c>
      <c r="AS503" s="62">
        <f t="shared" si="219"/>
        <v>2</v>
      </c>
      <c r="AT503" s="41">
        <f t="shared" si="220"/>
        <v>0</v>
      </c>
      <c r="AU503" s="41">
        <f t="shared" si="221"/>
        <v>0</v>
      </c>
      <c r="AV503" s="41">
        <f t="shared" si="222"/>
        <v>0</v>
      </c>
      <c r="AW503" s="41">
        <f t="shared" si="223"/>
        <v>0</v>
      </c>
      <c r="AX503" s="62">
        <f t="shared" si="224"/>
        <v>2</v>
      </c>
      <c r="AY503" s="62">
        <f t="shared" si="225"/>
        <v>2</v>
      </c>
      <c r="AZ503" s="233"/>
      <c r="BA503" s="234"/>
      <c r="BB503" s="234"/>
      <c r="BC503" s="235"/>
      <c r="BD503" s="240"/>
      <c r="BE503" s="32"/>
      <c r="BF503" s="156"/>
      <c r="BG503" s="32"/>
      <c r="BH503" s="32"/>
      <c r="BI503" s="72"/>
    </row>
    <row r="504" spans="1:61" x14ac:dyDescent="0.35">
      <c r="A504" s="32"/>
      <c r="B504" s="32"/>
      <c r="C504" s="33"/>
      <c r="D504" s="34"/>
      <c r="F504" s="12" t="s">
        <v>633</v>
      </c>
      <c r="G504" s="35"/>
      <c r="H504" s="58"/>
      <c r="I504" s="6">
        <v>0</v>
      </c>
      <c r="J504" s="6">
        <v>0</v>
      </c>
      <c r="K504" s="6">
        <v>0</v>
      </c>
      <c r="L504" s="6">
        <v>0</v>
      </c>
      <c r="M504" s="6">
        <v>0</v>
      </c>
      <c r="N504" s="6">
        <v>0</v>
      </c>
      <c r="O504" s="6">
        <v>0</v>
      </c>
      <c r="P504" s="6">
        <v>0</v>
      </c>
      <c r="Q504" s="6">
        <v>0</v>
      </c>
      <c r="R504" s="6">
        <v>0</v>
      </c>
      <c r="S504" s="6">
        <v>0</v>
      </c>
      <c r="T504" s="6">
        <v>0</v>
      </c>
      <c r="U504" s="6">
        <v>0</v>
      </c>
      <c r="V504" s="6">
        <v>0</v>
      </c>
      <c r="W504" s="6">
        <v>0</v>
      </c>
      <c r="X504" s="6">
        <v>0</v>
      </c>
      <c r="Y504" s="6">
        <v>0</v>
      </c>
      <c r="Z504" s="6">
        <v>0</v>
      </c>
      <c r="AA504" s="6">
        <v>0</v>
      </c>
      <c r="AB504" s="6">
        <v>0</v>
      </c>
      <c r="AC504" s="6">
        <v>0</v>
      </c>
      <c r="AD504" s="6">
        <v>0</v>
      </c>
      <c r="AE504" s="6">
        <v>0</v>
      </c>
      <c r="AF504" s="6">
        <v>0</v>
      </c>
      <c r="AG504" s="6">
        <v>0</v>
      </c>
      <c r="AH504" s="6">
        <v>0</v>
      </c>
      <c r="AI504" s="6">
        <v>0</v>
      </c>
      <c r="AJ504" s="6">
        <v>0</v>
      </c>
      <c r="AK504" s="6">
        <v>0</v>
      </c>
      <c r="AL504" s="6">
        <v>0</v>
      </c>
      <c r="AM504" s="6">
        <v>0</v>
      </c>
      <c r="AN504" s="6">
        <v>0</v>
      </c>
      <c r="AO504" s="46">
        <v>0</v>
      </c>
      <c r="AP504" s="41">
        <f t="shared" si="216"/>
        <v>0</v>
      </c>
      <c r="AQ504" s="62">
        <f t="shared" si="217"/>
        <v>0</v>
      </c>
      <c r="AR504" s="41">
        <f t="shared" si="218"/>
        <v>0</v>
      </c>
      <c r="AS504" s="62">
        <f t="shared" si="219"/>
        <v>0</v>
      </c>
      <c r="AT504" s="41">
        <f t="shared" si="220"/>
        <v>0</v>
      </c>
      <c r="AU504" s="41">
        <f t="shared" si="221"/>
        <v>0</v>
      </c>
      <c r="AV504" s="41">
        <f t="shared" si="222"/>
        <v>0</v>
      </c>
      <c r="AW504" s="41">
        <f t="shared" si="223"/>
        <v>0</v>
      </c>
      <c r="AX504" s="62">
        <f t="shared" si="224"/>
        <v>0</v>
      </c>
      <c r="AY504" s="62">
        <f t="shared" si="225"/>
        <v>0</v>
      </c>
      <c r="AZ504" s="233"/>
      <c r="BA504" s="234"/>
      <c r="BB504" s="234"/>
      <c r="BC504" s="235"/>
      <c r="BD504" s="240"/>
      <c r="BE504" s="32"/>
      <c r="BF504" s="156"/>
      <c r="BG504" s="32"/>
      <c r="BH504" s="32"/>
      <c r="BI504" s="72"/>
    </row>
    <row r="505" spans="1:61" x14ac:dyDescent="0.35">
      <c r="A505" s="32"/>
      <c r="B505" s="32"/>
      <c r="C505" s="33"/>
      <c r="D505" s="34"/>
      <c r="F505" s="31"/>
      <c r="G505" s="12" t="s">
        <v>666</v>
      </c>
      <c r="H505" s="58"/>
      <c r="I505" s="6">
        <v>0</v>
      </c>
      <c r="J505" s="6">
        <v>0</v>
      </c>
      <c r="K505" s="6">
        <v>0</v>
      </c>
      <c r="L505" s="6">
        <v>0</v>
      </c>
      <c r="M505" s="6">
        <v>0</v>
      </c>
      <c r="N505" s="6">
        <v>0</v>
      </c>
      <c r="O505" s="6">
        <v>0</v>
      </c>
      <c r="P505" s="6">
        <v>0</v>
      </c>
      <c r="Q505" s="6">
        <v>0</v>
      </c>
      <c r="R505" s="6">
        <v>0</v>
      </c>
      <c r="S505" s="6">
        <v>0</v>
      </c>
      <c r="T505" s="6">
        <v>0</v>
      </c>
      <c r="U505" s="6">
        <v>0</v>
      </c>
      <c r="V505" s="6">
        <v>0</v>
      </c>
      <c r="W505" s="6">
        <v>0</v>
      </c>
      <c r="X505" s="6">
        <v>0</v>
      </c>
      <c r="Y505" s="6">
        <v>0</v>
      </c>
      <c r="Z505" s="6">
        <v>0</v>
      </c>
      <c r="AA505" s="6">
        <v>0</v>
      </c>
      <c r="AB505" s="6">
        <v>0</v>
      </c>
      <c r="AC505" s="6">
        <v>0</v>
      </c>
      <c r="AD505" s="6">
        <v>0</v>
      </c>
      <c r="AE505" s="6">
        <v>0</v>
      </c>
      <c r="AF505" s="6">
        <v>0</v>
      </c>
      <c r="AG505" s="6">
        <v>0</v>
      </c>
      <c r="AH505" s="6">
        <v>0</v>
      </c>
      <c r="AI505" s="6">
        <v>1</v>
      </c>
      <c r="AJ505" s="6">
        <v>0</v>
      </c>
      <c r="AK505" s="6">
        <v>0</v>
      </c>
      <c r="AL505" s="6">
        <v>0</v>
      </c>
      <c r="AM505" s="6">
        <v>0</v>
      </c>
      <c r="AN505" s="6">
        <v>0</v>
      </c>
      <c r="AO505" s="46">
        <v>0</v>
      </c>
      <c r="AP505" s="41">
        <f t="shared" si="216"/>
        <v>0</v>
      </c>
      <c r="AQ505" s="62">
        <f t="shared" si="217"/>
        <v>1</v>
      </c>
      <c r="AR505" s="41">
        <f t="shared" si="218"/>
        <v>0</v>
      </c>
      <c r="AS505" s="62">
        <f t="shared" si="219"/>
        <v>1</v>
      </c>
      <c r="AT505" s="41">
        <f t="shared" si="220"/>
        <v>0</v>
      </c>
      <c r="AU505" s="41">
        <f t="shared" si="221"/>
        <v>0</v>
      </c>
      <c r="AV505" s="41">
        <f t="shared" si="222"/>
        <v>0</v>
      </c>
      <c r="AW505" s="41">
        <f t="shared" si="223"/>
        <v>0</v>
      </c>
      <c r="AX505" s="62">
        <f t="shared" si="224"/>
        <v>1</v>
      </c>
      <c r="AY505" s="62">
        <f t="shared" si="225"/>
        <v>1</v>
      </c>
      <c r="AZ505" s="233"/>
      <c r="BA505" s="234"/>
      <c r="BB505" s="234"/>
      <c r="BC505" s="235"/>
      <c r="BD505" s="240"/>
      <c r="BE505" s="32"/>
      <c r="BF505" s="156"/>
      <c r="BG505" s="32"/>
      <c r="BH505" s="32"/>
      <c r="BI505" s="72"/>
    </row>
    <row r="506" spans="1:61" x14ac:dyDescent="0.35">
      <c r="A506" s="32"/>
      <c r="B506" s="32"/>
      <c r="C506" s="33"/>
      <c r="D506" s="34"/>
      <c r="F506" s="31"/>
      <c r="G506" s="12" t="s">
        <v>667</v>
      </c>
      <c r="H506" s="58"/>
      <c r="I506" s="6">
        <v>0</v>
      </c>
      <c r="J506" s="6">
        <v>0</v>
      </c>
      <c r="K506" s="6">
        <v>0</v>
      </c>
      <c r="L506" s="6">
        <v>0</v>
      </c>
      <c r="M506" s="6">
        <v>0</v>
      </c>
      <c r="N506" s="6">
        <v>0</v>
      </c>
      <c r="O506" s="6">
        <v>0</v>
      </c>
      <c r="P506" s="6">
        <v>0</v>
      </c>
      <c r="Q506" s="6">
        <v>0</v>
      </c>
      <c r="R506" s="6">
        <v>0</v>
      </c>
      <c r="S506" s="6">
        <v>0</v>
      </c>
      <c r="T506" s="6">
        <v>0</v>
      </c>
      <c r="U506" s="6">
        <v>0</v>
      </c>
      <c r="V506" s="6">
        <v>0</v>
      </c>
      <c r="W506" s="6">
        <v>0</v>
      </c>
      <c r="X506" s="6">
        <v>0</v>
      </c>
      <c r="Y506" s="6">
        <v>0</v>
      </c>
      <c r="Z506" s="6">
        <v>0</v>
      </c>
      <c r="AA506" s="6">
        <v>0</v>
      </c>
      <c r="AB506" s="6">
        <v>0</v>
      </c>
      <c r="AC506" s="6">
        <v>0</v>
      </c>
      <c r="AD506" s="6">
        <v>0</v>
      </c>
      <c r="AE506" s="6">
        <v>0</v>
      </c>
      <c r="AF506" s="6">
        <v>0</v>
      </c>
      <c r="AG506" s="6">
        <v>0</v>
      </c>
      <c r="AH506" s="6">
        <v>0</v>
      </c>
      <c r="AI506" s="6">
        <v>1</v>
      </c>
      <c r="AJ506" s="6">
        <v>0</v>
      </c>
      <c r="AK506" s="6">
        <v>0</v>
      </c>
      <c r="AL506" s="6">
        <v>0</v>
      </c>
      <c r="AM506" s="6">
        <v>0</v>
      </c>
      <c r="AN506" s="6">
        <v>0</v>
      </c>
      <c r="AO506" s="46">
        <v>0</v>
      </c>
      <c r="AP506" s="41">
        <f t="shared" si="216"/>
        <v>0</v>
      </c>
      <c r="AQ506" s="62">
        <f t="shared" si="217"/>
        <v>1</v>
      </c>
      <c r="AR506" s="41">
        <f t="shared" si="218"/>
        <v>0</v>
      </c>
      <c r="AS506" s="62">
        <f t="shared" si="219"/>
        <v>1</v>
      </c>
      <c r="AT506" s="41">
        <f t="shared" si="220"/>
        <v>0</v>
      </c>
      <c r="AU506" s="41">
        <f t="shared" si="221"/>
        <v>0</v>
      </c>
      <c r="AV506" s="41">
        <f t="shared" si="222"/>
        <v>0</v>
      </c>
      <c r="AW506" s="41">
        <f t="shared" si="223"/>
        <v>0</v>
      </c>
      <c r="AX506" s="62">
        <f t="shared" si="224"/>
        <v>1</v>
      </c>
      <c r="AY506" s="62">
        <f t="shared" si="225"/>
        <v>1</v>
      </c>
      <c r="AZ506" s="233"/>
      <c r="BA506" s="234"/>
      <c r="BB506" s="234"/>
      <c r="BC506" s="235"/>
      <c r="BD506" s="240"/>
      <c r="BE506" s="32"/>
      <c r="BF506" s="156"/>
      <c r="BG506" s="32"/>
      <c r="BH506" s="32"/>
      <c r="BI506" s="72"/>
    </row>
    <row r="507" spans="1:61" x14ac:dyDescent="0.35">
      <c r="F507" s="31"/>
      <c r="G507" s="12" t="s">
        <v>668</v>
      </c>
      <c r="I507" s="6">
        <v>0</v>
      </c>
      <c r="J507" s="6">
        <v>0</v>
      </c>
      <c r="K507" s="6">
        <v>0</v>
      </c>
      <c r="L507" s="6">
        <v>0</v>
      </c>
      <c r="M507" s="6">
        <v>0</v>
      </c>
      <c r="N507" s="6">
        <v>0</v>
      </c>
      <c r="O507" s="6">
        <v>0</v>
      </c>
      <c r="P507" s="6">
        <v>0</v>
      </c>
      <c r="Q507" s="6">
        <v>0</v>
      </c>
      <c r="R507" s="6">
        <v>0</v>
      </c>
      <c r="S507" s="6">
        <v>0</v>
      </c>
      <c r="T507" s="6">
        <v>0</v>
      </c>
      <c r="U507" s="6">
        <v>0</v>
      </c>
      <c r="V507" s="6">
        <v>0</v>
      </c>
      <c r="W507" s="6">
        <v>0</v>
      </c>
      <c r="X507" s="6">
        <v>0</v>
      </c>
      <c r="Y507" s="6">
        <v>0</v>
      </c>
      <c r="Z507" s="6">
        <v>0</v>
      </c>
      <c r="AA507" s="6">
        <v>0</v>
      </c>
      <c r="AB507" s="6">
        <v>0</v>
      </c>
      <c r="AC507" s="6">
        <v>0</v>
      </c>
      <c r="AD507" s="6">
        <v>0</v>
      </c>
      <c r="AE507" s="6">
        <v>0</v>
      </c>
      <c r="AF507" s="6">
        <v>0</v>
      </c>
      <c r="AG507" s="6">
        <v>0</v>
      </c>
      <c r="AH507" s="6">
        <v>0</v>
      </c>
      <c r="AI507" s="6">
        <v>1</v>
      </c>
      <c r="AJ507" s="6">
        <v>0</v>
      </c>
      <c r="AK507" s="6">
        <v>0</v>
      </c>
      <c r="AL507" s="6">
        <v>0</v>
      </c>
      <c r="AM507" s="6">
        <v>0</v>
      </c>
      <c r="AN507" s="6">
        <v>0</v>
      </c>
      <c r="AO507" s="46">
        <v>0</v>
      </c>
      <c r="AP507" s="41">
        <f t="shared" si="216"/>
        <v>0</v>
      </c>
      <c r="AQ507" s="62">
        <f t="shared" si="217"/>
        <v>1</v>
      </c>
      <c r="AR507" s="41">
        <f t="shared" si="218"/>
        <v>0</v>
      </c>
      <c r="AS507" s="62">
        <f t="shared" si="219"/>
        <v>1</v>
      </c>
      <c r="AT507" s="41">
        <f t="shared" si="220"/>
        <v>0</v>
      </c>
      <c r="AU507" s="41">
        <f t="shared" si="221"/>
        <v>0</v>
      </c>
      <c r="AV507" s="41">
        <f t="shared" si="222"/>
        <v>0</v>
      </c>
      <c r="AW507" s="41">
        <f t="shared" si="223"/>
        <v>0</v>
      </c>
      <c r="AX507" s="62">
        <f t="shared" si="224"/>
        <v>1</v>
      </c>
      <c r="AY507" s="62">
        <f t="shared" si="225"/>
        <v>1</v>
      </c>
      <c r="AZ507" s="233"/>
      <c r="BA507" s="234"/>
      <c r="BB507" s="234"/>
      <c r="BC507" s="235"/>
      <c r="BD507" s="240"/>
      <c r="BF507" s="140"/>
      <c r="BI507" s="64"/>
    </row>
    <row r="508" spans="1:61" x14ac:dyDescent="0.35">
      <c r="F508" s="12" t="s">
        <v>634</v>
      </c>
      <c r="I508" s="6">
        <v>0</v>
      </c>
      <c r="J508" s="6">
        <v>0</v>
      </c>
      <c r="K508" s="6">
        <v>0</v>
      </c>
      <c r="L508" s="6">
        <v>0</v>
      </c>
      <c r="M508" s="6">
        <v>0</v>
      </c>
      <c r="N508" s="6">
        <v>0</v>
      </c>
      <c r="O508" s="6">
        <v>0</v>
      </c>
      <c r="P508" s="6">
        <v>0</v>
      </c>
      <c r="Q508" s="6">
        <v>0</v>
      </c>
      <c r="R508" s="6">
        <v>0</v>
      </c>
      <c r="S508" s="6">
        <v>0</v>
      </c>
      <c r="T508" s="6">
        <v>0</v>
      </c>
      <c r="U508" s="6">
        <v>0</v>
      </c>
      <c r="V508" s="6">
        <v>0</v>
      </c>
      <c r="W508" s="6">
        <v>0</v>
      </c>
      <c r="X508" s="6">
        <v>0</v>
      </c>
      <c r="Y508" s="6">
        <v>0</v>
      </c>
      <c r="Z508" s="6">
        <v>0</v>
      </c>
      <c r="AA508" s="6">
        <v>0</v>
      </c>
      <c r="AB508" s="6">
        <v>0</v>
      </c>
      <c r="AC508" s="6">
        <v>0</v>
      </c>
      <c r="AD508" s="6">
        <v>0</v>
      </c>
      <c r="AE508" s="6">
        <v>0</v>
      </c>
      <c r="AF508" s="6">
        <v>0</v>
      </c>
      <c r="AG508" s="6">
        <v>0</v>
      </c>
      <c r="AH508" s="6">
        <v>0</v>
      </c>
      <c r="AI508" s="6">
        <v>1</v>
      </c>
      <c r="AJ508" s="6">
        <v>1</v>
      </c>
      <c r="AK508" s="6">
        <v>0</v>
      </c>
      <c r="AL508" s="6">
        <v>0</v>
      </c>
      <c r="AM508" s="6">
        <v>0</v>
      </c>
      <c r="AN508" s="6">
        <v>0</v>
      </c>
      <c r="AO508" s="46">
        <v>0</v>
      </c>
      <c r="AP508" s="41">
        <f t="shared" si="216"/>
        <v>0</v>
      </c>
      <c r="AQ508" s="62">
        <f t="shared" si="217"/>
        <v>2</v>
      </c>
      <c r="AR508" s="41">
        <f t="shared" si="218"/>
        <v>0</v>
      </c>
      <c r="AS508" s="62">
        <f t="shared" si="219"/>
        <v>2</v>
      </c>
      <c r="AT508" s="41">
        <f t="shared" si="220"/>
        <v>0</v>
      </c>
      <c r="AU508" s="41">
        <f t="shared" si="221"/>
        <v>0</v>
      </c>
      <c r="AV508" s="41">
        <f t="shared" si="222"/>
        <v>0</v>
      </c>
      <c r="AW508" s="41">
        <f t="shared" si="223"/>
        <v>0</v>
      </c>
      <c r="AX508" s="62">
        <f t="shared" si="224"/>
        <v>2</v>
      </c>
      <c r="AY508" s="62">
        <f t="shared" si="225"/>
        <v>2</v>
      </c>
      <c r="AZ508" s="233"/>
      <c r="BA508" s="234"/>
      <c r="BB508" s="234"/>
      <c r="BC508" s="235"/>
      <c r="BD508" s="240"/>
      <c r="BF508" s="140"/>
      <c r="BI508" s="64"/>
    </row>
    <row r="509" spans="1:61" x14ac:dyDescent="0.35">
      <c r="F509" s="12" t="s">
        <v>635</v>
      </c>
      <c r="I509" s="6">
        <v>0</v>
      </c>
      <c r="J509" s="6">
        <v>0</v>
      </c>
      <c r="K509" s="6">
        <v>0</v>
      </c>
      <c r="L509" s="6">
        <v>0</v>
      </c>
      <c r="M509" s="6">
        <v>0</v>
      </c>
      <c r="N509" s="6">
        <v>0</v>
      </c>
      <c r="O509" s="6">
        <v>0</v>
      </c>
      <c r="P509" s="6">
        <v>0</v>
      </c>
      <c r="Q509" s="6">
        <v>0</v>
      </c>
      <c r="R509" s="6">
        <v>0</v>
      </c>
      <c r="S509" s="6">
        <v>0</v>
      </c>
      <c r="T509" s="6">
        <v>0</v>
      </c>
      <c r="U509" s="6">
        <v>0</v>
      </c>
      <c r="V509" s="6">
        <v>0</v>
      </c>
      <c r="W509" s="6">
        <v>0</v>
      </c>
      <c r="X509" s="6">
        <v>0</v>
      </c>
      <c r="Y509" s="6">
        <v>0</v>
      </c>
      <c r="Z509" s="6">
        <v>0</v>
      </c>
      <c r="AA509" s="6">
        <v>0</v>
      </c>
      <c r="AB509" s="6">
        <v>0</v>
      </c>
      <c r="AC509" s="6">
        <v>0</v>
      </c>
      <c r="AD509" s="6">
        <v>0</v>
      </c>
      <c r="AE509" s="6">
        <v>0</v>
      </c>
      <c r="AF509" s="6">
        <v>0</v>
      </c>
      <c r="AG509" s="6">
        <v>0</v>
      </c>
      <c r="AH509" s="6">
        <v>0</v>
      </c>
      <c r="AI509" s="6">
        <v>1</v>
      </c>
      <c r="AJ509" s="6">
        <v>0</v>
      </c>
      <c r="AK509" s="6">
        <v>0</v>
      </c>
      <c r="AL509" s="6">
        <v>0</v>
      </c>
      <c r="AM509" s="6">
        <v>0</v>
      </c>
      <c r="AN509" s="6">
        <v>0</v>
      </c>
      <c r="AO509" s="46">
        <v>0</v>
      </c>
      <c r="AP509" s="41">
        <f t="shared" si="216"/>
        <v>0</v>
      </c>
      <c r="AQ509" s="62">
        <f t="shared" si="217"/>
        <v>1</v>
      </c>
      <c r="AR509" s="41">
        <f t="shared" si="218"/>
        <v>0</v>
      </c>
      <c r="AS509" s="62">
        <f t="shared" si="219"/>
        <v>1</v>
      </c>
      <c r="AT509" s="41">
        <f t="shared" si="220"/>
        <v>0</v>
      </c>
      <c r="AU509" s="41">
        <f t="shared" si="221"/>
        <v>0</v>
      </c>
      <c r="AV509" s="41">
        <f t="shared" si="222"/>
        <v>0</v>
      </c>
      <c r="AW509" s="41">
        <f t="shared" si="223"/>
        <v>0</v>
      </c>
      <c r="AX509" s="62">
        <f t="shared" si="224"/>
        <v>1</v>
      </c>
      <c r="AY509" s="62">
        <f t="shared" si="225"/>
        <v>1</v>
      </c>
      <c r="AZ509" s="233"/>
      <c r="BA509" s="234"/>
      <c r="BB509" s="234"/>
      <c r="BC509" s="235"/>
      <c r="BD509" s="240"/>
      <c r="BF509" s="140"/>
      <c r="BI509" s="64"/>
    </row>
    <row r="510" spans="1:61" s="202" customFormat="1" x14ac:dyDescent="0.35">
      <c r="E510" s="11" t="s">
        <v>855</v>
      </c>
      <c r="F510" s="12"/>
      <c r="I510" s="204">
        <f>SUM(I511:I517)</f>
        <v>0</v>
      </c>
      <c r="J510" s="204">
        <f t="shared" ref="J510:AF510" si="227">SUM(J511:J517)</f>
        <v>0</v>
      </c>
      <c r="K510" s="204">
        <f t="shared" si="227"/>
        <v>0</v>
      </c>
      <c r="L510" s="204">
        <f t="shared" si="227"/>
        <v>0</v>
      </c>
      <c r="M510" s="204">
        <f t="shared" si="227"/>
        <v>0</v>
      </c>
      <c r="N510" s="204">
        <f t="shared" si="227"/>
        <v>0</v>
      </c>
      <c r="O510" s="204">
        <f t="shared" si="227"/>
        <v>0</v>
      </c>
      <c r="P510" s="204">
        <f t="shared" si="227"/>
        <v>0</v>
      </c>
      <c r="Q510" s="204">
        <f t="shared" si="227"/>
        <v>0</v>
      </c>
      <c r="R510" s="204">
        <f t="shared" si="227"/>
        <v>0</v>
      </c>
      <c r="S510" s="204">
        <f t="shared" si="227"/>
        <v>0</v>
      </c>
      <c r="T510" s="204">
        <f t="shared" si="227"/>
        <v>0</v>
      </c>
      <c r="U510" s="204">
        <f t="shared" si="227"/>
        <v>0</v>
      </c>
      <c r="V510" s="204">
        <f t="shared" si="227"/>
        <v>0</v>
      </c>
      <c r="W510" s="204">
        <f t="shared" si="227"/>
        <v>0</v>
      </c>
      <c r="X510" s="204">
        <f t="shared" si="227"/>
        <v>0</v>
      </c>
      <c r="Y510" s="204">
        <f t="shared" si="227"/>
        <v>0</v>
      </c>
      <c r="Z510" s="204">
        <f t="shared" si="227"/>
        <v>0</v>
      </c>
      <c r="AA510" s="204">
        <f t="shared" si="227"/>
        <v>0</v>
      </c>
      <c r="AB510" s="204">
        <f t="shared" si="227"/>
        <v>0</v>
      </c>
      <c r="AC510" s="204">
        <f t="shared" si="227"/>
        <v>0</v>
      </c>
      <c r="AD510" s="204">
        <f t="shared" si="227"/>
        <v>0</v>
      </c>
      <c r="AE510" s="204">
        <f t="shared" si="227"/>
        <v>0</v>
      </c>
      <c r="AF510" s="204">
        <f t="shared" si="227"/>
        <v>0</v>
      </c>
      <c r="AG510" s="204">
        <v>0</v>
      </c>
      <c r="AH510" s="204">
        <v>1</v>
      </c>
      <c r="AI510" s="204">
        <v>1</v>
      </c>
      <c r="AJ510" s="204">
        <v>1</v>
      </c>
      <c r="AK510" s="204">
        <v>1</v>
      </c>
      <c r="AL510" s="204">
        <v>1</v>
      </c>
      <c r="AM510" s="204">
        <v>1</v>
      </c>
      <c r="AN510" s="204">
        <v>0</v>
      </c>
      <c r="AO510" s="205">
        <v>0</v>
      </c>
      <c r="AP510" s="206">
        <f t="shared" si="216"/>
        <v>2</v>
      </c>
      <c r="AQ510" s="207">
        <f t="shared" si="217"/>
        <v>4</v>
      </c>
      <c r="AR510" s="206">
        <f t="shared" si="218"/>
        <v>3</v>
      </c>
      <c r="AS510" s="207">
        <f t="shared" si="219"/>
        <v>3</v>
      </c>
      <c r="AT510" s="206">
        <f t="shared" si="220"/>
        <v>0</v>
      </c>
      <c r="AU510" s="206">
        <f t="shared" si="221"/>
        <v>0</v>
      </c>
      <c r="AV510" s="206">
        <f t="shared" si="222"/>
        <v>0</v>
      </c>
      <c r="AW510" s="206">
        <f t="shared" si="223"/>
        <v>0</v>
      </c>
      <c r="AX510" s="207">
        <f t="shared" si="224"/>
        <v>6</v>
      </c>
      <c r="AY510" s="207">
        <f t="shared" si="225"/>
        <v>6</v>
      </c>
      <c r="AZ510" s="233"/>
      <c r="BA510" s="234"/>
      <c r="BB510" s="234"/>
      <c r="BC510" s="235"/>
      <c r="BD510" s="240"/>
      <c r="BF510" s="208"/>
      <c r="BI510" s="216"/>
    </row>
    <row r="511" spans="1:61" x14ac:dyDescent="0.35">
      <c r="F511" s="12" t="s">
        <v>636</v>
      </c>
      <c r="I511" s="6">
        <v>0</v>
      </c>
      <c r="J511" s="6">
        <v>0</v>
      </c>
      <c r="K511" s="6">
        <v>0</v>
      </c>
      <c r="L511" s="6">
        <v>0</v>
      </c>
      <c r="M511" s="6">
        <v>0</v>
      </c>
      <c r="N511" s="6">
        <v>0</v>
      </c>
      <c r="O511" s="6">
        <v>0</v>
      </c>
      <c r="P511" s="6">
        <v>0</v>
      </c>
      <c r="Q511" s="6">
        <v>0</v>
      </c>
      <c r="R511" s="6">
        <v>0</v>
      </c>
      <c r="S511" s="6">
        <v>0</v>
      </c>
      <c r="T511" s="6">
        <v>0</v>
      </c>
      <c r="U511" s="6">
        <v>0</v>
      </c>
      <c r="V511" s="6">
        <v>0</v>
      </c>
      <c r="W511" s="6">
        <v>0</v>
      </c>
      <c r="X511" s="6">
        <v>0</v>
      </c>
      <c r="Y511" s="6">
        <v>0</v>
      </c>
      <c r="Z511" s="6">
        <v>0</v>
      </c>
      <c r="AA511" s="6">
        <v>0</v>
      </c>
      <c r="AB511" s="6">
        <v>0</v>
      </c>
      <c r="AC511" s="6">
        <v>0</v>
      </c>
      <c r="AD511" s="6">
        <v>0</v>
      </c>
      <c r="AE511" s="6">
        <v>0</v>
      </c>
      <c r="AF511" s="6">
        <v>0</v>
      </c>
      <c r="AG511" s="6">
        <v>0</v>
      </c>
      <c r="AH511" s="6">
        <v>0</v>
      </c>
      <c r="AI511" s="6">
        <v>0</v>
      </c>
      <c r="AJ511" s="6">
        <v>0</v>
      </c>
      <c r="AK511" s="6">
        <v>1</v>
      </c>
      <c r="AL511" s="6">
        <v>0</v>
      </c>
      <c r="AM511" s="6">
        <v>0</v>
      </c>
      <c r="AN511" s="6">
        <v>0</v>
      </c>
      <c r="AO511" s="46">
        <v>0</v>
      </c>
      <c r="AP511" s="41">
        <f t="shared" si="216"/>
        <v>0</v>
      </c>
      <c r="AQ511" s="62">
        <f t="shared" si="217"/>
        <v>1</v>
      </c>
      <c r="AR511" s="41">
        <f t="shared" si="218"/>
        <v>0</v>
      </c>
      <c r="AS511" s="62">
        <f t="shared" si="219"/>
        <v>1</v>
      </c>
      <c r="AT511" s="41">
        <f t="shared" si="220"/>
        <v>0</v>
      </c>
      <c r="AU511" s="41">
        <f t="shared" si="221"/>
        <v>0</v>
      </c>
      <c r="AV511" s="41">
        <f t="shared" si="222"/>
        <v>0</v>
      </c>
      <c r="AW511" s="41">
        <f t="shared" si="223"/>
        <v>0</v>
      </c>
      <c r="AX511" s="62">
        <f t="shared" si="224"/>
        <v>1</v>
      </c>
      <c r="AY511" s="62">
        <f t="shared" si="225"/>
        <v>1</v>
      </c>
      <c r="AZ511" s="233"/>
      <c r="BA511" s="234"/>
      <c r="BB511" s="234"/>
      <c r="BC511" s="235"/>
      <c r="BD511" s="240"/>
      <c r="BF511" s="140"/>
      <c r="BI511" s="64"/>
    </row>
    <row r="512" spans="1:61" x14ac:dyDescent="0.35">
      <c r="F512" s="12" t="s">
        <v>637</v>
      </c>
      <c r="I512" s="6">
        <v>0</v>
      </c>
      <c r="J512" s="6">
        <v>0</v>
      </c>
      <c r="K512" s="6">
        <v>0</v>
      </c>
      <c r="L512" s="6">
        <v>0</v>
      </c>
      <c r="M512" s="6">
        <v>0</v>
      </c>
      <c r="N512" s="6">
        <v>0</v>
      </c>
      <c r="O512" s="6">
        <v>0</v>
      </c>
      <c r="P512" s="6">
        <v>0</v>
      </c>
      <c r="Q512" s="6">
        <v>0</v>
      </c>
      <c r="R512" s="6">
        <v>0</v>
      </c>
      <c r="S512" s="6">
        <v>0</v>
      </c>
      <c r="T512" s="6">
        <v>0</v>
      </c>
      <c r="U512" s="6">
        <v>0</v>
      </c>
      <c r="V512" s="6">
        <v>0</v>
      </c>
      <c r="W512" s="6">
        <v>0</v>
      </c>
      <c r="X512" s="6">
        <v>0</v>
      </c>
      <c r="Y512" s="6">
        <v>0</v>
      </c>
      <c r="Z512" s="6">
        <v>0</v>
      </c>
      <c r="AA512" s="6">
        <v>0</v>
      </c>
      <c r="AB512" s="6">
        <v>0</v>
      </c>
      <c r="AC512" s="6">
        <v>0</v>
      </c>
      <c r="AD512" s="6">
        <v>0</v>
      </c>
      <c r="AE512" s="6">
        <v>0</v>
      </c>
      <c r="AF512" s="6">
        <v>0</v>
      </c>
      <c r="AG512" s="6">
        <v>0</v>
      </c>
      <c r="AH512" s="6">
        <v>1</v>
      </c>
      <c r="AI512" s="6">
        <v>0</v>
      </c>
      <c r="AJ512" s="6">
        <v>1</v>
      </c>
      <c r="AK512" s="6">
        <v>1</v>
      </c>
      <c r="AL512" s="6">
        <v>0</v>
      </c>
      <c r="AM512" s="6">
        <v>1</v>
      </c>
      <c r="AN512" s="6">
        <v>0</v>
      </c>
      <c r="AO512" s="46">
        <v>0</v>
      </c>
      <c r="AP512" s="41">
        <f t="shared" si="216"/>
        <v>1</v>
      </c>
      <c r="AQ512" s="62">
        <f t="shared" si="217"/>
        <v>3</v>
      </c>
      <c r="AR512" s="41">
        <f t="shared" si="218"/>
        <v>2</v>
      </c>
      <c r="AS512" s="62">
        <f t="shared" si="219"/>
        <v>2</v>
      </c>
      <c r="AT512" s="41">
        <f t="shared" si="220"/>
        <v>0</v>
      </c>
      <c r="AU512" s="41">
        <f t="shared" si="221"/>
        <v>0</v>
      </c>
      <c r="AV512" s="41">
        <f t="shared" si="222"/>
        <v>0</v>
      </c>
      <c r="AW512" s="41">
        <f t="shared" si="223"/>
        <v>0</v>
      </c>
      <c r="AX512" s="62">
        <f t="shared" si="224"/>
        <v>4</v>
      </c>
      <c r="AY512" s="62">
        <f t="shared" si="225"/>
        <v>4</v>
      </c>
      <c r="AZ512" s="233"/>
      <c r="BA512" s="234"/>
      <c r="BB512" s="234"/>
      <c r="BC512" s="235"/>
      <c r="BD512" s="240"/>
      <c r="BF512" s="140"/>
      <c r="BI512" s="64"/>
    </row>
    <row r="513" spans="5:61" x14ac:dyDescent="0.35">
      <c r="F513" s="12" t="s">
        <v>638</v>
      </c>
      <c r="I513" s="6">
        <v>0</v>
      </c>
      <c r="J513" s="6">
        <v>0</v>
      </c>
      <c r="K513" s="6">
        <v>0</v>
      </c>
      <c r="L513" s="6">
        <v>0</v>
      </c>
      <c r="M513" s="6">
        <v>0</v>
      </c>
      <c r="N513" s="6">
        <v>0</v>
      </c>
      <c r="O513" s="6">
        <v>0</v>
      </c>
      <c r="P513" s="6">
        <v>0</v>
      </c>
      <c r="Q513" s="6">
        <v>0</v>
      </c>
      <c r="R513" s="6">
        <v>0</v>
      </c>
      <c r="S513" s="6">
        <v>0</v>
      </c>
      <c r="T513" s="6">
        <v>0</v>
      </c>
      <c r="U513" s="6">
        <v>0</v>
      </c>
      <c r="V513" s="6">
        <v>0</v>
      </c>
      <c r="W513" s="6">
        <v>0</v>
      </c>
      <c r="X513" s="6">
        <v>0</v>
      </c>
      <c r="Y513" s="6">
        <v>0</v>
      </c>
      <c r="Z513" s="6">
        <v>0</v>
      </c>
      <c r="AA513" s="6">
        <v>0</v>
      </c>
      <c r="AB513" s="6">
        <v>0</v>
      </c>
      <c r="AC513" s="6">
        <v>0</v>
      </c>
      <c r="AD513" s="6">
        <v>0</v>
      </c>
      <c r="AE513" s="6">
        <v>0</v>
      </c>
      <c r="AF513" s="6">
        <v>0</v>
      </c>
      <c r="AG513" s="6">
        <v>0</v>
      </c>
      <c r="AH513" s="6">
        <v>1</v>
      </c>
      <c r="AI513" s="6">
        <v>1</v>
      </c>
      <c r="AJ513" s="6">
        <v>0</v>
      </c>
      <c r="AK513" s="6">
        <v>1</v>
      </c>
      <c r="AL513" s="6">
        <v>0</v>
      </c>
      <c r="AM513" s="6">
        <v>0</v>
      </c>
      <c r="AN513" s="6">
        <v>0</v>
      </c>
      <c r="AO513" s="46">
        <v>0</v>
      </c>
      <c r="AP513" s="41">
        <f t="shared" si="216"/>
        <v>0</v>
      </c>
      <c r="AQ513" s="62">
        <f t="shared" si="217"/>
        <v>3</v>
      </c>
      <c r="AR513" s="41">
        <f t="shared" si="218"/>
        <v>1</v>
      </c>
      <c r="AS513" s="62">
        <f t="shared" si="219"/>
        <v>2</v>
      </c>
      <c r="AT513" s="41">
        <f t="shared" si="220"/>
        <v>0</v>
      </c>
      <c r="AU513" s="41">
        <f t="shared" si="221"/>
        <v>0</v>
      </c>
      <c r="AV513" s="41">
        <f t="shared" si="222"/>
        <v>0</v>
      </c>
      <c r="AW513" s="41">
        <f t="shared" si="223"/>
        <v>0</v>
      </c>
      <c r="AX513" s="62">
        <f t="shared" si="224"/>
        <v>3</v>
      </c>
      <c r="AY513" s="62">
        <f t="shared" si="225"/>
        <v>3</v>
      </c>
      <c r="AZ513" s="233"/>
      <c r="BA513" s="234"/>
      <c r="BB513" s="234"/>
      <c r="BC513" s="235"/>
      <c r="BD513" s="240"/>
      <c r="BF513" s="140"/>
      <c r="BI513" s="64"/>
    </row>
    <row r="514" spans="5:61" x14ac:dyDescent="0.35">
      <c r="F514" s="12" t="s">
        <v>639</v>
      </c>
      <c r="I514" s="6">
        <v>0</v>
      </c>
      <c r="J514" s="6">
        <v>0</v>
      </c>
      <c r="K514" s="6">
        <v>0</v>
      </c>
      <c r="L514" s="6">
        <v>0</v>
      </c>
      <c r="M514" s="6">
        <v>0</v>
      </c>
      <c r="N514" s="6">
        <v>0</v>
      </c>
      <c r="O514" s="6">
        <v>0</v>
      </c>
      <c r="P514" s="6">
        <v>0</v>
      </c>
      <c r="Q514" s="6">
        <v>0</v>
      </c>
      <c r="R514" s="6">
        <v>0</v>
      </c>
      <c r="S514" s="6">
        <v>0</v>
      </c>
      <c r="T514" s="6">
        <v>0</v>
      </c>
      <c r="U514" s="6">
        <v>0</v>
      </c>
      <c r="V514" s="6">
        <v>0</v>
      </c>
      <c r="W514" s="6">
        <v>0</v>
      </c>
      <c r="X514" s="6">
        <v>0</v>
      </c>
      <c r="Y514" s="6">
        <v>0</v>
      </c>
      <c r="Z514" s="6">
        <v>0</v>
      </c>
      <c r="AA514" s="6">
        <v>0</v>
      </c>
      <c r="AB514" s="6">
        <v>0</v>
      </c>
      <c r="AC514" s="6">
        <v>0</v>
      </c>
      <c r="AD514" s="6">
        <v>0</v>
      </c>
      <c r="AE514" s="6">
        <v>0</v>
      </c>
      <c r="AF514" s="6">
        <v>0</v>
      </c>
      <c r="AG514" s="6">
        <v>0</v>
      </c>
      <c r="AH514" s="6">
        <v>0</v>
      </c>
      <c r="AI514" s="6">
        <v>0</v>
      </c>
      <c r="AJ514" s="6">
        <v>1</v>
      </c>
      <c r="AK514" s="6">
        <v>0</v>
      </c>
      <c r="AL514" s="6">
        <v>0</v>
      </c>
      <c r="AM514" s="6">
        <v>0</v>
      </c>
      <c r="AN514" s="6">
        <v>0</v>
      </c>
      <c r="AO514" s="46">
        <v>0</v>
      </c>
      <c r="AP514" s="41">
        <f t="shared" si="216"/>
        <v>0</v>
      </c>
      <c r="AQ514" s="62">
        <f t="shared" si="217"/>
        <v>1</v>
      </c>
      <c r="AR514" s="41">
        <f t="shared" si="218"/>
        <v>0</v>
      </c>
      <c r="AS514" s="62">
        <f t="shared" si="219"/>
        <v>1</v>
      </c>
      <c r="AT514" s="41">
        <f t="shared" si="220"/>
        <v>0</v>
      </c>
      <c r="AU514" s="41">
        <f t="shared" si="221"/>
        <v>0</v>
      </c>
      <c r="AV514" s="41">
        <f t="shared" si="222"/>
        <v>0</v>
      </c>
      <c r="AW514" s="41">
        <f t="shared" si="223"/>
        <v>0</v>
      </c>
      <c r="AX514" s="62">
        <f t="shared" si="224"/>
        <v>1</v>
      </c>
      <c r="AY514" s="62">
        <f t="shared" si="225"/>
        <v>1</v>
      </c>
      <c r="AZ514" s="233"/>
      <c r="BA514" s="234"/>
      <c r="BB514" s="234"/>
      <c r="BC514" s="235"/>
      <c r="BD514" s="240"/>
      <c r="BF514" s="140"/>
      <c r="BI514" s="64"/>
    </row>
    <row r="515" spans="5:61" x14ac:dyDescent="0.35">
      <c r="F515" s="12" t="s">
        <v>640</v>
      </c>
      <c r="I515" s="6">
        <v>0</v>
      </c>
      <c r="J515" s="6">
        <v>0</v>
      </c>
      <c r="K515" s="6">
        <v>0</v>
      </c>
      <c r="L515" s="6">
        <v>0</v>
      </c>
      <c r="M515" s="6">
        <v>0</v>
      </c>
      <c r="N515" s="6">
        <v>0</v>
      </c>
      <c r="O515" s="6">
        <v>0</v>
      </c>
      <c r="P515" s="6">
        <v>0</v>
      </c>
      <c r="Q515" s="6">
        <v>0</v>
      </c>
      <c r="R515" s="6">
        <v>0</v>
      </c>
      <c r="S515" s="6">
        <v>0</v>
      </c>
      <c r="T515" s="6">
        <v>0</v>
      </c>
      <c r="U515" s="6">
        <v>0</v>
      </c>
      <c r="V515" s="6">
        <v>0</v>
      </c>
      <c r="W515" s="6">
        <v>0</v>
      </c>
      <c r="X515" s="6">
        <v>0</v>
      </c>
      <c r="Y515" s="6">
        <v>0</v>
      </c>
      <c r="Z515" s="6">
        <v>0</v>
      </c>
      <c r="AA515" s="6">
        <v>0</v>
      </c>
      <c r="AB515" s="6">
        <v>0</v>
      </c>
      <c r="AC515" s="6">
        <v>0</v>
      </c>
      <c r="AD515" s="6">
        <v>0</v>
      </c>
      <c r="AE515" s="6">
        <v>0</v>
      </c>
      <c r="AF515" s="6">
        <v>0</v>
      </c>
      <c r="AG515" s="6">
        <v>0</v>
      </c>
      <c r="AH515" s="6">
        <v>0</v>
      </c>
      <c r="AI515" s="6">
        <v>1</v>
      </c>
      <c r="AJ515" s="6">
        <v>0</v>
      </c>
      <c r="AK515" s="6">
        <v>0</v>
      </c>
      <c r="AL515" s="6">
        <v>0</v>
      </c>
      <c r="AM515" s="6">
        <v>0</v>
      </c>
      <c r="AN515" s="6">
        <v>0</v>
      </c>
      <c r="AO515" s="46">
        <v>0</v>
      </c>
      <c r="AP515" s="41">
        <f t="shared" si="216"/>
        <v>0</v>
      </c>
      <c r="AQ515" s="62">
        <f t="shared" si="217"/>
        <v>1</v>
      </c>
      <c r="AR515" s="41">
        <f t="shared" si="218"/>
        <v>0</v>
      </c>
      <c r="AS515" s="62">
        <f t="shared" si="219"/>
        <v>1</v>
      </c>
      <c r="AT515" s="41">
        <f t="shared" si="220"/>
        <v>0</v>
      </c>
      <c r="AU515" s="41">
        <f t="shared" si="221"/>
        <v>0</v>
      </c>
      <c r="AV515" s="41">
        <f t="shared" si="222"/>
        <v>0</v>
      </c>
      <c r="AW515" s="41">
        <f t="shared" si="223"/>
        <v>0</v>
      </c>
      <c r="AX515" s="62">
        <f t="shared" si="224"/>
        <v>1</v>
      </c>
      <c r="AY515" s="62">
        <f t="shared" si="225"/>
        <v>1</v>
      </c>
      <c r="AZ515" s="233"/>
      <c r="BA515" s="234"/>
      <c r="BB515" s="234"/>
      <c r="BC515" s="235"/>
      <c r="BD515" s="240"/>
      <c r="BF515" s="140"/>
      <c r="BI515" s="64"/>
    </row>
    <row r="516" spans="5:61" x14ac:dyDescent="0.35">
      <c r="F516" s="12" t="s">
        <v>641</v>
      </c>
      <c r="I516" s="6">
        <v>0</v>
      </c>
      <c r="J516" s="6">
        <v>0</v>
      </c>
      <c r="K516" s="6">
        <v>0</v>
      </c>
      <c r="L516" s="6">
        <v>0</v>
      </c>
      <c r="M516" s="6">
        <v>0</v>
      </c>
      <c r="N516" s="6">
        <v>0</v>
      </c>
      <c r="O516" s="6">
        <v>0</v>
      </c>
      <c r="P516" s="6">
        <v>0</v>
      </c>
      <c r="Q516" s="6">
        <v>0</v>
      </c>
      <c r="R516" s="6">
        <v>0</v>
      </c>
      <c r="S516" s="6">
        <v>0</v>
      </c>
      <c r="T516" s="6">
        <v>0</v>
      </c>
      <c r="U516" s="6">
        <v>0</v>
      </c>
      <c r="V516" s="6">
        <v>0</v>
      </c>
      <c r="W516" s="6">
        <v>0</v>
      </c>
      <c r="X516" s="6">
        <v>0</v>
      </c>
      <c r="Y516" s="6">
        <v>0</v>
      </c>
      <c r="Z516" s="6">
        <v>0</v>
      </c>
      <c r="AA516" s="6">
        <v>0</v>
      </c>
      <c r="AB516" s="6">
        <v>0</v>
      </c>
      <c r="AC516" s="6">
        <v>0</v>
      </c>
      <c r="AD516" s="6">
        <v>0</v>
      </c>
      <c r="AE516" s="6">
        <v>0</v>
      </c>
      <c r="AF516" s="6">
        <v>0</v>
      </c>
      <c r="AG516" s="6">
        <v>0</v>
      </c>
      <c r="AH516" s="6">
        <v>0</v>
      </c>
      <c r="AI516" s="6">
        <v>0</v>
      </c>
      <c r="AJ516" s="6">
        <v>0</v>
      </c>
      <c r="AK516" s="6">
        <v>0</v>
      </c>
      <c r="AL516" s="6">
        <v>1</v>
      </c>
      <c r="AM516" s="6">
        <v>0</v>
      </c>
      <c r="AN516" s="6">
        <v>0</v>
      </c>
      <c r="AO516" s="46">
        <v>0</v>
      </c>
      <c r="AP516" s="41">
        <f t="shared" si="216"/>
        <v>1</v>
      </c>
      <c r="AQ516" s="62">
        <f t="shared" si="217"/>
        <v>0</v>
      </c>
      <c r="AR516" s="41">
        <f t="shared" si="218"/>
        <v>1</v>
      </c>
      <c r="AS516" s="62">
        <f t="shared" si="219"/>
        <v>0</v>
      </c>
      <c r="AT516" s="41">
        <f t="shared" si="220"/>
        <v>0</v>
      </c>
      <c r="AU516" s="41">
        <f t="shared" si="221"/>
        <v>0</v>
      </c>
      <c r="AV516" s="41">
        <f t="shared" si="222"/>
        <v>0</v>
      </c>
      <c r="AW516" s="41">
        <f t="shared" si="223"/>
        <v>0</v>
      </c>
      <c r="AX516" s="62">
        <f t="shared" si="224"/>
        <v>1</v>
      </c>
      <c r="AY516" s="62">
        <f t="shared" si="225"/>
        <v>1</v>
      </c>
      <c r="AZ516" s="233"/>
      <c r="BA516" s="234"/>
      <c r="BB516" s="234"/>
      <c r="BC516" s="235"/>
      <c r="BD516" s="240"/>
      <c r="BF516" s="140"/>
      <c r="BI516" s="64"/>
    </row>
    <row r="517" spans="5:61" s="202" customFormat="1" x14ac:dyDescent="0.35">
      <c r="E517" s="11" t="s">
        <v>856</v>
      </c>
      <c r="F517" s="203"/>
      <c r="I517" s="204">
        <v>0</v>
      </c>
      <c r="J517" s="204">
        <v>0</v>
      </c>
      <c r="K517" s="204">
        <v>0</v>
      </c>
      <c r="L517" s="204">
        <v>0</v>
      </c>
      <c r="M517" s="204">
        <v>0</v>
      </c>
      <c r="N517" s="204">
        <v>0</v>
      </c>
      <c r="O517" s="204">
        <v>0</v>
      </c>
      <c r="P517" s="204">
        <v>0</v>
      </c>
      <c r="Q517" s="204">
        <v>0</v>
      </c>
      <c r="R517" s="204">
        <v>0</v>
      </c>
      <c r="S517" s="204">
        <v>0</v>
      </c>
      <c r="T517" s="204">
        <v>0</v>
      </c>
      <c r="U517" s="204">
        <v>0</v>
      </c>
      <c r="V517" s="204">
        <v>0</v>
      </c>
      <c r="W517" s="204">
        <v>0</v>
      </c>
      <c r="X517" s="204">
        <v>0</v>
      </c>
      <c r="Y517" s="204">
        <v>0</v>
      </c>
      <c r="Z517" s="204">
        <v>0</v>
      </c>
      <c r="AA517" s="204">
        <v>0</v>
      </c>
      <c r="AB517" s="204">
        <v>0</v>
      </c>
      <c r="AC517" s="204">
        <v>0</v>
      </c>
      <c r="AD517" s="204">
        <v>0</v>
      </c>
      <c r="AE517" s="204">
        <v>0</v>
      </c>
      <c r="AF517" s="204">
        <v>0</v>
      </c>
      <c r="AG517" s="204">
        <v>0</v>
      </c>
      <c r="AH517" s="204">
        <v>1</v>
      </c>
      <c r="AI517" s="204">
        <v>0</v>
      </c>
      <c r="AJ517" s="204">
        <v>1</v>
      </c>
      <c r="AK517" s="204">
        <v>1</v>
      </c>
      <c r="AL517" s="204">
        <v>0</v>
      </c>
      <c r="AM517" s="204">
        <v>1</v>
      </c>
      <c r="AN517" s="204">
        <v>0</v>
      </c>
      <c r="AO517" s="205">
        <v>0</v>
      </c>
      <c r="AP517" s="206">
        <f t="shared" si="216"/>
        <v>1</v>
      </c>
      <c r="AQ517" s="207">
        <f t="shared" si="217"/>
        <v>3</v>
      </c>
      <c r="AR517" s="206">
        <f t="shared" si="218"/>
        <v>2</v>
      </c>
      <c r="AS517" s="207">
        <f t="shared" si="219"/>
        <v>2</v>
      </c>
      <c r="AT517" s="206">
        <f t="shared" si="220"/>
        <v>0</v>
      </c>
      <c r="AU517" s="206">
        <f t="shared" si="221"/>
        <v>0</v>
      </c>
      <c r="AV517" s="206">
        <f t="shared" si="222"/>
        <v>0</v>
      </c>
      <c r="AW517" s="206">
        <f t="shared" si="223"/>
        <v>0</v>
      </c>
      <c r="AX517" s="207">
        <f t="shared" si="224"/>
        <v>4</v>
      </c>
      <c r="AY517" s="207">
        <f t="shared" si="225"/>
        <v>4</v>
      </c>
      <c r="AZ517" s="233"/>
      <c r="BA517" s="234"/>
      <c r="BB517" s="234"/>
      <c r="BC517" s="235"/>
      <c r="BD517" s="240"/>
      <c r="BF517" s="208"/>
      <c r="BI517" s="216"/>
    </row>
    <row r="518" spans="5:61" s="202" customFormat="1" x14ac:dyDescent="0.35">
      <c r="E518" s="11" t="s">
        <v>857</v>
      </c>
      <c r="F518" s="12"/>
      <c r="I518" s="204">
        <f>SUM(I519:I533)</f>
        <v>0</v>
      </c>
      <c r="J518" s="204">
        <f t="shared" ref="J518:AF518" si="228">SUM(J519:J533)</f>
        <v>0</v>
      </c>
      <c r="K518" s="204">
        <f t="shared" si="228"/>
        <v>0</v>
      </c>
      <c r="L518" s="204">
        <f t="shared" si="228"/>
        <v>0</v>
      </c>
      <c r="M518" s="204">
        <f t="shared" si="228"/>
        <v>0</v>
      </c>
      <c r="N518" s="204">
        <f t="shared" si="228"/>
        <v>0</v>
      </c>
      <c r="O518" s="204">
        <f t="shared" si="228"/>
        <v>0</v>
      </c>
      <c r="P518" s="204">
        <f t="shared" si="228"/>
        <v>0</v>
      </c>
      <c r="Q518" s="204">
        <f t="shared" si="228"/>
        <v>0</v>
      </c>
      <c r="R518" s="204">
        <f t="shared" si="228"/>
        <v>0</v>
      </c>
      <c r="S518" s="204">
        <f t="shared" si="228"/>
        <v>0</v>
      </c>
      <c r="T518" s="204">
        <f t="shared" si="228"/>
        <v>0</v>
      </c>
      <c r="U518" s="204">
        <f t="shared" si="228"/>
        <v>0</v>
      </c>
      <c r="V518" s="204">
        <f t="shared" si="228"/>
        <v>0</v>
      </c>
      <c r="W518" s="204">
        <f t="shared" si="228"/>
        <v>0</v>
      </c>
      <c r="X518" s="204">
        <f t="shared" si="228"/>
        <v>0</v>
      </c>
      <c r="Y518" s="204">
        <f t="shared" si="228"/>
        <v>0</v>
      </c>
      <c r="Z518" s="204">
        <f t="shared" si="228"/>
        <v>0</v>
      </c>
      <c r="AA518" s="204">
        <f t="shared" si="228"/>
        <v>0</v>
      </c>
      <c r="AB518" s="204">
        <f t="shared" si="228"/>
        <v>0</v>
      </c>
      <c r="AC518" s="204">
        <f t="shared" si="228"/>
        <v>0</v>
      </c>
      <c r="AD518" s="204">
        <f t="shared" si="228"/>
        <v>0</v>
      </c>
      <c r="AE518" s="204">
        <f t="shared" si="228"/>
        <v>0</v>
      </c>
      <c r="AF518" s="204">
        <f t="shared" si="228"/>
        <v>0</v>
      </c>
      <c r="AG518" s="204">
        <v>0</v>
      </c>
      <c r="AH518" s="204">
        <v>0</v>
      </c>
      <c r="AI518" s="204">
        <v>1</v>
      </c>
      <c r="AJ518" s="204">
        <v>1</v>
      </c>
      <c r="AK518" s="204">
        <v>1</v>
      </c>
      <c r="AL518" s="204">
        <v>0</v>
      </c>
      <c r="AM518" s="204">
        <v>1</v>
      </c>
      <c r="AN518" s="204">
        <v>0</v>
      </c>
      <c r="AO518" s="205">
        <v>0</v>
      </c>
      <c r="AP518" s="206">
        <f t="shared" si="216"/>
        <v>1</v>
      </c>
      <c r="AQ518" s="207">
        <f t="shared" si="217"/>
        <v>3</v>
      </c>
      <c r="AR518" s="206">
        <f t="shared" si="218"/>
        <v>1</v>
      </c>
      <c r="AS518" s="207">
        <f t="shared" si="219"/>
        <v>3</v>
      </c>
      <c r="AT518" s="206">
        <f t="shared" si="220"/>
        <v>0</v>
      </c>
      <c r="AU518" s="206">
        <f t="shared" si="221"/>
        <v>0</v>
      </c>
      <c r="AV518" s="206">
        <f t="shared" si="222"/>
        <v>0</v>
      </c>
      <c r="AW518" s="206">
        <f t="shared" si="223"/>
        <v>0</v>
      </c>
      <c r="AX518" s="207">
        <f t="shared" si="224"/>
        <v>4</v>
      </c>
      <c r="AY518" s="207">
        <f t="shared" si="225"/>
        <v>4</v>
      </c>
      <c r="AZ518" s="233"/>
      <c r="BA518" s="234"/>
      <c r="BB518" s="234"/>
      <c r="BC518" s="235"/>
      <c r="BD518" s="240"/>
      <c r="BF518" s="208"/>
      <c r="BI518" s="216"/>
    </row>
    <row r="519" spans="5:61" x14ac:dyDescent="0.35">
      <c r="F519" s="12" t="s">
        <v>642</v>
      </c>
      <c r="I519" s="6">
        <v>0</v>
      </c>
      <c r="J519" s="6">
        <v>0</v>
      </c>
      <c r="K519" s="6">
        <v>0</v>
      </c>
      <c r="L519" s="6">
        <v>0</v>
      </c>
      <c r="M519" s="6">
        <v>0</v>
      </c>
      <c r="N519" s="6">
        <v>0</v>
      </c>
      <c r="O519" s="6">
        <v>0</v>
      </c>
      <c r="P519" s="6">
        <v>0</v>
      </c>
      <c r="Q519" s="6">
        <v>0</v>
      </c>
      <c r="R519" s="6">
        <v>0</v>
      </c>
      <c r="S519" s="6">
        <v>0</v>
      </c>
      <c r="T519" s="6">
        <v>0</v>
      </c>
      <c r="U519" s="6">
        <v>0</v>
      </c>
      <c r="V519" s="6">
        <v>0</v>
      </c>
      <c r="W519" s="6">
        <v>0</v>
      </c>
      <c r="X519" s="6">
        <v>0</v>
      </c>
      <c r="Y519" s="6">
        <v>0</v>
      </c>
      <c r="Z519" s="6">
        <v>0</v>
      </c>
      <c r="AA519" s="6">
        <v>0</v>
      </c>
      <c r="AB519" s="6">
        <v>0</v>
      </c>
      <c r="AC519" s="6">
        <v>0</v>
      </c>
      <c r="AD519" s="6">
        <v>0</v>
      </c>
      <c r="AE519" s="6">
        <v>0</v>
      </c>
      <c r="AF519" s="6">
        <v>0</v>
      </c>
      <c r="AG519" s="6">
        <v>0</v>
      </c>
      <c r="AH519" s="6">
        <v>0</v>
      </c>
      <c r="AI519" s="6">
        <v>0</v>
      </c>
      <c r="AJ519" s="6">
        <v>0</v>
      </c>
      <c r="AK519" s="6">
        <v>0</v>
      </c>
      <c r="AL519" s="6">
        <v>0</v>
      </c>
      <c r="AM519" s="6">
        <v>1</v>
      </c>
      <c r="AN519" s="6">
        <v>0</v>
      </c>
      <c r="AO519" s="46">
        <v>0</v>
      </c>
      <c r="AP519" s="41">
        <f t="shared" si="216"/>
        <v>1</v>
      </c>
      <c r="AQ519" s="62">
        <f t="shared" si="217"/>
        <v>0</v>
      </c>
      <c r="AR519" s="41">
        <f t="shared" si="218"/>
        <v>1</v>
      </c>
      <c r="AS519" s="62">
        <f t="shared" si="219"/>
        <v>0</v>
      </c>
      <c r="AT519" s="41">
        <f t="shared" si="220"/>
        <v>0</v>
      </c>
      <c r="AU519" s="41">
        <f t="shared" si="221"/>
        <v>0</v>
      </c>
      <c r="AV519" s="41">
        <f t="shared" si="222"/>
        <v>0</v>
      </c>
      <c r="AW519" s="41">
        <f t="shared" si="223"/>
        <v>0</v>
      </c>
      <c r="AX519" s="62">
        <f t="shared" si="224"/>
        <v>1</v>
      </c>
      <c r="AY519" s="62">
        <f t="shared" si="225"/>
        <v>1</v>
      </c>
      <c r="AZ519" s="233"/>
      <c r="BA519" s="234"/>
      <c r="BB519" s="234"/>
      <c r="BC519" s="235"/>
      <c r="BD519" s="240"/>
      <c r="BF519" s="140"/>
      <c r="BI519" s="64"/>
    </row>
    <row r="520" spans="5:61" x14ac:dyDescent="0.35">
      <c r="F520" s="12" t="s">
        <v>643</v>
      </c>
      <c r="I520" s="6">
        <v>0</v>
      </c>
      <c r="J520" s="6">
        <v>0</v>
      </c>
      <c r="K520" s="6">
        <v>0</v>
      </c>
      <c r="L520" s="6">
        <v>0</v>
      </c>
      <c r="M520" s="6">
        <v>0</v>
      </c>
      <c r="N520" s="6">
        <v>0</v>
      </c>
      <c r="O520" s="6">
        <v>0</v>
      </c>
      <c r="P520" s="6">
        <v>0</v>
      </c>
      <c r="Q520" s="6">
        <v>0</v>
      </c>
      <c r="R520" s="6">
        <v>0</v>
      </c>
      <c r="S520" s="6">
        <v>0</v>
      </c>
      <c r="T520" s="6">
        <v>0</v>
      </c>
      <c r="U520" s="6">
        <v>0</v>
      </c>
      <c r="V520" s="6">
        <v>0</v>
      </c>
      <c r="W520" s="6">
        <v>0</v>
      </c>
      <c r="X520" s="6">
        <v>0</v>
      </c>
      <c r="Y520" s="6">
        <v>0</v>
      </c>
      <c r="Z520" s="6">
        <v>0</v>
      </c>
      <c r="AA520" s="6">
        <v>0</v>
      </c>
      <c r="AB520" s="6">
        <v>0</v>
      </c>
      <c r="AC520" s="6">
        <v>0</v>
      </c>
      <c r="AD520" s="6">
        <v>0</v>
      </c>
      <c r="AE520" s="6">
        <v>0</v>
      </c>
      <c r="AF520" s="6">
        <v>0</v>
      </c>
      <c r="AG520" s="6">
        <v>0</v>
      </c>
      <c r="AH520" s="6">
        <v>0</v>
      </c>
      <c r="AI520" s="6">
        <v>0</v>
      </c>
      <c r="AJ520" s="6">
        <v>0</v>
      </c>
      <c r="AK520" s="6">
        <v>0</v>
      </c>
      <c r="AL520" s="6">
        <v>0</v>
      </c>
      <c r="AM520" s="6">
        <v>1</v>
      </c>
      <c r="AN520" s="6">
        <v>0</v>
      </c>
      <c r="AO520" s="46">
        <v>0</v>
      </c>
      <c r="AP520" s="41">
        <f t="shared" si="216"/>
        <v>1</v>
      </c>
      <c r="AQ520" s="62">
        <f t="shared" si="217"/>
        <v>0</v>
      </c>
      <c r="AR520" s="41">
        <f t="shared" si="218"/>
        <v>1</v>
      </c>
      <c r="AS520" s="62">
        <f t="shared" si="219"/>
        <v>0</v>
      </c>
      <c r="AT520" s="41">
        <f t="shared" si="220"/>
        <v>0</v>
      </c>
      <c r="AU520" s="41">
        <f t="shared" si="221"/>
        <v>0</v>
      </c>
      <c r="AV520" s="41">
        <f t="shared" si="222"/>
        <v>0</v>
      </c>
      <c r="AW520" s="41">
        <f t="shared" si="223"/>
        <v>0</v>
      </c>
      <c r="AX520" s="62">
        <f t="shared" si="224"/>
        <v>1</v>
      </c>
      <c r="AY520" s="62">
        <f t="shared" si="225"/>
        <v>1</v>
      </c>
      <c r="AZ520" s="233"/>
      <c r="BA520" s="234"/>
      <c r="BB520" s="234"/>
      <c r="BC520" s="235"/>
      <c r="BD520" s="240"/>
      <c r="BF520" s="140"/>
      <c r="BI520" s="64"/>
    </row>
    <row r="521" spans="5:61" x14ac:dyDescent="0.35">
      <c r="F521" s="12" t="s">
        <v>644</v>
      </c>
      <c r="I521" s="6">
        <v>0</v>
      </c>
      <c r="J521" s="6">
        <v>0</v>
      </c>
      <c r="K521" s="6">
        <v>0</v>
      </c>
      <c r="L521" s="6">
        <v>0</v>
      </c>
      <c r="M521" s="6">
        <v>0</v>
      </c>
      <c r="N521" s="6">
        <v>0</v>
      </c>
      <c r="O521" s="6">
        <v>0</v>
      </c>
      <c r="P521" s="6">
        <v>0</v>
      </c>
      <c r="Q521" s="6">
        <v>0</v>
      </c>
      <c r="R521" s="6">
        <v>0</v>
      </c>
      <c r="S521" s="6">
        <v>0</v>
      </c>
      <c r="T521" s="6">
        <v>0</v>
      </c>
      <c r="U521" s="6">
        <v>0</v>
      </c>
      <c r="V521" s="6">
        <v>0</v>
      </c>
      <c r="W521" s="6">
        <v>0</v>
      </c>
      <c r="X521" s="6">
        <v>0</v>
      </c>
      <c r="Y521" s="6">
        <v>0</v>
      </c>
      <c r="Z521" s="6">
        <v>0</v>
      </c>
      <c r="AA521" s="6">
        <v>0</v>
      </c>
      <c r="AB521" s="6">
        <v>0</v>
      </c>
      <c r="AC521" s="6">
        <v>0</v>
      </c>
      <c r="AD521" s="6">
        <v>0</v>
      </c>
      <c r="AE521" s="6">
        <v>0</v>
      </c>
      <c r="AF521" s="6">
        <v>0</v>
      </c>
      <c r="AG521" s="6">
        <v>0</v>
      </c>
      <c r="AH521" s="6">
        <v>0</v>
      </c>
      <c r="AI521" s="6">
        <v>0</v>
      </c>
      <c r="AJ521" s="6">
        <v>0</v>
      </c>
      <c r="AK521" s="6">
        <v>1</v>
      </c>
      <c r="AL521" s="6">
        <v>0</v>
      </c>
      <c r="AM521" s="6">
        <v>0</v>
      </c>
      <c r="AN521" s="6">
        <v>0</v>
      </c>
      <c r="AO521" s="46">
        <v>0</v>
      </c>
      <c r="AP521" s="41">
        <f t="shared" si="216"/>
        <v>0</v>
      </c>
      <c r="AQ521" s="62">
        <f t="shared" si="217"/>
        <v>1</v>
      </c>
      <c r="AR521" s="41">
        <f t="shared" si="218"/>
        <v>0</v>
      </c>
      <c r="AS521" s="62">
        <f t="shared" si="219"/>
        <v>1</v>
      </c>
      <c r="AT521" s="41">
        <f t="shared" si="220"/>
        <v>0</v>
      </c>
      <c r="AU521" s="41">
        <f t="shared" si="221"/>
        <v>0</v>
      </c>
      <c r="AV521" s="41">
        <f t="shared" si="222"/>
        <v>0</v>
      </c>
      <c r="AW521" s="41">
        <f t="shared" si="223"/>
        <v>0</v>
      </c>
      <c r="AX521" s="62">
        <f t="shared" si="224"/>
        <v>1</v>
      </c>
      <c r="AY521" s="62">
        <f t="shared" si="225"/>
        <v>1</v>
      </c>
      <c r="AZ521" s="233"/>
      <c r="BA521" s="234"/>
      <c r="BB521" s="234"/>
      <c r="BC521" s="235"/>
      <c r="BD521" s="240"/>
      <c r="BF521" s="140"/>
      <c r="BI521" s="64"/>
    </row>
    <row r="522" spans="5:61" x14ac:dyDescent="0.35">
      <c r="F522" s="12" t="s">
        <v>645</v>
      </c>
      <c r="I522" s="6">
        <v>0</v>
      </c>
      <c r="J522" s="6">
        <v>0</v>
      </c>
      <c r="K522" s="6">
        <v>0</v>
      </c>
      <c r="L522" s="6">
        <v>0</v>
      </c>
      <c r="M522" s="6">
        <v>0</v>
      </c>
      <c r="N522" s="6">
        <v>0</v>
      </c>
      <c r="O522" s="6">
        <v>0</v>
      </c>
      <c r="P522" s="6">
        <v>0</v>
      </c>
      <c r="Q522" s="6">
        <v>0</v>
      </c>
      <c r="R522" s="6">
        <v>0</v>
      </c>
      <c r="S522" s="6">
        <v>0</v>
      </c>
      <c r="T522" s="6">
        <v>0</v>
      </c>
      <c r="U522" s="6">
        <v>0</v>
      </c>
      <c r="V522" s="6">
        <v>0</v>
      </c>
      <c r="W522" s="6">
        <v>0</v>
      </c>
      <c r="X522" s="6">
        <v>0</v>
      </c>
      <c r="Y522" s="6">
        <v>0</v>
      </c>
      <c r="Z522" s="6">
        <v>0</v>
      </c>
      <c r="AA522" s="6">
        <v>0</v>
      </c>
      <c r="AB522" s="6">
        <v>0</v>
      </c>
      <c r="AC522" s="6">
        <v>0</v>
      </c>
      <c r="AD522" s="6">
        <v>0</v>
      </c>
      <c r="AE522" s="6">
        <v>0</v>
      </c>
      <c r="AF522" s="6">
        <v>0</v>
      </c>
      <c r="AG522" s="6">
        <v>0</v>
      </c>
      <c r="AH522" s="6">
        <v>0</v>
      </c>
      <c r="AI522" s="6">
        <v>0</v>
      </c>
      <c r="AJ522" s="6">
        <v>0</v>
      </c>
      <c r="AK522" s="6">
        <v>1</v>
      </c>
      <c r="AL522" s="6">
        <v>0</v>
      </c>
      <c r="AM522" s="6">
        <v>0</v>
      </c>
      <c r="AN522" s="6">
        <v>0</v>
      </c>
      <c r="AO522" s="46">
        <v>0</v>
      </c>
      <c r="AP522" s="41">
        <f t="shared" si="216"/>
        <v>0</v>
      </c>
      <c r="AQ522" s="62">
        <f t="shared" si="217"/>
        <v>1</v>
      </c>
      <c r="AR522" s="41">
        <f t="shared" si="218"/>
        <v>0</v>
      </c>
      <c r="AS522" s="62">
        <f t="shared" si="219"/>
        <v>1</v>
      </c>
      <c r="AT522" s="41">
        <f t="shared" si="220"/>
        <v>0</v>
      </c>
      <c r="AU522" s="41">
        <f t="shared" si="221"/>
        <v>0</v>
      </c>
      <c r="AV522" s="41">
        <f t="shared" si="222"/>
        <v>0</v>
      </c>
      <c r="AW522" s="41">
        <f t="shared" si="223"/>
        <v>0</v>
      </c>
      <c r="AX522" s="62">
        <f t="shared" si="224"/>
        <v>1</v>
      </c>
      <c r="AY522" s="62">
        <f t="shared" si="225"/>
        <v>1</v>
      </c>
      <c r="AZ522" s="233"/>
      <c r="BA522" s="234"/>
      <c r="BB522" s="234"/>
      <c r="BC522" s="235"/>
      <c r="BD522" s="240"/>
      <c r="BF522" s="140"/>
      <c r="BI522" s="64"/>
    </row>
    <row r="523" spans="5:61" x14ac:dyDescent="0.35">
      <c r="F523" s="12" t="s">
        <v>646</v>
      </c>
      <c r="I523" s="6">
        <v>0</v>
      </c>
      <c r="J523" s="6">
        <v>0</v>
      </c>
      <c r="K523" s="6">
        <v>0</v>
      </c>
      <c r="L523" s="6">
        <v>0</v>
      </c>
      <c r="M523" s="6">
        <v>0</v>
      </c>
      <c r="N523" s="6">
        <v>0</v>
      </c>
      <c r="O523" s="6">
        <v>0</v>
      </c>
      <c r="P523" s="6">
        <v>0</v>
      </c>
      <c r="Q523" s="6">
        <v>0</v>
      </c>
      <c r="R523" s="6">
        <v>0</v>
      </c>
      <c r="S523" s="6">
        <v>0</v>
      </c>
      <c r="T523" s="6">
        <v>0</v>
      </c>
      <c r="U523" s="6">
        <v>0</v>
      </c>
      <c r="V523" s="6">
        <v>0</v>
      </c>
      <c r="W523" s="6">
        <v>0</v>
      </c>
      <c r="X523" s="6">
        <v>0</v>
      </c>
      <c r="Y523" s="6">
        <v>0</v>
      </c>
      <c r="Z523" s="6">
        <v>0</v>
      </c>
      <c r="AA523" s="6">
        <v>0</v>
      </c>
      <c r="AB523" s="6">
        <v>0</v>
      </c>
      <c r="AC523" s="6">
        <v>0</v>
      </c>
      <c r="AD523" s="6">
        <v>0</v>
      </c>
      <c r="AE523" s="6">
        <v>0</v>
      </c>
      <c r="AF523" s="6">
        <v>0</v>
      </c>
      <c r="AG523" s="6">
        <v>0</v>
      </c>
      <c r="AH523" s="6">
        <v>0</v>
      </c>
      <c r="AI523" s="6">
        <v>0</v>
      </c>
      <c r="AJ523" s="6">
        <v>0</v>
      </c>
      <c r="AK523" s="6">
        <v>1</v>
      </c>
      <c r="AL523" s="6">
        <v>0</v>
      </c>
      <c r="AM523" s="6">
        <v>0</v>
      </c>
      <c r="AN523" s="6">
        <v>0</v>
      </c>
      <c r="AO523" s="46">
        <v>0</v>
      </c>
      <c r="AP523" s="41">
        <f t="shared" si="216"/>
        <v>0</v>
      </c>
      <c r="AQ523" s="62">
        <f t="shared" si="217"/>
        <v>1</v>
      </c>
      <c r="AR523" s="41">
        <f t="shared" si="218"/>
        <v>0</v>
      </c>
      <c r="AS523" s="62">
        <f t="shared" si="219"/>
        <v>1</v>
      </c>
      <c r="AT523" s="41">
        <f t="shared" si="220"/>
        <v>0</v>
      </c>
      <c r="AU523" s="41">
        <f t="shared" si="221"/>
        <v>0</v>
      </c>
      <c r="AV523" s="41">
        <f t="shared" si="222"/>
        <v>0</v>
      </c>
      <c r="AW523" s="41">
        <f t="shared" si="223"/>
        <v>0</v>
      </c>
      <c r="AX523" s="62">
        <f t="shared" si="224"/>
        <v>1</v>
      </c>
      <c r="AY523" s="62">
        <f t="shared" si="225"/>
        <v>1</v>
      </c>
      <c r="AZ523" s="233"/>
      <c r="BA523" s="234"/>
      <c r="BB523" s="234"/>
      <c r="BC523" s="235"/>
      <c r="BD523" s="240"/>
      <c r="BF523" s="140"/>
      <c r="BI523" s="64"/>
    </row>
    <row r="524" spans="5:61" x14ac:dyDescent="0.35">
      <c r="F524" s="12" t="s">
        <v>647</v>
      </c>
      <c r="I524" s="6">
        <v>0</v>
      </c>
      <c r="J524" s="6">
        <v>0</v>
      </c>
      <c r="K524" s="6">
        <v>0</v>
      </c>
      <c r="L524" s="6">
        <v>0</v>
      </c>
      <c r="M524" s="6">
        <v>0</v>
      </c>
      <c r="N524" s="6">
        <v>0</v>
      </c>
      <c r="O524" s="6">
        <v>0</v>
      </c>
      <c r="P524" s="6">
        <v>0</v>
      </c>
      <c r="Q524" s="6">
        <v>0</v>
      </c>
      <c r="R524" s="6">
        <v>0</v>
      </c>
      <c r="S524" s="6">
        <v>0</v>
      </c>
      <c r="T524" s="6">
        <v>0</v>
      </c>
      <c r="U524" s="6">
        <v>0</v>
      </c>
      <c r="V524" s="6">
        <v>0</v>
      </c>
      <c r="W524" s="6">
        <v>0</v>
      </c>
      <c r="X524" s="6">
        <v>0</v>
      </c>
      <c r="Y524" s="6">
        <v>0</v>
      </c>
      <c r="Z524" s="6">
        <v>0</v>
      </c>
      <c r="AA524" s="6">
        <v>0</v>
      </c>
      <c r="AB524" s="6">
        <v>0</v>
      </c>
      <c r="AC524" s="6">
        <v>0</v>
      </c>
      <c r="AD524" s="6">
        <v>0</v>
      </c>
      <c r="AE524" s="6">
        <v>0</v>
      </c>
      <c r="AF524" s="6">
        <v>0</v>
      </c>
      <c r="AG524" s="6">
        <v>0</v>
      </c>
      <c r="AH524" s="6">
        <v>0</v>
      </c>
      <c r="AI524" s="6">
        <v>0</v>
      </c>
      <c r="AJ524" s="6">
        <v>0</v>
      </c>
      <c r="AK524" s="6">
        <v>1</v>
      </c>
      <c r="AL524" s="6">
        <v>0</v>
      </c>
      <c r="AM524" s="6">
        <v>0</v>
      </c>
      <c r="AN524" s="6">
        <v>0</v>
      </c>
      <c r="AO524" s="46">
        <v>0</v>
      </c>
      <c r="AP524" s="41">
        <f t="shared" si="216"/>
        <v>0</v>
      </c>
      <c r="AQ524" s="62">
        <f t="shared" si="217"/>
        <v>1</v>
      </c>
      <c r="AR524" s="41">
        <f t="shared" si="218"/>
        <v>0</v>
      </c>
      <c r="AS524" s="62">
        <f t="shared" si="219"/>
        <v>1</v>
      </c>
      <c r="AT524" s="41">
        <f t="shared" si="220"/>
        <v>0</v>
      </c>
      <c r="AU524" s="41">
        <f t="shared" si="221"/>
        <v>0</v>
      </c>
      <c r="AV524" s="41">
        <f t="shared" si="222"/>
        <v>0</v>
      </c>
      <c r="AW524" s="41">
        <f t="shared" si="223"/>
        <v>0</v>
      </c>
      <c r="AX524" s="62">
        <f t="shared" si="224"/>
        <v>1</v>
      </c>
      <c r="AY524" s="62">
        <f t="shared" si="225"/>
        <v>1</v>
      </c>
      <c r="AZ524" s="233"/>
      <c r="BA524" s="234"/>
      <c r="BB524" s="234"/>
      <c r="BC524" s="235"/>
      <c r="BD524" s="240"/>
      <c r="BF524" s="140"/>
      <c r="BI524" s="64"/>
    </row>
    <row r="525" spans="5:61" x14ac:dyDescent="0.35">
      <c r="F525" s="12" t="s">
        <v>648</v>
      </c>
      <c r="I525" s="6">
        <v>0</v>
      </c>
      <c r="J525" s="6">
        <v>0</v>
      </c>
      <c r="K525" s="6">
        <v>0</v>
      </c>
      <c r="L525" s="6">
        <v>0</v>
      </c>
      <c r="M525" s="6">
        <v>0</v>
      </c>
      <c r="N525" s="6">
        <v>0</v>
      </c>
      <c r="O525" s="6">
        <v>0</v>
      </c>
      <c r="P525" s="6">
        <v>0</v>
      </c>
      <c r="Q525" s="6">
        <v>0</v>
      </c>
      <c r="R525" s="6">
        <v>0</v>
      </c>
      <c r="S525" s="6">
        <v>0</v>
      </c>
      <c r="T525" s="6">
        <v>0</v>
      </c>
      <c r="U525" s="6">
        <v>0</v>
      </c>
      <c r="V525" s="6">
        <v>0</v>
      </c>
      <c r="W525" s="6">
        <v>0</v>
      </c>
      <c r="X525" s="6">
        <v>0</v>
      </c>
      <c r="Y525" s="6">
        <v>0</v>
      </c>
      <c r="Z525" s="6">
        <v>0</v>
      </c>
      <c r="AA525" s="6">
        <v>0</v>
      </c>
      <c r="AB525" s="6">
        <v>0</v>
      </c>
      <c r="AC525" s="6">
        <v>0</v>
      </c>
      <c r="AD525" s="6">
        <v>0</v>
      </c>
      <c r="AE525" s="6">
        <v>0</v>
      </c>
      <c r="AF525" s="6">
        <v>0</v>
      </c>
      <c r="AG525" s="6">
        <v>0</v>
      </c>
      <c r="AH525" s="6">
        <v>0</v>
      </c>
      <c r="AI525" s="6">
        <v>0</v>
      </c>
      <c r="AJ525" s="6">
        <v>0</v>
      </c>
      <c r="AK525" s="6">
        <v>1</v>
      </c>
      <c r="AL525" s="6">
        <v>0</v>
      </c>
      <c r="AM525" s="6">
        <v>0</v>
      </c>
      <c r="AN525" s="6">
        <v>0</v>
      </c>
      <c r="AO525" s="46">
        <v>0</v>
      </c>
      <c r="AP525" s="41">
        <f t="shared" si="216"/>
        <v>0</v>
      </c>
      <c r="AQ525" s="62">
        <f t="shared" si="217"/>
        <v>1</v>
      </c>
      <c r="AR525" s="41">
        <f t="shared" si="218"/>
        <v>0</v>
      </c>
      <c r="AS525" s="62">
        <f t="shared" si="219"/>
        <v>1</v>
      </c>
      <c r="AT525" s="41">
        <f t="shared" si="220"/>
        <v>0</v>
      </c>
      <c r="AU525" s="41">
        <f t="shared" si="221"/>
        <v>0</v>
      </c>
      <c r="AV525" s="41">
        <f t="shared" si="222"/>
        <v>0</v>
      </c>
      <c r="AW525" s="41">
        <f t="shared" si="223"/>
        <v>0</v>
      </c>
      <c r="AX525" s="62">
        <f t="shared" si="224"/>
        <v>1</v>
      </c>
      <c r="AY525" s="62">
        <f t="shared" si="225"/>
        <v>1</v>
      </c>
      <c r="AZ525" s="233"/>
      <c r="BA525" s="234"/>
      <c r="BB525" s="234"/>
      <c r="BC525" s="235"/>
      <c r="BD525" s="240"/>
      <c r="BF525" s="140"/>
      <c r="BI525" s="64"/>
    </row>
    <row r="526" spans="5:61" x14ac:dyDescent="0.35">
      <c r="F526" s="12" t="s">
        <v>649</v>
      </c>
      <c r="I526" s="6">
        <v>0</v>
      </c>
      <c r="J526" s="6">
        <v>0</v>
      </c>
      <c r="K526" s="6">
        <v>0</v>
      </c>
      <c r="L526" s="6">
        <v>0</v>
      </c>
      <c r="M526" s="6">
        <v>0</v>
      </c>
      <c r="N526" s="6">
        <v>0</v>
      </c>
      <c r="O526" s="6">
        <v>0</v>
      </c>
      <c r="P526" s="6">
        <v>0</v>
      </c>
      <c r="Q526" s="6">
        <v>0</v>
      </c>
      <c r="R526" s="6">
        <v>0</v>
      </c>
      <c r="S526" s="6">
        <v>0</v>
      </c>
      <c r="T526" s="6">
        <v>0</v>
      </c>
      <c r="U526" s="6">
        <v>0</v>
      </c>
      <c r="V526" s="6">
        <v>0</v>
      </c>
      <c r="W526" s="6">
        <v>0</v>
      </c>
      <c r="X526" s="6">
        <v>0</v>
      </c>
      <c r="Y526" s="6">
        <v>0</v>
      </c>
      <c r="Z526" s="6">
        <v>0</v>
      </c>
      <c r="AA526" s="6">
        <v>0</v>
      </c>
      <c r="AB526" s="6">
        <v>0</v>
      </c>
      <c r="AC526" s="6">
        <v>0</v>
      </c>
      <c r="AD526" s="6">
        <v>0</v>
      </c>
      <c r="AE526" s="6">
        <v>0</v>
      </c>
      <c r="AF526" s="6">
        <v>0</v>
      </c>
      <c r="AG526" s="6">
        <v>0</v>
      </c>
      <c r="AH526" s="6">
        <v>0</v>
      </c>
      <c r="AI526" s="6">
        <v>0</v>
      </c>
      <c r="AJ526" s="6">
        <v>0</v>
      </c>
      <c r="AK526" s="6">
        <v>1</v>
      </c>
      <c r="AL526" s="6">
        <v>0</v>
      </c>
      <c r="AM526" s="6">
        <v>0</v>
      </c>
      <c r="AN526" s="6">
        <v>0</v>
      </c>
      <c r="AO526" s="46">
        <v>0</v>
      </c>
      <c r="AP526" s="41">
        <f t="shared" si="216"/>
        <v>0</v>
      </c>
      <c r="AQ526" s="62">
        <f t="shared" si="217"/>
        <v>1</v>
      </c>
      <c r="AR526" s="41">
        <f t="shared" si="218"/>
        <v>0</v>
      </c>
      <c r="AS526" s="62">
        <f t="shared" si="219"/>
        <v>1</v>
      </c>
      <c r="AT526" s="41">
        <f t="shared" si="220"/>
        <v>0</v>
      </c>
      <c r="AU526" s="41">
        <f t="shared" si="221"/>
        <v>0</v>
      </c>
      <c r="AV526" s="41">
        <f t="shared" si="222"/>
        <v>0</v>
      </c>
      <c r="AW526" s="41">
        <f t="shared" si="223"/>
        <v>0</v>
      </c>
      <c r="AX526" s="62">
        <f t="shared" si="224"/>
        <v>1</v>
      </c>
      <c r="AY526" s="62">
        <f t="shared" si="225"/>
        <v>1</v>
      </c>
      <c r="AZ526" s="233"/>
      <c r="BA526" s="234"/>
      <c r="BB526" s="234"/>
      <c r="BC526" s="235"/>
      <c r="BD526" s="240"/>
      <c r="BF526" s="140"/>
      <c r="BI526" s="64"/>
    </row>
    <row r="527" spans="5:61" x14ac:dyDescent="0.35">
      <c r="F527" s="12" t="s">
        <v>650</v>
      </c>
      <c r="I527" s="6">
        <v>0</v>
      </c>
      <c r="J527" s="6">
        <v>0</v>
      </c>
      <c r="K527" s="6">
        <v>0</v>
      </c>
      <c r="L527" s="6">
        <v>0</v>
      </c>
      <c r="M527" s="6">
        <v>0</v>
      </c>
      <c r="N527" s="6">
        <v>0</v>
      </c>
      <c r="O527" s="6">
        <v>0</v>
      </c>
      <c r="P527" s="6">
        <v>0</v>
      </c>
      <c r="Q527" s="6">
        <v>0</v>
      </c>
      <c r="R527" s="6">
        <v>0</v>
      </c>
      <c r="S527" s="6">
        <v>0</v>
      </c>
      <c r="T527" s="6">
        <v>0</v>
      </c>
      <c r="U527" s="6">
        <v>0</v>
      </c>
      <c r="V527" s="6">
        <v>0</v>
      </c>
      <c r="W527" s="6">
        <v>0</v>
      </c>
      <c r="X527" s="6">
        <v>0</v>
      </c>
      <c r="Y527" s="6">
        <v>0</v>
      </c>
      <c r="Z527" s="6">
        <v>0</v>
      </c>
      <c r="AA527" s="6">
        <v>0</v>
      </c>
      <c r="AB527" s="6">
        <v>0</v>
      </c>
      <c r="AC527" s="6">
        <v>0</v>
      </c>
      <c r="AD527" s="6">
        <v>0</v>
      </c>
      <c r="AE527" s="6">
        <v>0</v>
      </c>
      <c r="AF527" s="6">
        <v>0</v>
      </c>
      <c r="AG527" s="6">
        <v>0</v>
      </c>
      <c r="AH527" s="6">
        <v>0</v>
      </c>
      <c r="AI527" s="6">
        <v>0</v>
      </c>
      <c r="AJ527" s="6">
        <v>0</v>
      </c>
      <c r="AK527" s="6">
        <v>1</v>
      </c>
      <c r="AL527" s="6">
        <v>0</v>
      </c>
      <c r="AM527" s="6">
        <v>0</v>
      </c>
      <c r="AN527" s="6">
        <v>0</v>
      </c>
      <c r="AO527" s="46">
        <v>0</v>
      </c>
      <c r="AP527" s="41">
        <f t="shared" si="216"/>
        <v>0</v>
      </c>
      <c r="AQ527" s="62">
        <f t="shared" si="217"/>
        <v>1</v>
      </c>
      <c r="AR527" s="41">
        <f t="shared" si="218"/>
        <v>0</v>
      </c>
      <c r="AS527" s="62">
        <f t="shared" si="219"/>
        <v>1</v>
      </c>
      <c r="AT527" s="41">
        <f t="shared" si="220"/>
        <v>0</v>
      </c>
      <c r="AU527" s="41">
        <f t="shared" si="221"/>
        <v>0</v>
      </c>
      <c r="AV527" s="41">
        <f t="shared" si="222"/>
        <v>0</v>
      </c>
      <c r="AW527" s="41">
        <f t="shared" si="223"/>
        <v>0</v>
      </c>
      <c r="AX527" s="62">
        <f t="shared" si="224"/>
        <v>1</v>
      </c>
      <c r="AY527" s="62">
        <f t="shared" si="225"/>
        <v>1</v>
      </c>
      <c r="AZ527" s="233"/>
      <c r="BA527" s="234"/>
      <c r="BB527" s="234"/>
      <c r="BC527" s="235"/>
      <c r="BD527" s="240"/>
      <c r="BF527" s="140"/>
      <c r="BI527" s="64"/>
    </row>
    <row r="528" spans="5:61" x14ac:dyDescent="0.35">
      <c r="F528" s="12" t="s">
        <v>651</v>
      </c>
      <c r="I528" s="6">
        <v>0</v>
      </c>
      <c r="J528" s="6">
        <v>0</v>
      </c>
      <c r="K528" s="6">
        <v>0</v>
      </c>
      <c r="L528" s="6">
        <v>0</v>
      </c>
      <c r="M528" s="6">
        <v>0</v>
      </c>
      <c r="N528" s="6">
        <v>0</v>
      </c>
      <c r="O528" s="6">
        <v>0</v>
      </c>
      <c r="P528" s="6">
        <v>0</v>
      </c>
      <c r="Q528" s="6">
        <v>0</v>
      </c>
      <c r="R528" s="6">
        <v>0</v>
      </c>
      <c r="S528" s="6">
        <v>0</v>
      </c>
      <c r="T528" s="6">
        <v>0</v>
      </c>
      <c r="U528" s="6">
        <v>0</v>
      </c>
      <c r="V528" s="6">
        <v>0</v>
      </c>
      <c r="W528" s="6">
        <v>0</v>
      </c>
      <c r="X528" s="6">
        <v>0</v>
      </c>
      <c r="Y528" s="6">
        <v>0</v>
      </c>
      <c r="Z528" s="6">
        <v>0</v>
      </c>
      <c r="AA528" s="6">
        <v>0</v>
      </c>
      <c r="AB528" s="6">
        <v>0</v>
      </c>
      <c r="AC528" s="6">
        <v>0</v>
      </c>
      <c r="AD528" s="6">
        <v>0</v>
      </c>
      <c r="AE528" s="6">
        <v>0</v>
      </c>
      <c r="AF528" s="6">
        <v>0</v>
      </c>
      <c r="AG528" s="6">
        <v>0</v>
      </c>
      <c r="AH528" s="6">
        <v>0</v>
      </c>
      <c r="AI528" s="6">
        <v>0</v>
      </c>
      <c r="AJ528" s="6">
        <v>0</v>
      </c>
      <c r="AK528" s="6">
        <v>1</v>
      </c>
      <c r="AL528" s="6">
        <v>0</v>
      </c>
      <c r="AM528" s="6">
        <v>0</v>
      </c>
      <c r="AN528" s="6">
        <v>0</v>
      </c>
      <c r="AO528" s="46">
        <v>0</v>
      </c>
      <c r="AP528" s="41">
        <f t="shared" si="216"/>
        <v>0</v>
      </c>
      <c r="AQ528" s="62">
        <f t="shared" si="217"/>
        <v>1</v>
      </c>
      <c r="AR528" s="41">
        <f t="shared" si="218"/>
        <v>0</v>
      </c>
      <c r="AS528" s="62">
        <f t="shared" si="219"/>
        <v>1</v>
      </c>
      <c r="AT528" s="41">
        <f t="shared" si="220"/>
        <v>0</v>
      </c>
      <c r="AU528" s="41">
        <f t="shared" si="221"/>
        <v>0</v>
      </c>
      <c r="AV528" s="41">
        <f t="shared" si="222"/>
        <v>0</v>
      </c>
      <c r="AW528" s="41">
        <f t="shared" si="223"/>
        <v>0</v>
      </c>
      <c r="AX528" s="62">
        <f t="shared" si="224"/>
        <v>1</v>
      </c>
      <c r="AY528" s="62">
        <f t="shared" si="225"/>
        <v>1</v>
      </c>
      <c r="AZ528" s="233"/>
      <c r="BA528" s="234"/>
      <c r="BB528" s="234"/>
      <c r="BC528" s="235"/>
      <c r="BD528" s="240"/>
      <c r="BF528" s="140"/>
      <c r="BI528" s="64"/>
    </row>
    <row r="529" spans="1:61" x14ac:dyDescent="0.35">
      <c r="F529" s="12" t="s">
        <v>652</v>
      </c>
      <c r="I529" s="6">
        <v>0</v>
      </c>
      <c r="J529" s="6">
        <v>0</v>
      </c>
      <c r="K529" s="6">
        <v>0</v>
      </c>
      <c r="L529" s="6">
        <v>0</v>
      </c>
      <c r="M529" s="6">
        <v>0</v>
      </c>
      <c r="N529" s="6">
        <v>0</v>
      </c>
      <c r="O529" s="6">
        <v>0</v>
      </c>
      <c r="P529" s="6">
        <v>0</v>
      </c>
      <c r="Q529" s="6">
        <v>0</v>
      </c>
      <c r="R529" s="6">
        <v>0</v>
      </c>
      <c r="S529" s="6">
        <v>0</v>
      </c>
      <c r="T529" s="6">
        <v>0</v>
      </c>
      <c r="U529" s="6">
        <v>0</v>
      </c>
      <c r="V529" s="6">
        <v>0</v>
      </c>
      <c r="W529" s="6">
        <v>0</v>
      </c>
      <c r="X529" s="6">
        <v>0</v>
      </c>
      <c r="Y529" s="6">
        <v>0</v>
      </c>
      <c r="Z529" s="6">
        <v>0</v>
      </c>
      <c r="AA529" s="6">
        <v>0</v>
      </c>
      <c r="AB529" s="6">
        <v>0</v>
      </c>
      <c r="AC529" s="6">
        <v>0</v>
      </c>
      <c r="AD529" s="6">
        <v>0</v>
      </c>
      <c r="AE529" s="6">
        <v>0</v>
      </c>
      <c r="AF529" s="6">
        <v>0</v>
      </c>
      <c r="AG529" s="6">
        <v>0</v>
      </c>
      <c r="AH529" s="6">
        <v>0</v>
      </c>
      <c r="AI529" s="6">
        <v>0</v>
      </c>
      <c r="AJ529" s="6">
        <v>0</v>
      </c>
      <c r="AK529" s="6">
        <v>1</v>
      </c>
      <c r="AL529" s="6">
        <v>0</v>
      </c>
      <c r="AM529" s="6">
        <v>0</v>
      </c>
      <c r="AN529" s="6">
        <v>0</v>
      </c>
      <c r="AO529" s="46">
        <v>0</v>
      </c>
      <c r="AP529" s="41">
        <f t="shared" si="216"/>
        <v>0</v>
      </c>
      <c r="AQ529" s="62">
        <f t="shared" si="217"/>
        <v>1</v>
      </c>
      <c r="AR529" s="41">
        <f t="shared" si="218"/>
        <v>0</v>
      </c>
      <c r="AS529" s="62">
        <f t="shared" si="219"/>
        <v>1</v>
      </c>
      <c r="AT529" s="41">
        <f t="shared" si="220"/>
        <v>0</v>
      </c>
      <c r="AU529" s="41">
        <f t="shared" si="221"/>
        <v>0</v>
      </c>
      <c r="AV529" s="41">
        <f t="shared" si="222"/>
        <v>0</v>
      </c>
      <c r="AW529" s="41">
        <f t="shared" si="223"/>
        <v>0</v>
      </c>
      <c r="AX529" s="62">
        <f t="shared" si="224"/>
        <v>1</v>
      </c>
      <c r="AY529" s="62">
        <f t="shared" si="225"/>
        <v>1</v>
      </c>
      <c r="AZ529" s="233"/>
      <c r="BA529" s="234"/>
      <c r="BB529" s="234"/>
      <c r="BC529" s="235"/>
      <c r="BD529" s="240"/>
      <c r="BF529" s="140"/>
      <c r="BI529" s="64"/>
    </row>
    <row r="530" spans="1:61" x14ac:dyDescent="0.35">
      <c r="F530" s="12" t="s">
        <v>525</v>
      </c>
      <c r="I530" s="6">
        <v>0</v>
      </c>
      <c r="J530" s="6">
        <v>0</v>
      </c>
      <c r="K530" s="6">
        <v>0</v>
      </c>
      <c r="L530" s="6">
        <v>0</v>
      </c>
      <c r="M530" s="6">
        <v>0</v>
      </c>
      <c r="N530" s="6">
        <v>0</v>
      </c>
      <c r="O530" s="6">
        <v>0</v>
      </c>
      <c r="P530" s="6">
        <v>0</v>
      </c>
      <c r="Q530" s="6">
        <v>0</v>
      </c>
      <c r="R530" s="6">
        <v>0</v>
      </c>
      <c r="S530" s="6">
        <v>0</v>
      </c>
      <c r="T530" s="6">
        <v>0</v>
      </c>
      <c r="U530" s="6">
        <v>0</v>
      </c>
      <c r="V530" s="6">
        <v>0</v>
      </c>
      <c r="W530" s="6">
        <v>0</v>
      </c>
      <c r="X530" s="6">
        <v>0</v>
      </c>
      <c r="Y530" s="6">
        <v>0</v>
      </c>
      <c r="Z530" s="6">
        <v>0</v>
      </c>
      <c r="AA530" s="6">
        <v>0</v>
      </c>
      <c r="AB530" s="6">
        <v>0</v>
      </c>
      <c r="AC530" s="6">
        <v>0</v>
      </c>
      <c r="AD530" s="6">
        <v>0</v>
      </c>
      <c r="AE530" s="6">
        <v>0</v>
      </c>
      <c r="AF530" s="6">
        <v>0</v>
      </c>
      <c r="AG530" s="6">
        <v>0</v>
      </c>
      <c r="AH530" s="6">
        <v>0</v>
      </c>
      <c r="AI530" s="6">
        <v>0</v>
      </c>
      <c r="AJ530" s="6">
        <v>0</v>
      </c>
      <c r="AK530" s="6">
        <v>0</v>
      </c>
      <c r="AL530" s="6">
        <v>0</v>
      </c>
      <c r="AM530" s="6">
        <v>0</v>
      </c>
      <c r="AN530" s="6">
        <v>0</v>
      </c>
      <c r="AO530" s="46">
        <v>0</v>
      </c>
      <c r="AP530" s="41">
        <f t="shared" si="216"/>
        <v>0</v>
      </c>
      <c r="AQ530" s="62">
        <f t="shared" si="217"/>
        <v>0</v>
      </c>
      <c r="AR530" s="41">
        <f t="shared" si="218"/>
        <v>0</v>
      </c>
      <c r="AS530" s="62">
        <f t="shared" si="219"/>
        <v>0</v>
      </c>
      <c r="AT530" s="41">
        <f t="shared" si="220"/>
        <v>0</v>
      </c>
      <c r="AU530" s="41">
        <f t="shared" si="221"/>
        <v>0</v>
      </c>
      <c r="AV530" s="41">
        <f t="shared" si="222"/>
        <v>0</v>
      </c>
      <c r="AW530" s="41">
        <f t="shared" si="223"/>
        <v>0</v>
      </c>
      <c r="AX530" s="62">
        <f t="shared" si="224"/>
        <v>0</v>
      </c>
      <c r="AY530" s="62">
        <f t="shared" si="225"/>
        <v>0</v>
      </c>
      <c r="AZ530" s="233"/>
      <c r="BA530" s="234"/>
      <c r="BB530" s="234"/>
      <c r="BC530" s="235"/>
      <c r="BD530" s="240"/>
      <c r="BF530" s="140"/>
      <c r="BI530" s="64"/>
    </row>
    <row r="531" spans="1:61" x14ac:dyDescent="0.35">
      <c r="F531" s="12" t="s">
        <v>653</v>
      </c>
      <c r="I531" s="6">
        <v>0</v>
      </c>
      <c r="J531" s="6">
        <v>0</v>
      </c>
      <c r="K531" s="6">
        <v>0</v>
      </c>
      <c r="L531" s="6">
        <v>0</v>
      </c>
      <c r="M531" s="6">
        <v>0</v>
      </c>
      <c r="N531" s="6">
        <v>0</v>
      </c>
      <c r="O531" s="6">
        <v>0</v>
      </c>
      <c r="P531" s="6">
        <v>0</v>
      </c>
      <c r="Q531" s="6">
        <v>0</v>
      </c>
      <c r="R531" s="6">
        <v>0</v>
      </c>
      <c r="S531" s="6">
        <v>0</v>
      </c>
      <c r="T531" s="6">
        <v>0</v>
      </c>
      <c r="U531" s="6">
        <v>0</v>
      </c>
      <c r="V531" s="6">
        <v>0</v>
      </c>
      <c r="W531" s="6">
        <v>0</v>
      </c>
      <c r="X531" s="6">
        <v>0</v>
      </c>
      <c r="Y531" s="6">
        <v>0</v>
      </c>
      <c r="Z531" s="6">
        <v>0</v>
      </c>
      <c r="AA531" s="6">
        <v>0</v>
      </c>
      <c r="AB531" s="6">
        <v>0</v>
      </c>
      <c r="AC531" s="6">
        <v>0</v>
      </c>
      <c r="AD531" s="6">
        <v>0</v>
      </c>
      <c r="AE531" s="6">
        <v>0</v>
      </c>
      <c r="AF531" s="6">
        <v>0</v>
      </c>
      <c r="AG531" s="6">
        <v>0</v>
      </c>
      <c r="AH531" s="6">
        <v>0</v>
      </c>
      <c r="AI531" s="6">
        <v>0</v>
      </c>
      <c r="AJ531" s="6">
        <v>0</v>
      </c>
      <c r="AK531" s="6">
        <v>0</v>
      </c>
      <c r="AL531" s="6">
        <v>0</v>
      </c>
      <c r="AM531" s="6">
        <v>0</v>
      </c>
      <c r="AN531" s="6">
        <v>0</v>
      </c>
      <c r="AO531" s="46">
        <v>0</v>
      </c>
      <c r="AP531" s="41">
        <f t="shared" si="216"/>
        <v>0</v>
      </c>
      <c r="AQ531" s="62">
        <f t="shared" si="217"/>
        <v>0</v>
      </c>
      <c r="AR531" s="41">
        <f t="shared" si="218"/>
        <v>0</v>
      </c>
      <c r="AS531" s="62">
        <f t="shared" si="219"/>
        <v>0</v>
      </c>
      <c r="AT531" s="41">
        <f t="shared" si="220"/>
        <v>0</v>
      </c>
      <c r="AU531" s="41">
        <f t="shared" si="221"/>
        <v>0</v>
      </c>
      <c r="AV531" s="41">
        <f t="shared" si="222"/>
        <v>0</v>
      </c>
      <c r="AW531" s="41">
        <f t="shared" si="223"/>
        <v>0</v>
      </c>
      <c r="AX531" s="62">
        <f t="shared" si="224"/>
        <v>0</v>
      </c>
      <c r="AY531" s="62">
        <f t="shared" si="225"/>
        <v>0</v>
      </c>
      <c r="AZ531" s="233"/>
      <c r="BA531" s="234"/>
      <c r="BB531" s="234"/>
      <c r="BC531" s="235"/>
      <c r="BD531" s="240"/>
      <c r="BF531" s="140"/>
      <c r="BI531" s="64"/>
    </row>
    <row r="532" spans="1:61" x14ac:dyDescent="0.35">
      <c r="F532" s="12" t="s">
        <v>654</v>
      </c>
      <c r="I532" s="6">
        <v>0</v>
      </c>
      <c r="J532" s="6">
        <v>0</v>
      </c>
      <c r="K532" s="6">
        <v>0</v>
      </c>
      <c r="L532" s="6">
        <v>0</v>
      </c>
      <c r="M532" s="6">
        <v>0</v>
      </c>
      <c r="N532" s="6">
        <v>0</v>
      </c>
      <c r="O532" s="6">
        <v>0</v>
      </c>
      <c r="P532" s="6">
        <v>0</v>
      </c>
      <c r="Q532" s="6">
        <v>0</v>
      </c>
      <c r="R532" s="6">
        <v>0</v>
      </c>
      <c r="S532" s="6">
        <v>0</v>
      </c>
      <c r="T532" s="6">
        <v>0</v>
      </c>
      <c r="U532" s="6">
        <v>0</v>
      </c>
      <c r="V532" s="6">
        <v>0</v>
      </c>
      <c r="W532" s="6">
        <v>0</v>
      </c>
      <c r="X532" s="6">
        <v>0</v>
      </c>
      <c r="Y532" s="6">
        <v>0</v>
      </c>
      <c r="Z532" s="6">
        <v>0</v>
      </c>
      <c r="AA532" s="6">
        <v>0</v>
      </c>
      <c r="AB532" s="6">
        <v>0</v>
      </c>
      <c r="AC532" s="6">
        <v>0</v>
      </c>
      <c r="AD532" s="6">
        <v>0</v>
      </c>
      <c r="AE532" s="6">
        <v>0</v>
      </c>
      <c r="AF532" s="6">
        <v>0</v>
      </c>
      <c r="AG532" s="6">
        <v>0</v>
      </c>
      <c r="AH532" s="6">
        <v>0</v>
      </c>
      <c r="AI532" s="6">
        <v>0</v>
      </c>
      <c r="AJ532" s="6">
        <v>1</v>
      </c>
      <c r="AK532" s="6">
        <v>0</v>
      </c>
      <c r="AL532" s="6">
        <v>0</v>
      </c>
      <c r="AM532" s="6">
        <v>1</v>
      </c>
      <c r="AN532" s="6">
        <v>0</v>
      </c>
      <c r="AO532" s="46">
        <v>0</v>
      </c>
      <c r="AP532" s="41">
        <f t="shared" si="216"/>
        <v>1</v>
      </c>
      <c r="AQ532" s="62">
        <f t="shared" si="217"/>
        <v>1</v>
      </c>
      <c r="AR532" s="41">
        <f t="shared" si="218"/>
        <v>1</v>
      </c>
      <c r="AS532" s="62">
        <f t="shared" si="219"/>
        <v>1</v>
      </c>
      <c r="AT532" s="41">
        <f t="shared" si="220"/>
        <v>0</v>
      </c>
      <c r="AU532" s="41">
        <f t="shared" si="221"/>
        <v>0</v>
      </c>
      <c r="AV532" s="41">
        <f t="shared" si="222"/>
        <v>0</v>
      </c>
      <c r="AW532" s="41">
        <f t="shared" si="223"/>
        <v>0</v>
      </c>
      <c r="AX532" s="62">
        <f t="shared" si="224"/>
        <v>2</v>
      </c>
      <c r="AY532" s="62">
        <f t="shared" si="225"/>
        <v>2</v>
      </c>
      <c r="AZ532" s="233"/>
      <c r="BA532" s="234"/>
      <c r="BB532" s="234"/>
      <c r="BC532" s="235"/>
      <c r="BD532" s="240"/>
      <c r="BF532" s="140"/>
      <c r="BI532" s="64"/>
    </row>
    <row r="533" spans="1:61" x14ac:dyDescent="0.35">
      <c r="F533" s="12" t="s">
        <v>655</v>
      </c>
      <c r="I533" s="6">
        <v>0</v>
      </c>
      <c r="J533" s="6">
        <v>0</v>
      </c>
      <c r="K533" s="6">
        <v>0</v>
      </c>
      <c r="L533" s="6">
        <v>0</v>
      </c>
      <c r="M533" s="6">
        <v>0</v>
      </c>
      <c r="N533" s="6">
        <v>0</v>
      </c>
      <c r="O533" s="6">
        <v>0</v>
      </c>
      <c r="P533" s="6">
        <v>0</v>
      </c>
      <c r="Q533" s="6">
        <v>0</v>
      </c>
      <c r="R533" s="6">
        <v>0</v>
      </c>
      <c r="S533" s="6">
        <v>0</v>
      </c>
      <c r="T533" s="6">
        <v>0</v>
      </c>
      <c r="U533" s="6">
        <v>0</v>
      </c>
      <c r="V533" s="6">
        <v>0</v>
      </c>
      <c r="W533" s="6">
        <v>0</v>
      </c>
      <c r="X533" s="6">
        <v>0</v>
      </c>
      <c r="Y533" s="6">
        <v>0</v>
      </c>
      <c r="Z533" s="6">
        <v>0</v>
      </c>
      <c r="AA533" s="6">
        <v>0</v>
      </c>
      <c r="AB533" s="6">
        <v>0</v>
      </c>
      <c r="AC533" s="6">
        <v>0</v>
      </c>
      <c r="AD533" s="6">
        <v>0</v>
      </c>
      <c r="AE533" s="6">
        <v>0</v>
      </c>
      <c r="AF533" s="6">
        <v>0</v>
      </c>
      <c r="AG533" s="6">
        <v>0</v>
      </c>
      <c r="AH533" s="6">
        <v>0</v>
      </c>
      <c r="AI533" s="6">
        <v>1</v>
      </c>
      <c r="AJ533" s="6">
        <v>0</v>
      </c>
      <c r="AK533" s="6">
        <v>1</v>
      </c>
      <c r="AL533" s="6">
        <v>0</v>
      </c>
      <c r="AM533" s="6">
        <v>0</v>
      </c>
      <c r="AN533" s="6">
        <v>0</v>
      </c>
      <c r="AO533" s="46">
        <v>0</v>
      </c>
      <c r="AP533" s="41">
        <f t="shared" si="216"/>
        <v>0</v>
      </c>
      <c r="AQ533" s="62">
        <f t="shared" si="217"/>
        <v>2</v>
      </c>
      <c r="AR533" s="41">
        <f t="shared" si="218"/>
        <v>0</v>
      </c>
      <c r="AS533" s="62">
        <f t="shared" si="219"/>
        <v>2</v>
      </c>
      <c r="AT533" s="41">
        <f t="shared" si="220"/>
        <v>0</v>
      </c>
      <c r="AU533" s="41">
        <f t="shared" si="221"/>
        <v>0</v>
      </c>
      <c r="AV533" s="41">
        <f t="shared" si="222"/>
        <v>0</v>
      </c>
      <c r="AW533" s="41">
        <f t="shared" si="223"/>
        <v>0</v>
      </c>
      <c r="AX533" s="62">
        <f t="shared" si="224"/>
        <v>2</v>
      </c>
      <c r="AY533" s="62">
        <f t="shared" si="225"/>
        <v>2</v>
      </c>
      <c r="AZ533" s="233"/>
      <c r="BA533" s="234"/>
      <c r="BB533" s="234"/>
      <c r="BC533" s="235"/>
      <c r="BD533" s="240"/>
      <c r="BF533" s="140"/>
      <c r="BI533" s="64"/>
    </row>
    <row r="534" spans="1:61" s="202" customFormat="1" x14ac:dyDescent="0.35">
      <c r="E534" s="11" t="s">
        <v>858</v>
      </c>
      <c r="F534" s="12"/>
      <c r="I534" s="204">
        <f>SUM(I535:I538)</f>
        <v>0</v>
      </c>
      <c r="J534" s="204">
        <f t="shared" ref="J534:AF534" si="229">SUM(J535:J538)</f>
        <v>0</v>
      </c>
      <c r="K534" s="204">
        <f t="shared" si="229"/>
        <v>0</v>
      </c>
      <c r="L534" s="204">
        <f t="shared" si="229"/>
        <v>0</v>
      </c>
      <c r="M534" s="204">
        <f t="shared" si="229"/>
        <v>0</v>
      </c>
      <c r="N534" s="204">
        <f t="shared" si="229"/>
        <v>0</v>
      </c>
      <c r="O534" s="204">
        <f t="shared" si="229"/>
        <v>0</v>
      </c>
      <c r="P534" s="204">
        <f t="shared" si="229"/>
        <v>0</v>
      </c>
      <c r="Q534" s="204">
        <f t="shared" si="229"/>
        <v>0</v>
      </c>
      <c r="R534" s="204">
        <f t="shared" si="229"/>
        <v>0</v>
      </c>
      <c r="S534" s="204">
        <f t="shared" si="229"/>
        <v>0</v>
      </c>
      <c r="T534" s="204">
        <f t="shared" si="229"/>
        <v>0</v>
      </c>
      <c r="U534" s="204">
        <f t="shared" si="229"/>
        <v>0</v>
      </c>
      <c r="V534" s="204">
        <f t="shared" si="229"/>
        <v>0</v>
      </c>
      <c r="W534" s="204">
        <f t="shared" si="229"/>
        <v>0</v>
      </c>
      <c r="X534" s="204">
        <f t="shared" si="229"/>
        <v>0</v>
      </c>
      <c r="Y534" s="204">
        <f t="shared" si="229"/>
        <v>0</v>
      </c>
      <c r="Z534" s="204">
        <f t="shared" si="229"/>
        <v>0</v>
      </c>
      <c r="AA534" s="204">
        <f t="shared" si="229"/>
        <v>0</v>
      </c>
      <c r="AB534" s="204">
        <f t="shared" si="229"/>
        <v>0</v>
      </c>
      <c r="AC534" s="204">
        <f t="shared" si="229"/>
        <v>0</v>
      </c>
      <c r="AD534" s="204">
        <f t="shared" si="229"/>
        <v>0</v>
      </c>
      <c r="AE534" s="204">
        <f t="shared" si="229"/>
        <v>0</v>
      </c>
      <c r="AF534" s="204">
        <f t="shared" si="229"/>
        <v>0</v>
      </c>
      <c r="AG534" s="204">
        <v>0</v>
      </c>
      <c r="AH534" s="204">
        <v>0</v>
      </c>
      <c r="AI534" s="204">
        <v>0</v>
      </c>
      <c r="AJ534" s="204">
        <v>1</v>
      </c>
      <c r="AK534" s="204">
        <v>0</v>
      </c>
      <c r="AL534" s="204">
        <v>0</v>
      </c>
      <c r="AM534" s="204">
        <v>0</v>
      </c>
      <c r="AN534" s="204">
        <v>0</v>
      </c>
      <c r="AO534" s="213">
        <v>0</v>
      </c>
      <c r="AP534" s="206">
        <f t="shared" si="216"/>
        <v>0</v>
      </c>
      <c r="AQ534" s="207">
        <f t="shared" si="217"/>
        <v>1</v>
      </c>
      <c r="AR534" s="206">
        <f t="shared" si="218"/>
        <v>0</v>
      </c>
      <c r="AS534" s="207">
        <f t="shared" si="219"/>
        <v>1</v>
      </c>
      <c r="AT534" s="206">
        <f t="shared" si="220"/>
        <v>0</v>
      </c>
      <c r="AU534" s="206">
        <f t="shared" si="221"/>
        <v>0</v>
      </c>
      <c r="AV534" s="206">
        <f t="shared" si="222"/>
        <v>0</v>
      </c>
      <c r="AW534" s="206">
        <f t="shared" si="223"/>
        <v>0</v>
      </c>
      <c r="AX534" s="207">
        <f t="shared" si="224"/>
        <v>1</v>
      </c>
      <c r="AY534" s="207">
        <f t="shared" si="225"/>
        <v>1</v>
      </c>
      <c r="AZ534" s="233"/>
      <c r="BA534" s="234"/>
      <c r="BB534" s="234"/>
      <c r="BC534" s="235"/>
      <c r="BD534" s="240"/>
      <c r="BF534" s="208"/>
      <c r="BI534" s="216"/>
    </row>
    <row r="535" spans="1:61" x14ac:dyDescent="0.35">
      <c r="F535" s="12" t="s">
        <v>656</v>
      </c>
      <c r="I535" s="6">
        <v>0</v>
      </c>
      <c r="J535" s="6">
        <v>0</v>
      </c>
      <c r="K535" s="6">
        <v>0</v>
      </c>
      <c r="L535" s="6">
        <v>0</v>
      </c>
      <c r="M535" s="6">
        <v>0</v>
      </c>
      <c r="N535" s="6">
        <v>0</v>
      </c>
      <c r="O535" s="6">
        <v>0</v>
      </c>
      <c r="P535" s="6">
        <v>0</v>
      </c>
      <c r="Q535" s="6">
        <v>0</v>
      </c>
      <c r="R535" s="6">
        <v>0</v>
      </c>
      <c r="S535" s="6">
        <v>0</v>
      </c>
      <c r="T535" s="6">
        <v>0</v>
      </c>
      <c r="U535" s="6">
        <v>0</v>
      </c>
      <c r="V535" s="6">
        <v>0</v>
      </c>
      <c r="W535" s="6">
        <v>0</v>
      </c>
      <c r="X535" s="6">
        <v>0</v>
      </c>
      <c r="Y535" s="6">
        <v>0</v>
      </c>
      <c r="Z535" s="6">
        <v>0</v>
      </c>
      <c r="AA535" s="6">
        <v>0</v>
      </c>
      <c r="AB535" s="6">
        <v>0</v>
      </c>
      <c r="AC535" s="6">
        <v>0</v>
      </c>
      <c r="AD535" s="6">
        <v>0</v>
      </c>
      <c r="AE535" s="6">
        <v>0</v>
      </c>
      <c r="AF535" s="6">
        <v>0</v>
      </c>
      <c r="AG535" s="6">
        <v>0</v>
      </c>
      <c r="AH535" s="6">
        <v>0</v>
      </c>
      <c r="AI535" s="6">
        <v>0</v>
      </c>
      <c r="AJ535" s="6">
        <v>1</v>
      </c>
      <c r="AK535" s="6">
        <v>0</v>
      </c>
      <c r="AL535" s="6">
        <v>0</v>
      </c>
      <c r="AM535" s="6">
        <v>0</v>
      </c>
      <c r="AN535" s="6">
        <v>0</v>
      </c>
      <c r="AO535" s="46">
        <v>0</v>
      </c>
      <c r="AP535" s="41">
        <f t="shared" si="216"/>
        <v>0</v>
      </c>
      <c r="AQ535" s="62">
        <f t="shared" si="217"/>
        <v>1</v>
      </c>
      <c r="AR535" s="41">
        <f t="shared" si="218"/>
        <v>0</v>
      </c>
      <c r="AS535" s="62">
        <f t="shared" si="219"/>
        <v>1</v>
      </c>
      <c r="AT535" s="41">
        <f t="shared" si="220"/>
        <v>0</v>
      </c>
      <c r="AU535" s="41">
        <f t="shared" si="221"/>
        <v>0</v>
      </c>
      <c r="AV535" s="41">
        <f t="shared" si="222"/>
        <v>0</v>
      </c>
      <c r="AW535" s="41">
        <f t="shared" si="223"/>
        <v>0</v>
      </c>
      <c r="AX535" s="62">
        <f t="shared" si="224"/>
        <v>1</v>
      </c>
      <c r="AY535" s="62">
        <f t="shared" si="225"/>
        <v>1</v>
      </c>
      <c r="AZ535" s="233"/>
      <c r="BA535" s="234"/>
      <c r="BB535" s="234"/>
      <c r="BC535" s="235"/>
      <c r="BD535" s="240"/>
      <c r="BF535" s="140"/>
      <c r="BI535" s="64"/>
    </row>
    <row r="536" spans="1:61" x14ac:dyDescent="0.35">
      <c r="F536" s="12" t="s">
        <v>657</v>
      </c>
      <c r="I536" s="6">
        <v>0</v>
      </c>
      <c r="J536" s="6">
        <v>0</v>
      </c>
      <c r="K536" s="6">
        <v>0</v>
      </c>
      <c r="L536" s="6">
        <v>0</v>
      </c>
      <c r="M536" s="6">
        <v>0</v>
      </c>
      <c r="N536" s="6">
        <v>0</v>
      </c>
      <c r="O536" s="6">
        <v>0</v>
      </c>
      <c r="P536" s="6">
        <v>0</v>
      </c>
      <c r="Q536" s="6">
        <v>0</v>
      </c>
      <c r="R536" s="6">
        <v>0</v>
      </c>
      <c r="S536" s="6">
        <v>0</v>
      </c>
      <c r="T536" s="6">
        <v>0</v>
      </c>
      <c r="U536" s="6">
        <v>0</v>
      </c>
      <c r="V536" s="6">
        <v>0</v>
      </c>
      <c r="W536" s="6">
        <v>0</v>
      </c>
      <c r="X536" s="6">
        <v>0</v>
      </c>
      <c r="Y536" s="6">
        <v>0</v>
      </c>
      <c r="Z536" s="6">
        <v>0</v>
      </c>
      <c r="AA536" s="6">
        <v>0</v>
      </c>
      <c r="AB536" s="6">
        <v>0</v>
      </c>
      <c r="AC536" s="6">
        <v>0</v>
      </c>
      <c r="AD536" s="6">
        <v>0</v>
      </c>
      <c r="AE536" s="6">
        <v>0</v>
      </c>
      <c r="AF536" s="6">
        <v>0</v>
      </c>
      <c r="AG536" s="6">
        <v>0</v>
      </c>
      <c r="AH536" s="6">
        <v>0</v>
      </c>
      <c r="AI536" s="6">
        <v>0</v>
      </c>
      <c r="AJ536" s="6">
        <v>1</v>
      </c>
      <c r="AK536" s="6">
        <v>0</v>
      </c>
      <c r="AL536" s="6">
        <v>0</v>
      </c>
      <c r="AM536" s="6">
        <v>0</v>
      </c>
      <c r="AN536" s="6">
        <v>0</v>
      </c>
      <c r="AO536" s="46">
        <v>0</v>
      </c>
      <c r="AP536" s="41">
        <f t="shared" si="216"/>
        <v>0</v>
      </c>
      <c r="AQ536" s="62">
        <f t="shared" si="217"/>
        <v>1</v>
      </c>
      <c r="AR536" s="41">
        <f t="shared" si="218"/>
        <v>0</v>
      </c>
      <c r="AS536" s="62">
        <f t="shared" si="219"/>
        <v>1</v>
      </c>
      <c r="AT536" s="41">
        <f t="shared" si="220"/>
        <v>0</v>
      </c>
      <c r="AU536" s="41">
        <f t="shared" si="221"/>
        <v>0</v>
      </c>
      <c r="AV536" s="41">
        <f t="shared" si="222"/>
        <v>0</v>
      </c>
      <c r="AW536" s="41">
        <f t="shared" si="223"/>
        <v>0</v>
      </c>
      <c r="AX536" s="62">
        <f t="shared" si="224"/>
        <v>1</v>
      </c>
      <c r="AY536" s="62">
        <f t="shared" si="225"/>
        <v>1</v>
      </c>
      <c r="AZ536" s="233"/>
      <c r="BA536" s="234"/>
      <c r="BB536" s="234"/>
      <c r="BC536" s="235"/>
      <c r="BD536" s="240"/>
      <c r="BF536" s="140"/>
      <c r="BI536" s="64"/>
    </row>
    <row r="537" spans="1:61" x14ac:dyDescent="0.35">
      <c r="F537" s="12" t="s">
        <v>658</v>
      </c>
      <c r="I537" s="6">
        <v>0</v>
      </c>
      <c r="J537" s="6">
        <v>0</v>
      </c>
      <c r="K537" s="6">
        <v>0</v>
      </c>
      <c r="L537" s="6">
        <v>0</v>
      </c>
      <c r="M537" s="6">
        <v>0</v>
      </c>
      <c r="N537" s="6">
        <v>0</v>
      </c>
      <c r="O537" s="6">
        <v>0</v>
      </c>
      <c r="P537" s="6">
        <v>0</v>
      </c>
      <c r="Q537" s="6">
        <v>0</v>
      </c>
      <c r="R537" s="6">
        <v>0</v>
      </c>
      <c r="S537" s="6">
        <v>0</v>
      </c>
      <c r="T537" s="6">
        <v>0</v>
      </c>
      <c r="U537" s="6">
        <v>0</v>
      </c>
      <c r="V537" s="6">
        <v>0</v>
      </c>
      <c r="W537" s="6">
        <v>0</v>
      </c>
      <c r="X537" s="6">
        <v>0</v>
      </c>
      <c r="Y537" s="6">
        <v>0</v>
      </c>
      <c r="Z537" s="6">
        <v>0</v>
      </c>
      <c r="AA537" s="6">
        <v>0</v>
      </c>
      <c r="AB537" s="6">
        <v>0</v>
      </c>
      <c r="AC537" s="6">
        <v>0</v>
      </c>
      <c r="AD537" s="6">
        <v>0</v>
      </c>
      <c r="AE537" s="6">
        <v>0</v>
      </c>
      <c r="AF537" s="6">
        <v>0</v>
      </c>
      <c r="AG537" s="6">
        <v>0</v>
      </c>
      <c r="AH537" s="6">
        <v>0</v>
      </c>
      <c r="AI537" s="6">
        <v>0</v>
      </c>
      <c r="AJ537" s="6">
        <v>1</v>
      </c>
      <c r="AK537" s="6">
        <v>0</v>
      </c>
      <c r="AL537" s="6">
        <v>0</v>
      </c>
      <c r="AM537" s="6">
        <v>0</v>
      </c>
      <c r="AN537" s="6">
        <v>0</v>
      </c>
      <c r="AO537" s="46">
        <v>0</v>
      </c>
      <c r="AP537" s="41">
        <f t="shared" si="216"/>
        <v>0</v>
      </c>
      <c r="AQ537" s="62">
        <f t="shared" si="217"/>
        <v>1</v>
      </c>
      <c r="AR537" s="41">
        <f t="shared" si="218"/>
        <v>0</v>
      </c>
      <c r="AS537" s="62">
        <f t="shared" si="219"/>
        <v>1</v>
      </c>
      <c r="AT537" s="41">
        <f t="shared" si="220"/>
        <v>0</v>
      </c>
      <c r="AU537" s="41">
        <f t="shared" si="221"/>
        <v>0</v>
      </c>
      <c r="AV537" s="41">
        <f t="shared" si="222"/>
        <v>0</v>
      </c>
      <c r="AW537" s="41">
        <f t="shared" si="223"/>
        <v>0</v>
      </c>
      <c r="AX537" s="62">
        <f t="shared" si="224"/>
        <v>1</v>
      </c>
      <c r="AY537" s="62">
        <f t="shared" si="225"/>
        <v>1</v>
      </c>
      <c r="AZ537" s="233"/>
      <c r="BA537" s="234"/>
      <c r="BB537" s="234"/>
      <c r="BC537" s="235"/>
      <c r="BD537" s="240"/>
      <c r="BF537" s="140"/>
      <c r="BI537" s="64"/>
    </row>
    <row r="538" spans="1:61" x14ac:dyDescent="0.35">
      <c r="A538" s="123"/>
      <c r="B538" s="123"/>
      <c r="C538" s="123"/>
      <c r="D538" s="123"/>
      <c r="E538" s="123"/>
      <c r="F538" s="124" t="s">
        <v>659</v>
      </c>
      <c r="G538" s="123"/>
      <c r="H538" s="123"/>
      <c r="I538" s="125">
        <v>0</v>
      </c>
      <c r="J538" s="125">
        <v>0</v>
      </c>
      <c r="K538" s="125">
        <v>0</v>
      </c>
      <c r="L538" s="125">
        <v>0</v>
      </c>
      <c r="M538" s="125">
        <v>0</v>
      </c>
      <c r="N538" s="125">
        <v>0</v>
      </c>
      <c r="O538" s="125">
        <v>0</v>
      </c>
      <c r="P538" s="125">
        <v>0</v>
      </c>
      <c r="Q538" s="125">
        <v>0</v>
      </c>
      <c r="R538" s="125">
        <v>0</v>
      </c>
      <c r="S538" s="125">
        <v>0</v>
      </c>
      <c r="T538" s="125">
        <v>0</v>
      </c>
      <c r="U538" s="125">
        <v>0</v>
      </c>
      <c r="V538" s="125">
        <v>0</v>
      </c>
      <c r="W538" s="125">
        <v>0</v>
      </c>
      <c r="X538" s="125">
        <v>0</v>
      </c>
      <c r="Y538" s="125">
        <v>0</v>
      </c>
      <c r="Z538" s="125">
        <v>0</v>
      </c>
      <c r="AA538" s="125">
        <v>0</v>
      </c>
      <c r="AB538" s="125">
        <v>0</v>
      </c>
      <c r="AC538" s="125">
        <v>0</v>
      </c>
      <c r="AD538" s="125">
        <v>0</v>
      </c>
      <c r="AE538" s="125">
        <v>0</v>
      </c>
      <c r="AF538" s="125">
        <v>0</v>
      </c>
      <c r="AG538" s="125">
        <v>0</v>
      </c>
      <c r="AH538" s="125">
        <v>0</v>
      </c>
      <c r="AI538" s="125">
        <v>0</v>
      </c>
      <c r="AJ538" s="125">
        <v>0</v>
      </c>
      <c r="AK538" s="125">
        <v>0</v>
      </c>
      <c r="AL538" s="125">
        <v>0</v>
      </c>
      <c r="AM538" s="125">
        <v>0</v>
      </c>
      <c r="AN538" s="125">
        <v>0</v>
      </c>
      <c r="AO538" s="126">
        <v>0</v>
      </c>
      <c r="AP538" s="127">
        <f t="shared" si="216"/>
        <v>0</v>
      </c>
      <c r="AQ538" s="128">
        <f t="shared" si="217"/>
        <v>0</v>
      </c>
      <c r="AR538" s="127">
        <f t="shared" si="218"/>
        <v>0</v>
      </c>
      <c r="AS538" s="128">
        <f t="shared" si="219"/>
        <v>0</v>
      </c>
      <c r="AT538" s="127">
        <f t="shared" si="220"/>
        <v>0</v>
      </c>
      <c r="AU538" s="127">
        <f t="shared" si="221"/>
        <v>0</v>
      </c>
      <c r="AV538" s="127">
        <f t="shared" si="222"/>
        <v>0</v>
      </c>
      <c r="AW538" s="127">
        <f t="shared" si="223"/>
        <v>0</v>
      </c>
      <c r="AX538" s="128">
        <f t="shared" si="224"/>
        <v>0</v>
      </c>
      <c r="AY538" s="128">
        <f t="shared" si="225"/>
        <v>0</v>
      </c>
      <c r="AZ538" s="236"/>
      <c r="BA538" s="237"/>
      <c r="BB538" s="237"/>
      <c r="BC538" s="238"/>
      <c r="BD538" s="241"/>
      <c r="BE538" s="123"/>
      <c r="BF538" s="129"/>
      <c r="BG538" s="123"/>
      <c r="BH538" s="123"/>
      <c r="BI538" s="157"/>
    </row>
  </sheetData>
  <mergeCells count="66">
    <mergeCell ref="AZ330:BC343"/>
    <mergeCell ref="AZ345:BC348"/>
    <mergeCell ref="AZ374:BC427"/>
    <mergeCell ref="AZ462:BC469"/>
    <mergeCell ref="AZ446:BC460"/>
    <mergeCell ref="AZ429:BC444"/>
    <mergeCell ref="AZ350:BC356"/>
    <mergeCell ref="AZ358:BC362"/>
    <mergeCell ref="AZ364:BC371"/>
    <mergeCell ref="BE290:BI290"/>
    <mergeCell ref="BE2:BI7"/>
    <mergeCell ref="BE1:BI1"/>
    <mergeCell ref="AZ1:BD1"/>
    <mergeCell ref="BD9:BD13"/>
    <mergeCell ref="AZ270:BC277"/>
    <mergeCell ref="BD15:BD147"/>
    <mergeCell ref="AZ250:BC268"/>
    <mergeCell ref="AZ279:BC289"/>
    <mergeCell ref="AZ105:BC147"/>
    <mergeCell ref="A1:H1"/>
    <mergeCell ref="AP1:AY1"/>
    <mergeCell ref="AZ312:BC328"/>
    <mergeCell ref="AP2:AQ5"/>
    <mergeCell ref="AZ16:BC69"/>
    <mergeCell ref="BA70:BC70"/>
    <mergeCell ref="AZ292:BC310"/>
    <mergeCell ref="AR2:AS5"/>
    <mergeCell ref="AT2:AX5"/>
    <mergeCell ref="AY2:AY5"/>
    <mergeCell ref="AZ2:BC7"/>
    <mergeCell ref="AZ9:BC13"/>
    <mergeCell ref="B120:B126"/>
    <mergeCell ref="B16:B21"/>
    <mergeCell ref="B36:B42"/>
    <mergeCell ref="B55:B61"/>
    <mergeCell ref="B453:B459"/>
    <mergeCell ref="B214:B220"/>
    <mergeCell ref="B254:B260"/>
    <mergeCell ref="B277:B283"/>
    <mergeCell ref="B236:B242"/>
    <mergeCell ref="B300:B306"/>
    <mergeCell ref="B326:B332"/>
    <mergeCell ref="B349:B355"/>
    <mergeCell ref="B379:B384"/>
    <mergeCell ref="B429:B435"/>
    <mergeCell ref="B69:B75"/>
    <mergeCell ref="B95:B101"/>
    <mergeCell ref="B163:B169"/>
    <mergeCell ref="B189:B195"/>
    <mergeCell ref="B405:B411"/>
    <mergeCell ref="I1:AO1"/>
    <mergeCell ref="AZ476:BC538"/>
    <mergeCell ref="BD476:BD538"/>
    <mergeCell ref="AZ150:BC160"/>
    <mergeCell ref="AZ162:BC173"/>
    <mergeCell ref="AZ175:BC198"/>
    <mergeCell ref="AZ200:BC223"/>
    <mergeCell ref="AZ225:BC248"/>
    <mergeCell ref="BA86:BC86"/>
    <mergeCell ref="AZ71:BC85"/>
    <mergeCell ref="AZ87:BC102"/>
    <mergeCell ref="BD2:BD7"/>
    <mergeCell ref="BD149:BD289"/>
    <mergeCell ref="BD291:BD371"/>
    <mergeCell ref="BD373:BD474"/>
    <mergeCell ref="AZ471:BC474"/>
  </mergeCells>
  <conditionalFormatting sqref="I9:AO474">
    <cfRule type="cellIs" dxfId="11" priority="19" operator="equal">
      <formula>1</formula>
    </cfRule>
  </conditionalFormatting>
  <conditionalFormatting sqref="I476:AO538">
    <cfRule type="cellIs" dxfId="10" priority="7" operator="equal">
      <formula>1</formula>
    </cfRule>
  </conditionalFormatting>
  <conditionalFormatting sqref="AQ14">
    <cfRule type="cellIs" dxfId="9" priority="18" operator="equal">
      <formula>1</formula>
    </cfRule>
  </conditionalFormatting>
  <conditionalFormatting sqref="AQ148">
    <cfRule type="cellIs" dxfId="8" priority="16" operator="equal">
      <formula>1</formula>
    </cfRule>
  </conditionalFormatting>
  <conditionalFormatting sqref="AQ290">
    <cfRule type="cellIs" dxfId="7" priority="15" operator="equal">
      <formula>1</formula>
    </cfRule>
  </conditionalFormatting>
  <conditionalFormatting sqref="AQ372">
    <cfRule type="cellIs" dxfId="6" priority="14" operator="equal">
      <formula>1</formula>
    </cfRule>
  </conditionalFormatting>
  <conditionalFormatting sqref="AU14">
    <cfRule type="cellIs" dxfId="5" priority="17" operator="equal">
      <formula>1</formula>
    </cfRule>
  </conditionalFormatting>
  <conditionalFormatting sqref="AU148">
    <cfRule type="cellIs" dxfId="4" priority="13" operator="equal">
      <formula>1</formula>
    </cfRule>
  </conditionalFormatting>
  <conditionalFormatting sqref="AU290">
    <cfRule type="cellIs" dxfId="3" priority="12" operator="equal">
      <formula>1</formula>
    </cfRule>
  </conditionalFormatting>
  <conditionalFormatting sqref="AU372">
    <cfRule type="cellIs" dxfId="2" priority="11" operator="equal">
      <formula>1</formula>
    </cfRule>
  </conditionalFormatting>
  <conditionalFormatting sqref="AY9:AY13">
    <cfRule type="colorScale" priority="6">
      <colorScale>
        <cfvo type="min"/>
        <cfvo type="max"/>
        <color theme="0"/>
        <color rgb="FF00AEEF"/>
      </colorScale>
    </cfRule>
  </conditionalFormatting>
  <conditionalFormatting sqref="AY16:AY147">
    <cfRule type="colorScale" priority="5">
      <colorScale>
        <cfvo type="min"/>
        <cfvo type="max"/>
        <color theme="0"/>
        <color rgb="FF00AEEF"/>
      </colorScale>
    </cfRule>
  </conditionalFormatting>
  <conditionalFormatting sqref="AY150:AY289">
    <cfRule type="colorScale" priority="4">
      <colorScale>
        <cfvo type="min"/>
        <cfvo type="max"/>
        <color theme="0"/>
        <color rgb="FF00AEEF"/>
      </colorScale>
    </cfRule>
  </conditionalFormatting>
  <conditionalFormatting sqref="AY292:AY371">
    <cfRule type="colorScale" priority="3">
      <colorScale>
        <cfvo type="min"/>
        <cfvo type="max"/>
        <color theme="0"/>
        <color rgb="FF00AEEF"/>
      </colorScale>
    </cfRule>
  </conditionalFormatting>
  <conditionalFormatting sqref="AY374:AY474">
    <cfRule type="colorScale" priority="2">
      <colorScale>
        <cfvo type="min"/>
        <cfvo type="max"/>
        <color theme="0"/>
        <color rgb="FF00AEEF"/>
      </colorScale>
    </cfRule>
  </conditionalFormatting>
  <conditionalFormatting sqref="AY476:AY538">
    <cfRule type="colorScale" priority="1">
      <colorScale>
        <cfvo type="min"/>
        <cfvo type="max"/>
        <color theme="0"/>
        <color rgb="FF00AEEF"/>
      </colorScale>
    </cfRule>
  </conditionalFormatting>
  <conditionalFormatting sqref="AZ372">
    <cfRule type="cellIs" dxfId="1" priority="9" operator="equal">
      <formula>1</formula>
    </cfRule>
  </conditionalFormatting>
  <conditionalFormatting sqref="AZ148:BA148">
    <cfRule type="cellIs" dxfId="0" priority="10" operator="equal">
      <formula>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F08DD-E058-4900-B342-ADA68F3FBC90}">
  <dimension ref="A1:M37"/>
  <sheetViews>
    <sheetView showGridLines="0" zoomScale="70" zoomScaleNormal="70" workbookViewId="0">
      <pane xSplit="1" ySplit="2" topLeftCell="B9" activePane="bottomRight" state="frozen"/>
      <selection pane="topRight" activeCell="B1" sqref="B1"/>
      <selection pane="bottomLeft" activeCell="A2" sqref="A2"/>
      <selection pane="bottomRight" activeCell="D5" sqref="D5"/>
    </sheetView>
  </sheetViews>
  <sheetFormatPr defaultColWidth="8.7265625" defaultRowHeight="16" x14ac:dyDescent="0.4"/>
  <cols>
    <col min="1" max="1" width="15.26953125" style="183" customWidth="1"/>
    <col min="2" max="13" width="27.453125" style="164" customWidth="1"/>
    <col min="14" max="22" width="8.7265625" style="164"/>
    <col min="23" max="23" width="14.1796875" style="164" customWidth="1"/>
    <col min="24" max="16384" width="8.7265625" style="164"/>
  </cols>
  <sheetData>
    <row r="1" spans="1:13" ht="22" x14ac:dyDescent="0.4">
      <c r="A1" s="163" t="s">
        <v>526</v>
      </c>
    </row>
    <row r="2" spans="1:13" s="168" customFormat="1" ht="21" x14ac:dyDescent="0.5">
      <c r="A2" s="165"/>
      <c r="B2" s="166" t="s">
        <v>527</v>
      </c>
      <c r="C2" s="166" t="s">
        <v>528</v>
      </c>
      <c r="D2" s="166" t="s">
        <v>529</v>
      </c>
      <c r="E2" s="166" t="s">
        <v>530</v>
      </c>
      <c r="F2" s="166" t="s">
        <v>531</v>
      </c>
      <c r="G2" s="166" t="s">
        <v>532</v>
      </c>
      <c r="H2" s="166" t="s">
        <v>533</v>
      </c>
      <c r="I2" s="166" t="s">
        <v>534</v>
      </c>
      <c r="J2" s="166" t="s">
        <v>535</v>
      </c>
      <c r="K2" s="166" t="s">
        <v>536</v>
      </c>
      <c r="L2" s="166" t="s">
        <v>537</v>
      </c>
      <c r="M2" s="167" t="s">
        <v>538</v>
      </c>
    </row>
    <row r="3" spans="1:13" ht="15" x14ac:dyDescent="0.35">
      <c r="A3" s="169" t="s">
        <v>539</v>
      </c>
      <c r="B3" s="170" t="s">
        <v>540</v>
      </c>
      <c r="C3" s="170" t="s">
        <v>540</v>
      </c>
      <c r="D3" s="170" t="s">
        <v>540</v>
      </c>
      <c r="E3" s="171" t="s">
        <v>541</v>
      </c>
      <c r="F3" s="171" t="s">
        <v>541</v>
      </c>
      <c r="G3" s="170" t="s">
        <v>540</v>
      </c>
      <c r="H3" s="170" t="s">
        <v>540</v>
      </c>
      <c r="I3" s="171" t="s">
        <v>541</v>
      </c>
      <c r="J3" s="171" t="s">
        <v>541</v>
      </c>
      <c r="K3" s="171" t="s">
        <v>541</v>
      </c>
      <c r="L3" s="171" t="s">
        <v>541</v>
      </c>
      <c r="M3" s="172" t="s">
        <v>540</v>
      </c>
    </row>
    <row r="4" spans="1:13" ht="62.5" x14ac:dyDescent="0.35">
      <c r="A4" s="169" t="s">
        <v>542</v>
      </c>
      <c r="B4" s="171" t="s">
        <v>675</v>
      </c>
      <c r="C4" s="171" t="s">
        <v>543</v>
      </c>
      <c r="D4" s="171" t="s">
        <v>544</v>
      </c>
      <c r="E4" s="170" t="s">
        <v>545</v>
      </c>
      <c r="F4" s="171" t="s">
        <v>546</v>
      </c>
      <c r="G4" s="173" t="s">
        <v>547</v>
      </c>
      <c r="H4" s="173" t="s">
        <v>547</v>
      </c>
      <c r="I4" s="171" t="s">
        <v>548</v>
      </c>
      <c r="J4" s="173" t="s">
        <v>549</v>
      </c>
      <c r="K4" s="173" t="s">
        <v>550</v>
      </c>
      <c r="L4" s="171" t="s">
        <v>551</v>
      </c>
      <c r="M4" s="174" t="s">
        <v>552</v>
      </c>
    </row>
    <row r="5" spans="1:13" ht="187.5" x14ac:dyDescent="0.35">
      <c r="A5" s="169" t="s">
        <v>82</v>
      </c>
      <c r="B5" s="170" t="s">
        <v>553</v>
      </c>
      <c r="C5" s="170" t="s">
        <v>554</v>
      </c>
      <c r="D5" s="170" t="s">
        <v>555</v>
      </c>
      <c r="E5" s="170" t="s">
        <v>556</v>
      </c>
      <c r="F5" s="171" t="s">
        <v>557</v>
      </c>
      <c r="G5" s="171" t="s">
        <v>558</v>
      </c>
      <c r="H5" s="171" t="s">
        <v>559</v>
      </c>
      <c r="I5" s="171" t="s">
        <v>560</v>
      </c>
      <c r="J5" s="171" t="s">
        <v>561</v>
      </c>
      <c r="K5" s="171" t="s">
        <v>562</v>
      </c>
      <c r="L5" s="171" t="s">
        <v>563</v>
      </c>
      <c r="M5" s="174" t="s">
        <v>564</v>
      </c>
    </row>
    <row r="6" spans="1:13" ht="409.5" x14ac:dyDescent="0.35">
      <c r="A6" s="175" t="s">
        <v>83</v>
      </c>
      <c r="B6" s="176" t="s">
        <v>713</v>
      </c>
      <c r="C6" s="176" t="s">
        <v>714</v>
      </c>
      <c r="D6" s="176" t="s">
        <v>715</v>
      </c>
      <c r="E6" s="176" t="s">
        <v>716</v>
      </c>
      <c r="F6" s="176" t="s">
        <v>717</v>
      </c>
      <c r="G6" s="176" t="s">
        <v>718</v>
      </c>
      <c r="H6" s="176" t="s">
        <v>719</v>
      </c>
      <c r="I6" s="176" t="s">
        <v>720</v>
      </c>
      <c r="J6" s="176" t="s">
        <v>721</v>
      </c>
      <c r="K6" s="171" t="s">
        <v>722</v>
      </c>
      <c r="L6" s="171" t="s">
        <v>723</v>
      </c>
      <c r="M6" s="174" t="s">
        <v>724</v>
      </c>
    </row>
    <row r="7" spans="1:13" ht="75.75" customHeight="1" x14ac:dyDescent="0.35">
      <c r="A7" s="177" t="s">
        <v>565</v>
      </c>
      <c r="B7" s="178" t="s">
        <v>566</v>
      </c>
      <c r="C7" s="179" t="s">
        <v>567</v>
      </c>
      <c r="D7" s="179" t="s">
        <v>567</v>
      </c>
      <c r="E7" s="179" t="s">
        <v>567</v>
      </c>
      <c r="F7" s="179" t="s">
        <v>567</v>
      </c>
      <c r="G7" s="179" t="s">
        <v>567</v>
      </c>
      <c r="H7" s="178" t="s">
        <v>568</v>
      </c>
      <c r="I7" s="180" t="s">
        <v>569</v>
      </c>
      <c r="J7" s="180" t="s">
        <v>569</v>
      </c>
      <c r="K7" s="180" t="s">
        <v>570</v>
      </c>
      <c r="L7" s="180" t="s">
        <v>569</v>
      </c>
      <c r="M7" s="181" t="s">
        <v>569</v>
      </c>
    </row>
    <row r="8" spans="1:13" ht="275" x14ac:dyDescent="0.35">
      <c r="A8" s="177" t="s">
        <v>84</v>
      </c>
      <c r="B8" s="178" t="s">
        <v>571</v>
      </c>
      <c r="C8" s="178" t="s">
        <v>572</v>
      </c>
      <c r="D8" s="178" t="s">
        <v>573</v>
      </c>
      <c r="E8" s="178" t="s">
        <v>574</v>
      </c>
      <c r="F8" s="178" t="s">
        <v>575</v>
      </c>
      <c r="G8" s="178" t="s">
        <v>576</v>
      </c>
      <c r="H8" s="178" t="s">
        <v>577</v>
      </c>
      <c r="I8" s="178" t="s">
        <v>578</v>
      </c>
      <c r="J8" s="180" t="s">
        <v>579</v>
      </c>
      <c r="K8" s="178" t="s">
        <v>580</v>
      </c>
      <c r="L8" s="178" t="s">
        <v>581</v>
      </c>
      <c r="M8" s="182" t="s">
        <v>582</v>
      </c>
    </row>
    <row r="9" spans="1:13" ht="187.5" x14ac:dyDescent="0.35">
      <c r="A9" s="169" t="s">
        <v>583</v>
      </c>
      <c r="B9" s="171" t="s">
        <v>584</v>
      </c>
      <c r="C9" s="171" t="s">
        <v>585</v>
      </c>
      <c r="D9" s="173"/>
      <c r="E9" s="173"/>
      <c r="F9" s="173"/>
      <c r="G9" s="171" t="s">
        <v>586</v>
      </c>
      <c r="H9" s="173"/>
      <c r="I9" s="173"/>
      <c r="J9" s="173"/>
      <c r="K9" s="171" t="s">
        <v>587</v>
      </c>
      <c r="L9" s="171" t="s">
        <v>588</v>
      </c>
      <c r="M9" s="174" t="s">
        <v>589</v>
      </c>
    </row>
    <row r="10" spans="1:13" ht="175" x14ac:dyDescent="0.35">
      <c r="A10" s="169" t="s">
        <v>590</v>
      </c>
      <c r="B10" s="171" t="s">
        <v>591</v>
      </c>
      <c r="C10" s="171" t="s">
        <v>592</v>
      </c>
      <c r="D10" s="171" t="s">
        <v>593</v>
      </c>
      <c r="E10" s="171" t="s">
        <v>594</v>
      </c>
      <c r="F10" s="171" t="s">
        <v>595</v>
      </c>
      <c r="G10" s="171" t="s">
        <v>596</v>
      </c>
      <c r="H10" s="171" t="s">
        <v>597</v>
      </c>
      <c r="I10" s="171" t="s">
        <v>598</v>
      </c>
      <c r="J10" s="173" t="s">
        <v>599</v>
      </c>
      <c r="K10" s="171" t="s">
        <v>600</v>
      </c>
      <c r="L10" s="171" t="s">
        <v>601</v>
      </c>
      <c r="M10" s="174" t="s">
        <v>602</v>
      </c>
    </row>
    <row r="11" spans="1:13" ht="75" x14ac:dyDescent="0.35">
      <c r="A11" s="177" t="s">
        <v>603</v>
      </c>
      <c r="B11" s="178" t="s">
        <v>604</v>
      </c>
      <c r="C11" s="179" t="s">
        <v>605</v>
      </c>
      <c r="D11" s="178"/>
      <c r="E11" s="179" t="s">
        <v>606</v>
      </c>
      <c r="F11" s="180"/>
      <c r="G11" s="179" t="s">
        <v>607</v>
      </c>
      <c r="H11" s="178"/>
      <c r="I11" s="180"/>
      <c r="J11" s="180"/>
      <c r="K11" s="178" t="s">
        <v>608</v>
      </c>
      <c r="L11" s="178" t="s">
        <v>609</v>
      </c>
      <c r="M11" s="182" t="s">
        <v>610</v>
      </c>
    </row>
    <row r="12" spans="1:13" ht="64.5" customHeight="1" x14ac:dyDescent="0.4"/>
    <row r="31" ht="48" customHeight="1" x14ac:dyDescent="0.4"/>
    <row r="37" ht="42" customHeight="1" x14ac:dyDescent="0.4"/>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1FEB-5AB2-45A0-B4ED-286F2DB45861}">
  <dimension ref="A1:BQ48"/>
  <sheetViews>
    <sheetView showGridLines="0" zoomScale="80" zoomScaleNormal="80" workbookViewId="0">
      <pane ySplit="3" topLeftCell="A4" activePane="bottomLeft" state="frozen"/>
      <selection pane="bottomLeft" activeCell="B4" sqref="B4:K7"/>
    </sheetView>
  </sheetViews>
  <sheetFormatPr defaultRowHeight="14" x14ac:dyDescent="0.3"/>
  <cols>
    <col min="1" max="1" width="11.1796875" style="194" bestFit="1" customWidth="1"/>
    <col min="2" max="11" width="10.81640625" style="194" customWidth="1"/>
    <col min="12" max="12" width="11.1796875" style="194" bestFit="1" customWidth="1"/>
    <col min="13" max="20" width="10.81640625" style="194" customWidth="1"/>
    <col min="21" max="21" width="11.1796875" style="196" bestFit="1" customWidth="1"/>
    <col min="22" max="30" width="10.81640625" style="200" customWidth="1"/>
    <col min="31" max="31" width="11.1796875" style="196" bestFit="1" customWidth="1"/>
    <col min="32" max="40" width="10.81640625" style="200" customWidth="1"/>
    <col min="41" max="41" width="11.1796875" style="194" bestFit="1" customWidth="1"/>
    <col min="42" max="49" width="10.81640625" style="194" customWidth="1"/>
    <col min="50" max="50" width="11.1796875" style="196" bestFit="1" customWidth="1"/>
    <col min="51" max="59" width="10.81640625" style="200" customWidth="1"/>
    <col min="60" max="60" width="11.1796875" style="196" bestFit="1" customWidth="1"/>
    <col min="61" max="69" width="10.81640625" style="200" customWidth="1"/>
    <col min="70" max="16384" width="8.7265625" style="194"/>
  </cols>
  <sheetData>
    <row r="1" spans="1:69" ht="14.5" customHeight="1" x14ac:dyDescent="0.3">
      <c r="A1" s="272" t="s">
        <v>678</v>
      </c>
      <c r="B1" s="273"/>
      <c r="C1" s="273"/>
      <c r="D1" s="273"/>
      <c r="E1" s="273"/>
      <c r="F1" s="273"/>
      <c r="G1" s="273"/>
      <c r="H1" s="273"/>
      <c r="I1" s="273"/>
      <c r="J1" s="273"/>
      <c r="K1" s="274"/>
      <c r="L1" s="272" t="s">
        <v>677</v>
      </c>
      <c r="M1" s="273"/>
      <c r="N1" s="273"/>
      <c r="O1" s="273"/>
      <c r="P1" s="273"/>
      <c r="Q1" s="273"/>
      <c r="R1" s="273"/>
      <c r="S1" s="273"/>
      <c r="T1" s="274"/>
      <c r="U1" s="269" t="s">
        <v>681</v>
      </c>
      <c r="V1" s="270"/>
      <c r="W1" s="270"/>
      <c r="X1" s="270"/>
      <c r="Y1" s="270"/>
      <c r="Z1" s="270"/>
      <c r="AA1" s="270"/>
      <c r="AB1" s="270"/>
      <c r="AC1" s="270"/>
      <c r="AD1" s="271"/>
      <c r="AE1" s="269" t="s">
        <v>679</v>
      </c>
      <c r="AF1" s="270"/>
      <c r="AG1" s="270"/>
      <c r="AH1" s="270"/>
      <c r="AI1" s="270"/>
      <c r="AJ1" s="270"/>
      <c r="AK1" s="270"/>
      <c r="AL1" s="270"/>
      <c r="AM1" s="270"/>
      <c r="AN1" s="271"/>
      <c r="AO1" s="272" t="s">
        <v>676</v>
      </c>
      <c r="AP1" s="273"/>
      <c r="AQ1" s="273"/>
      <c r="AR1" s="273"/>
      <c r="AS1" s="273"/>
      <c r="AT1" s="273"/>
      <c r="AU1" s="273"/>
      <c r="AV1" s="273"/>
      <c r="AW1" s="274"/>
      <c r="AX1" s="269" t="s">
        <v>680</v>
      </c>
      <c r="AY1" s="270"/>
      <c r="AZ1" s="270"/>
      <c r="BA1" s="270"/>
      <c r="BB1" s="270"/>
      <c r="BC1" s="270"/>
      <c r="BD1" s="270"/>
      <c r="BE1" s="270"/>
      <c r="BF1" s="270"/>
      <c r="BG1" s="271"/>
      <c r="BH1" s="269" t="s">
        <v>682</v>
      </c>
      <c r="BI1" s="270"/>
      <c r="BJ1" s="270"/>
      <c r="BK1" s="270"/>
      <c r="BL1" s="270"/>
      <c r="BM1" s="270"/>
      <c r="BN1" s="270"/>
      <c r="BO1" s="270"/>
      <c r="BP1" s="270"/>
      <c r="BQ1" s="271"/>
    </row>
    <row r="2" spans="1:69" ht="14.5" customHeight="1" x14ac:dyDescent="0.3">
      <c r="A2" s="272"/>
      <c r="B2" s="273"/>
      <c r="C2" s="273"/>
      <c r="D2" s="273"/>
      <c r="E2" s="273"/>
      <c r="F2" s="273"/>
      <c r="G2" s="273"/>
      <c r="H2" s="273"/>
      <c r="I2" s="273"/>
      <c r="J2" s="273"/>
      <c r="K2" s="274"/>
      <c r="L2" s="272"/>
      <c r="M2" s="273"/>
      <c r="N2" s="273"/>
      <c r="O2" s="273"/>
      <c r="P2" s="273"/>
      <c r="Q2" s="273"/>
      <c r="R2" s="273"/>
      <c r="S2" s="273"/>
      <c r="T2" s="274"/>
      <c r="U2" s="272"/>
      <c r="V2" s="273"/>
      <c r="W2" s="273"/>
      <c r="X2" s="273"/>
      <c r="Y2" s="273"/>
      <c r="Z2" s="273"/>
      <c r="AA2" s="273"/>
      <c r="AB2" s="273"/>
      <c r="AC2" s="273"/>
      <c r="AD2" s="274"/>
      <c r="AE2" s="272"/>
      <c r="AF2" s="273"/>
      <c r="AG2" s="273"/>
      <c r="AH2" s="273"/>
      <c r="AI2" s="273"/>
      <c r="AJ2" s="273"/>
      <c r="AK2" s="273"/>
      <c r="AL2" s="273"/>
      <c r="AM2" s="273"/>
      <c r="AN2" s="274"/>
      <c r="AO2" s="272"/>
      <c r="AP2" s="273"/>
      <c r="AQ2" s="273"/>
      <c r="AR2" s="273"/>
      <c r="AS2" s="273"/>
      <c r="AT2" s="273"/>
      <c r="AU2" s="273"/>
      <c r="AV2" s="273"/>
      <c r="AW2" s="274"/>
      <c r="AX2" s="272"/>
      <c r="AY2" s="273"/>
      <c r="AZ2" s="273"/>
      <c r="BA2" s="273"/>
      <c r="BB2" s="273"/>
      <c r="BC2" s="273"/>
      <c r="BD2" s="273"/>
      <c r="BE2" s="273"/>
      <c r="BF2" s="273"/>
      <c r="BG2" s="274"/>
      <c r="BH2" s="272"/>
      <c r="BI2" s="273"/>
      <c r="BJ2" s="273"/>
      <c r="BK2" s="273"/>
      <c r="BL2" s="273"/>
      <c r="BM2" s="273"/>
      <c r="BN2" s="273"/>
      <c r="BO2" s="273"/>
      <c r="BP2" s="273"/>
      <c r="BQ2" s="274"/>
    </row>
    <row r="3" spans="1:69" ht="14.5" customHeight="1" x14ac:dyDescent="0.3">
      <c r="A3" s="272"/>
      <c r="B3" s="273"/>
      <c r="C3" s="273"/>
      <c r="D3" s="273"/>
      <c r="E3" s="273"/>
      <c r="F3" s="273"/>
      <c r="G3" s="273"/>
      <c r="H3" s="273"/>
      <c r="I3" s="273"/>
      <c r="J3" s="273"/>
      <c r="K3" s="274"/>
      <c r="L3" s="272"/>
      <c r="M3" s="273"/>
      <c r="N3" s="273"/>
      <c r="O3" s="273"/>
      <c r="P3" s="273"/>
      <c r="Q3" s="273"/>
      <c r="R3" s="273"/>
      <c r="S3" s="273"/>
      <c r="T3" s="274"/>
      <c r="U3" s="272"/>
      <c r="V3" s="273"/>
      <c r="W3" s="273"/>
      <c r="X3" s="273"/>
      <c r="Y3" s="273"/>
      <c r="Z3" s="273"/>
      <c r="AA3" s="273"/>
      <c r="AB3" s="273"/>
      <c r="AC3" s="273"/>
      <c r="AD3" s="274"/>
      <c r="AE3" s="272"/>
      <c r="AF3" s="273"/>
      <c r="AG3" s="273"/>
      <c r="AH3" s="273"/>
      <c r="AI3" s="273"/>
      <c r="AJ3" s="273"/>
      <c r="AK3" s="273"/>
      <c r="AL3" s="273"/>
      <c r="AM3" s="273"/>
      <c r="AN3" s="274"/>
      <c r="AO3" s="272"/>
      <c r="AP3" s="273"/>
      <c r="AQ3" s="273"/>
      <c r="AR3" s="273"/>
      <c r="AS3" s="273"/>
      <c r="AT3" s="273"/>
      <c r="AU3" s="273"/>
      <c r="AV3" s="273"/>
      <c r="AW3" s="274"/>
      <c r="AX3" s="272"/>
      <c r="AY3" s="273"/>
      <c r="AZ3" s="273"/>
      <c r="BA3" s="273"/>
      <c r="BB3" s="273"/>
      <c r="BC3" s="273"/>
      <c r="BD3" s="273"/>
      <c r="BE3" s="273"/>
      <c r="BF3" s="273"/>
      <c r="BG3" s="274"/>
      <c r="BH3" s="272"/>
      <c r="BI3" s="273"/>
      <c r="BJ3" s="273"/>
      <c r="BK3" s="273"/>
      <c r="BL3" s="273"/>
      <c r="BM3" s="273"/>
      <c r="BN3" s="273"/>
      <c r="BO3" s="273"/>
      <c r="BP3" s="273"/>
      <c r="BQ3" s="274"/>
    </row>
    <row r="4" spans="1:69" ht="117.5" customHeight="1" x14ac:dyDescent="0.3">
      <c r="A4" s="195" t="s">
        <v>611</v>
      </c>
      <c r="B4" s="287" t="s">
        <v>733</v>
      </c>
      <c r="C4" s="278"/>
      <c r="D4" s="278"/>
      <c r="E4" s="278"/>
      <c r="F4" s="278"/>
      <c r="G4" s="278"/>
      <c r="H4" s="278"/>
      <c r="I4" s="278"/>
      <c r="J4" s="278"/>
      <c r="K4" s="279"/>
      <c r="L4" s="195" t="s">
        <v>611</v>
      </c>
      <c r="M4" s="287" t="s">
        <v>732</v>
      </c>
      <c r="N4" s="278"/>
      <c r="O4" s="278"/>
      <c r="P4" s="278"/>
      <c r="Q4" s="278"/>
      <c r="R4" s="278"/>
      <c r="S4" s="278"/>
      <c r="T4" s="279"/>
      <c r="U4" s="195" t="s">
        <v>611</v>
      </c>
      <c r="V4" s="275" t="s">
        <v>737</v>
      </c>
      <c r="W4" s="276"/>
      <c r="X4" s="276"/>
      <c r="Y4" s="276"/>
      <c r="Z4" s="276"/>
      <c r="AA4" s="276"/>
      <c r="AB4" s="276"/>
      <c r="AC4" s="276"/>
      <c r="AD4" s="277"/>
      <c r="AE4" s="195" t="s">
        <v>611</v>
      </c>
      <c r="AF4" s="287" t="s">
        <v>734</v>
      </c>
      <c r="AG4" s="278"/>
      <c r="AH4" s="278"/>
      <c r="AI4" s="278"/>
      <c r="AJ4" s="278"/>
      <c r="AK4" s="278"/>
      <c r="AL4" s="278"/>
      <c r="AM4" s="278"/>
      <c r="AN4" s="279"/>
      <c r="AO4" s="195" t="s">
        <v>611</v>
      </c>
      <c r="AP4" s="287" t="s">
        <v>731</v>
      </c>
      <c r="AQ4" s="287"/>
      <c r="AR4" s="287"/>
      <c r="AS4" s="287"/>
      <c r="AT4" s="287"/>
      <c r="AU4" s="287"/>
      <c r="AV4" s="287"/>
      <c r="AW4" s="288"/>
      <c r="AX4" s="195" t="s">
        <v>611</v>
      </c>
      <c r="AY4" s="275" t="s">
        <v>735</v>
      </c>
      <c r="AZ4" s="276"/>
      <c r="BA4" s="276"/>
      <c r="BB4" s="276"/>
      <c r="BC4" s="276"/>
      <c r="BD4" s="276"/>
      <c r="BE4" s="276"/>
      <c r="BF4" s="276"/>
      <c r="BG4" s="277"/>
      <c r="BH4" s="195" t="s">
        <v>611</v>
      </c>
      <c r="BI4" s="275" t="s">
        <v>736</v>
      </c>
      <c r="BJ4" s="276"/>
      <c r="BK4" s="276"/>
      <c r="BL4" s="276"/>
      <c r="BM4" s="276"/>
      <c r="BN4" s="276"/>
      <c r="BO4" s="276"/>
      <c r="BP4" s="276"/>
      <c r="BQ4" s="277"/>
    </row>
    <row r="5" spans="1:69" ht="117.5" customHeight="1" x14ac:dyDescent="0.3">
      <c r="A5" s="195" t="s">
        <v>611</v>
      </c>
      <c r="B5" s="278"/>
      <c r="C5" s="278"/>
      <c r="D5" s="278"/>
      <c r="E5" s="278"/>
      <c r="F5" s="278"/>
      <c r="G5" s="278"/>
      <c r="H5" s="278"/>
      <c r="I5" s="278"/>
      <c r="J5" s="278"/>
      <c r="K5" s="279"/>
      <c r="L5" s="195" t="s">
        <v>611</v>
      </c>
      <c r="M5" s="278"/>
      <c r="N5" s="278"/>
      <c r="O5" s="278"/>
      <c r="P5" s="278"/>
      <c r="Q5" s="278"/>
      <c r="R5" s="278"/>
      <c r="S5" s="278"/>
      <c r="T5" s="279"/>
      <c r="U5" s="195" t="s">
        <v>611</v>
      </c>
      <c r="V5" s="278"/>
      <c r="W5" s="278"/>
      <c r="X5" s="278"/>
      <c r="Y5" s="278"/>
      <c r="Z5" s="278"/>
      <c r="AA5" s="278"/>
      <c r="AB5" s="278"/>
      <c r="AC5" s="278"/>
      <c r="AD5" s="279"/>
      <c r="AE5" s="195" t="s">
        <v>611</v>
      </c>
      <c r="AF5" s="278"/>
      <c r="AG5" s="278"/>
      <c r="AH5" s="278"/>
      <c r="AI5" s="278"/>
      <c r="AJ5" s="278"/>
      <c r="AK5" s="278"/>
      <c r="AL5" s="278"/>
      <c r="AM5" s="278"/>
      <c r="AN5" s="279"/>
      <c r="AO5" s="197" t="s">
        <v>611</v>
      </c>
      <c r="AP5" s="287"/>
      <c r="AQ5" s="287"/>
      <c r="AR5" s="287"/>
      <c r="AS5" s="287"/>
      <c r="AT5" s="287"/>
      <c r="AU5" s="287"/>
      <c r="AV5" s="287"/>
      <c r="AW5" s="288"/>
      <c r="AX5" s="195" t="s">
        <v>611</v>
      </c>
      <c r="AY5" s="278"/>
      <c r="AZ5" s="278"/>
      <c r="BA5" s="278"/>
      <c r="BB5" s="278"/>
      <c r="BC5" s="278"/>
      <c r="BD5" s="278"/>
      <c r="BE5" s="278"/>
      <c r="BF5" s="278"/>
      <c r="BG5" s="279"/>
      <c r="BH5" s="195" t="s">
        <v>611</v>
      </c>
      <c r="BI5" s="278"/>
      <c r="BJ5" s="278"/>
      <c r="BK5" s="278"/>
      <c r="BL5" s="278"/>
      <c r="BM5" s="278"/>
      <c r="BN5" s="278"/>
      <c r="BO5" s="278"/>
      <c r="BP5" s="278"/>
      <c r="BQ5" s="279"/>
    </row>
    <row r="6" spans="1:69" ht="117.5" customHeight="1" x14ac:dyDescent="0.3">
      <c r="A6" s="195" t="s">
        <v>611</v>
      </c>
      <c r="B6" s="278"/>
      <c r="C6" s="278"/>
      <c r="D6" s="278"/>
      <c r="E6" s="278"/>
      <c r="F6" s="278"/>
      <c r="G6" s="278"/>
      <c r="H6" s="278"/>
      <c r="I6" s="278"/>
      <c r="J6" s="278"/>
      <c r="K6" s="279"/>
      <c r="L6" s="195" t="s">
        <v>611</v>
      </c>
      <c r="M6" s="278"/>
      <c r="N6" s="278"/>
      <c r="O6" s="278"/>
      <c r="P6" s="278"/>
      <c r="Q6" s="278"/>
      <c r="R6" s="278"/>
      <c r="S6" s="278"/>
      <c r="T6" s="279"/>
      <c r="U6" s="195" t="s">
        <v>611</v>
      </c>
      <c r="V6" s="278"/>
      <c r="W6" s="278"/>
      <c r="X6" s="278"/>
      <c r="Y6" s="278"/>
      <c r="Z6" s="278"/>
      <c r="AA6" s="278"/>
      <c r="AB6" s="278"/>
      <c r="AC6" s="278"/>
      <c r="AD6" s="279"/>
      <c r="AE6" s="195" t="s">
        <v>611</v>
      </c>
      <c r="AF6" s="278"/>
      <c r="AG6" s="278"/>
      <c r="AH6" s="278"/>
      <c r="AI6" s="278"/>
      <c r="AJ6" s="278"/>
      <c r="AK6" s="278"/>
      <c r="AL6" s="278"/>
      <c r="AM6" s="278"/>
      <c r="AN6" s="279"/>
      <c r="AO6" s="195" t="s">
        <v>611</v>
      </c>
      <c r="AP6" s="287"/>
      <c r="AQ6" s="287"/>
      <c r="AR6" s="287"/>
      <c r="AS6" s="287"/>
      <c r="AT6" s="287"/>
      <c r="AU6" s="287"/>
      <c r="AV6" s="287"/>
      <c r="AW6" s="288"/>
      <c r="AX6" s="195" t="s">
        <v>611</v>
      </c>
      <c r="AY6" s="278"/>
      <c r="AZ6" s="278"/>
      <c r="BA6" s="278"/>
      <c r="BB6" s="278"/>
      <c r="BC6" s="278"/>
      <c r="BD6" s="278"/>
      <c r="BE6" s="278"/>
      <c r="BF6" s="278"/>
      <c r="BG6" s="279"/>
      <c r="BH6" s="195" t="s">
        <v>611</v>
      </c>
      <c r="BI6" s="278"/>
      <c r="BJ6" s="278"/>
      <c r="BK6" s="278"/>
      <c r="BL6" s="278"/>
      <c r="BM6" s="278"/>
      <c r="BN6" s="278"/>
      <c r="BO6" s="278"/>
      <c r="BP6" s="278"/>
      <c r="BQ6" s="279"/>
    </row>
    <row r="7" spans="1:69" ht="154" customHeight="1" x14ac:dyDescent="0.3">
      <c r="A7" s="198" t="s">
        <v>611</v>
      </c>
      <c r="B7" s="280"/>
      <c r="C7" s="280"/>
      <c r="D7" s="280"/>
      <c r="E7" s="280"/>
      <c r="F7" s="280"/>
      <c r="G7" s="280"/>
      <c r="H7" s="280"/>
      <c r="I7" s="280"/>
      <c r="J7" s="280"/>
      <c r="K7" s="281"/>
      <c r="L7" s="198" t="s">
        <v>611</v>
      </c>
      <c r="M7" s="280"/>
      <c r="N7" s="280"/>
      <c r="O7" s="280"/>
      <c r="P7" s="280"/>
      <c r="Q7" s="280"/>
      <c r="R7" s="280"/>
      <c r="S7" s="280"/>
      <c r="T7" s="281"/>
      <c r="U7" s="198" t="s">
        <v>611</v>
      </c>
      <c r="V7" s="280"/>
      <c r="W7" s="280"/>
      <c r="X7" s="280"/>
      <c r="Y7" s="280"/>
      <c r="Z7" s="280"/>
      <c r="AA7" s="280"/>
      <c r="AB7" s="280"/>
      <c r="AC7" s="280"/>
      <c r="AD7" s="281"/>
      <c r="AE7" s="198" t="s">
        <v>611</v>
      </c>
      <c r="AF7" s="280"/>
      <c r="AG7" s="280"/>
      <c r="AH7" s="280"/>
      <c r="AI7" s="280"/>
      <c r="AJ7" s="280"/>
      <c r="AK7" s="280"/>
      <c r="AL7" s="280"/>
      <c r="AM7" s="280"/>
      <c r="AN7" s="281"/>
      <c r="AO7" s="198" t="s">
        <v>611</v>
      </c>
      <c r="AP7" s="289"/>
      <c r="AQ7" s="289"/>
      <c r="AR7" s="289"/>
      <c r="AS7" s="289"/>
      <c r="AT7" s="289"/>
      <c r="AU7" s="289"/>
      <c r="AV7" s="289"/>
      <c r="AW7" s="290"/>
      <c r="AX7" s="198" t="s">
        <v>611</v>
      </c>
      <c r="AY7" s="280"/>
      <c r="AZ7" s="280"/>
      <c r="BA7" s="280"/>
      <c r="BB7" s="280"/>
      <c r="BC7" s="280"/>
      <c r="BD7" s="280"/>
      <c r="BE7" s="280"/>
      <c r="BF7" s="280"/>
      <c r="BG7" s="281"/>
      <c r="BH7" s="198" t="s">
        <v>611</v>
      </c>
      <c r="BI7" s="280"/>
      <c r="BJ7" s="280"/>
      <c r="BK7" s="280"/>
      <c r="BL7" s="280"/>
      <c r="BM7" s="280"/>
      <c r="BN7" s="280"/>
      <c r="BO7" s="280"/>
      <c r="BP7" s="280"/>
      <c r="BQ7" s="281"/>
    </row>
    <row r="8" spans="1:69" ht="117.5" customHeight="1" x14ac:dyDescent="0.3">
      <c r="A8" s="195" t="s">
        <v>612</v>
      </c>
      <c r="B8" s="275" t="s">
        <v>740</v>
      </c>
      <c r="C8" s="276"/>
      <c r="D8" s="276"/>
      <c r="E8" s="276"/>
      <c r="F8" s="276"/>
      <c r="G8" s="276"/>
      <c r="H8" s="276"/>
      <c r="I8" s="276"/>
      <c r="J8" s="276"/>
      <c r="K8" s="277"/>
      <c r="L8" s="195" t="s">
        <v>612</v>
      </c>
      <c r="M8" s="275" t="s">
        <v>739</v>
      </c>
      <c r="N8" s="276"/>
      <c r="O8" s="276"/>
      <c r="P8" s="276"/>
      <c r="Q8" s="276"/>
      <c r="R8" s="276"/>
      <c r="S8" s="276"/>
      <c r="T8" s="277"/>
      <c r="U8" s="195" t="s">
        <v>612</v>
      </c>
      <c r="V8" s="275" t="s">
        <v>744</v>
      </c>
      <c r="W8" s="276"/>
      <c r="X8" s="276"/>
      <c r="Y8" s="276"/>
      <c r="Z8" s="276"/>
      <c r="AA8" s="276"/>
      <c r="AB8" s="276"/>
      <c r="AC8" s="276"/>
      <c r="AD8" s="277"/>
      <c r="AE8" s="195" t="s">
        <v>612</v>
      </c>
      <c r="AF8" s="287" t="s">
        <v>741</v>
      </c>
      <c r="AG8" s="278"/>
      <c r="AH8" s="278"/>
      <c r="AI8" s="278"/>
      <c r="AJ8" s="278"/>
      <c r="AK8" s="278"/>
      <c r="AL8" s="278"/>
      <c r="AM8" s="278"/>
      <c r="AN8" s="279"/>
      <c r="AO8" s="195" t="s">
        <v>612</v>
      </c>
      <c r="AP8" s="275" t="s">
        <v>738</v>
      </c>
      <c r="AQ8" s="275"/>
      <c r="AR8" s="275"/>
      <c r="AS8" s="275"/>
      <c r="AT8" s="275"/>
      <c r="AU8" s="275"/>
      <c r="AV8" s="275"/>
      <c r="AW8" s="299"/>
      <c r="AX8" s="195" t="s">
        <v>612</v>
      </c>
      <c r="AY8" s="275" t="s">
        <v>742</v>
      </c>
      <c r="AZ8" s="276"/>
      <c r="BA8" s="276"/>
      <c r="BB8" s="276"/>
      <c r="BC8" s="276"/>
      <c r="BD8" s="276"/>
      <c r="BE8" s="276"/>
      <c r="BF8" s="276"/>
      <c r="BG8" s="277"/>
      <c r="BH8" s="195" t="s">
        <v>612</v>
      </c>
      <c r="BI8" s="275" t="s">
        <v>743</v>
      </c>
      <c r="BJ8" s="276"/>
      <c r="BK8" s="276"/>
      <c r="BL8" s="276"/>
      <c r="BM8" s="276"/>
      <c r="BN8" s="276"/>
      <c r="BO8" s="276"/>
      <c r="BP8" s="276"/>
      <c r="BQ8" s="277"/>
    </row>
    <row r="9" spans="1:69" ht="117.5" customHeight="1" x14ac:dyDescent="0.3">
      <c r="A9" s="195" t="s">
        <v>612</v>
      </c>
      <c r="B9" s="278"/>
      <c r="C9" s="278"/>
      <c r="D9" s="278"/>
      <c r="E9" s="278"/>
      <c r="F9" s="278"/>
      <c r="G9" s="278"/>
      <c r="H9" s="278"/>
      <c r="I9" s="278"/>
      <c r="J9" s="278"/>
      <c r="K9" s="279"/>
      <c r="L9" s="195" t="s">
        <v>612</v>
      </c>
      <c r="M9" s="278"/>
      <c r="N9" s="278"/>
      <c r="O9" s="278"/>
      <c r="P9" s="278"/>
      <c r="Q9" s="278"/>
      <c r="R9" s="278"/>
      <c r="S9" s="278"/>
      <c r="T9" s="279"/>
      <c r="U9" s="195" t="s">
        <v>612</v>
      </c>
      <c r="V9" s="278"/>
      <c r="W9" s="278"/>
      <c r="X9" s="278"/>
      <c r="Y9" s="278"/>
      <c r="Z9" s="278"/>
      <c r="AA9" s="278"/>
      <c r="AB9" s="278"/>
      <c r="AC9" s="278"/>
      <c r="AD9" s="279"/>
      <c r="AE9" s="195" t="s">
        <v>612</v>
      </c>
      <c r="AF9" s="278"/>
      <c r="AG9" s="278"/>
      <c r="AH9" s="278"/>
      <c r="AI9" s="278"/>
      <c r="AJ9" s="278"/>
      <c r="AK9" s="278"/>
      <c r="AL9" s="278"/>
      <c r="AM9" s="278"/>
      <c r="AN9" s="279"/>
      <c r="AO9" s="195" t="s">
        <v>612</v>
      </c>
      <c r="AP9" s="287"/>
      <c r="AQ9" s="287"/>
      <c r="AR9" s="287"/>
      <c r="AS9" s="287"/>
      <c r="AT9" s="287"/>
      <c r="AU9" s="287"/>
      <c r="AV9" s="287"/>
      <c r="AW9" s="288"/>
      <c r="AX9" s="195" t="s">
        <v>612</v>
      </c>
      <c r="AY9" s="278"/>
      <c r="AZ9" s="278"/>
      <c r="BA9" s="278"/>
      <c r="BB9" s="278"/>
      <c r="BC9" s="278"/>
      <c r="BD9" s="278"/>
      <c r="BE9" s="278"/>
      <c r="BF9" s="278"/>
      <c r="BG9" s="279"/>
      <c r="BH9" s="195" t="s">
        <v>612</v>
      </c>
      <c r="BI9" s="278"/>
      <c r="BJ9" s="278"/>
      <c r="BK9" s="278"/>
      <c r="BL9" s="278"/>
      <c r="BM9" s="278"/>
      <c r="BN9" s="278"/>
      <c r="BO9" s="278"/>
      <c r="BP9" s="278"/>
      <c r="BQ9" s="279"/>
    </row>
    <row r="10" spans="1:69" ht="117.5" customHeight="1" x14ac:dyDescent="0.3">
      <c r="A10" s="195" t="s">
        <v>612</v>
      </c>
      <c r="B10" s="278"/>
      <c r="C10" s="278"/>
      <c r="D10" s="278"/>
      <c r="E10" s="278"/>
      <c r="F10" s="278"/>
      <c r="G10" s="278"/>
      <c r="H10" s="278"/>
      <c r="I10" s="278"/>
      <c r="J10" s="278"/>
      <c r="K10" s="279"/>
      <c r="L10" s="195" t="s">
        <v>612</v>
      </c>
      <c r="M10" s="278"/>
      <c r="N10" s="278"/>
      <c r="O10" s="278"/>
      <c r="P10" s="278"/>
      <c r="Q10" s="278"/>
      <c r="R10" s="278"/>
      <c r="S10" s="278"/>
      <c r="T10" s="279"/>
      <c r="U10" s="195" t="s">
        <v>612</v>
      </c>
      <c r="V10" s="278"/>
      <c r="W10" s="278"/>
      <c r="X10" s="278"/>
      <c r="Y10" s="278"/>
      <c r="Z10" s="278"/>
      <c r="AA10" s="278"/>
      <c r="AB10" s="278"/>
      <c r="AC10" s="278"/>
      <c r="AD10" s="279"/>
      <c r="AE10" s="195" t="s">
        <v>612</v>
      </c>
      <c r="AF10" s="278"/>
      <c r="AG10" s="278"/>
      <c r="AH10" s="278"/>
      <c r="AI10" s="278"/>
      <c r="AJ10" s="278"/>
      <c r="AK10" s="278"/>
      <c r="AL10" s="278"/>
      <c r="AM10" s="278"/>
      <c r="AN10" s="279"/>
      <c r="AO10" s="195" t="s">
        <v>612</v>
      </c>
      <c r="AP10" s="287"/>
      <c r="AQ10" s="287"/>
      <c r="AR10" s="287"/>
      <c r="AS10" s="287"/>
      <c r="AT10" s="287"/>
      <c r="AU10" s="287"/>
      <c r="AV10" s="287"/>
      <c r="AW10" s="288"/>
      <c r="AX10" s="195" t="s">
        <v>612</v>
      </c>
      <c r="AY10" s="278"/>
      <c r="AZ10" s="278"/>
      <c r="BA10" s="278"/>
      <c r="BB10" s="278"/>
      <c r="BC10" s="278"/>
      <c r="BD10" s="278"/>
      <c r="BE10" s="278"/>
      <c r="BF10" s="278"/>
      <c r="BG10" s="279"/>
      <c r="BH10" s="195" t="s">
        <v>612</v>
      </c>
      <c r="BI10" s="278"/>
      <c r="BJ10" s="278"/>
      <c r="BK10" s="278"/>
      <c r="BL10" s="278"/>
      <c r="BM10" s="278"/>
      <c r="BN10" s="278"/>
      <c r="BO10" s="278"/>
      <c r="BP10" s="278"/>
      <c r="BQ10" s="279"/>
    </row>
    <row r="11" spans="1:69" ht="161.5" customHeight="1" x14ac:dyDescent="0.3">
      <c r="A11" s="198" t="s">
        <v>612</v>
      </c>
      <c r="B11" s="280"/>
      <c r="C11" s="280"/>
      <c r="D11" s="280"/>
      <c r="E11" s="280"/>
      <c r="F11" s="280"/>
      <c r="G11" s="280"/>
      <c r="H11" s="280"/>
      <c r="I11" s="280"/>
      <c r="J11" s="280"/>
      <c r="K11" s="281"/>
      <c r="L11" s="198" t="s">
        <v>612</v>
      </c>
      <c r="M11" s="280"/>
      <c r="N11" s="280"/>
      <c r="O11" s="280"/>
      <c r="P11" s="280"/>
      <c r="Q11" s="280"/>
      <c r="R11" s="280"/>
      <c r="S11" s="280"/>
      <c r="T11" s="281"/>
      <c r="U11" s="198" t="s">
        <v>612</v>
      </c>
      <c r="V11" s="280"/>
      <c r="W11" s="280"/>
      <c r="X11" s="280"/>
      <c r="Y11" s="280"/>
      <c r="Z11" s="280"/>
      <c r="AA11" s="280"/>
      <c r="AB11" s="280"/>
      <c r="AC11" s="280"/>
      <c r="AD11" s="281"/>
      <c r="AE11" s="198" t="s">
        <v>612</v>
      </c>
      <c r="AF11" s="280"/>
      <c r="AG11" s="280"/>
      <c r="AH11" s="280"/>
      <c r="AI11" s="280"/>
      <c r="AJ11" s="280"/>
      <c r="AK11" s="280"/>
      <c r="AL11" s="280"/>
      <c r="AM11" s="280"/>
      <c r="AN11" s="281"/>
      <c r="AO11" s="198" t="s">
        <v>612</v>
      </c>
      <c r="AP11" s="289"/>
      <c r="AQ11" s="289"/>
      <c r="AR11" s="289"/>
      <c r="AS11" s="289"/>
      <c r="AT11" s="289"/>
      <c r="AU11" s="289"/>
      <c r="AV11" s="289"/>
      <c r="AW11" s="290"/>
      <c r="AX11" s="198" t="s">
        <v>612</v>
      </c>
      <c r="AY11" s="280"/>
      <c r="AZ11" s="280"/>
      <c r="BA11" s="280"/>
      <c r="BB11" s="280"/>
      <c r="BC11" s="280"/>
      <c r="BD11" s="280"/>
      <c r="BE11" s="280"/>
      <c r="BF11" s="280"/>
      <c r="BG11" s="281"/>
      <c r="BH11" s="198" t="s">
        <v>612</v>
      </c>
      <c r="BI11" s="280"/>
      <c r="BJ11" s="280"/>
      <c r="BK11" s="280"/>
      <c r="BL11" s="280"/>
      <c r="BM11" s="280"/>
      <c r="BN11" s="280"/>
      <c r="BO11" s="280"/>
      <c r="BP11" s="280"/>
      <c r="BQ11" s="281"/>
    </row>
    <row r="12" spans="1:69" ht="117.5" customHeight="1" x14ac:dyDescent="0.3">
      <c r="A12" s="195" t="s">
        <v>613</v>
      </c>
      <c r="B12" s="275" t="s">
        <v>747</v>
      </c>
      <c r="C12" s="276"/>
      <c r="D12" s="276"/>
      <c r="E12" s="276"/>
      <c r="F12" s="276"/>
      <c r="G12" s="276"/>
      <c r="H12" s="276"/>
      <c r="I12" s="276"/>
      <c r="J12" s="276"/>
      <c r="K12" s="277"/>
      <c r="L12" s="195" t="s">
        <v>613</v>
      </c>
      <c r="M12" s="275" t="s">
        <v>746</v>
      </c>
      <c r="N12" s="276"/>
      <c r="O12" s="276"/>
      <c r="P12" s="276"/>
      <c r="Q12" s="276"/>
      <c r="R12" s="276"/>
      <c r="S12" s="276"/>
      <c r="T12" s="277"/>
      <c r="U12" s="195" t="s">
        <v>613</v>
      </c>
      <c r="V12" s="275" t="s">
        <v>751</v>
      </c>
      <c r="W12" s="276"/>
      <c r="X12" s="276"/>
      <c r="Y12" s="276"/>
      <c r="Z12" s="276"/>
      <c r="AA12" s="276"/>
      <c r="AB12" s="276"/>
      <c r="AC12" s="276"/>
      <c r="AD12" s="277"/>
      <c r="AE12" s="195" t="s">
        <v>613</v>
      </c>
      <c r="AF12" s="287" t="s">
        <v>748</v>
      </c>
      <c r="AG12" s="278"/>
      <c r="AH12" s="278"/>
      <c r="AI12" s="278"/>
      <c r="AJ12" s="278"/>
      <c r="AK12" s="278"/>
      <c r="AL12" s="278"/>
      <c r="AM12" s="278"/>
      <c r="AN12" s="279"/>
      <c r="AO12" s="195" t="s">
        <v>613</v>
      </c>
      <c r="AP12" s="275" t="s">
        <v>745</v>
      </c>
      <c r="AQ12" s="275"/>
      <c r="AR12" s="275"/>
      <c r="AS12" s="275"/>
      <c r="AT12" s="275"/>
      <c r="AU12" s="275"/>
      <c r="AV12" s="275"/>
      <c r="AW12" s="299"/>
      <c r="AX12" s="195" t="s">
        <v>613</v>
      </c>
      <c r="AY12" s="275" t="s">
        <v>749</v>
      </c>
      <c r="AZ12" s="276"/>
      <c r="BA12" s="276"/>
      <c r="BB12" s="276"/>
      <c r="BC12" s="276"/>
      <c r="BD12" s="276"/>
      <c r="BE12" s="276"/>
      <c r="BF12" s="276"/>
      <c r="BG12" s="277"/>
      <c r="BH12" s="195" t="s">
        <v>613</v>
      </c>
      <c r="BI12" s="275" t="s">
        <v>750</v>
      </c>
      <c r="BJ12" s="276"/>
      <c r="BK12" s="276"/>
      <c r="BL12" s="276"/>
      <c r="BM12" s="276"/>
      <c r="BN12" s="276"/>
      <c r="BO12" s="276"/>
      <c r="BP12" s="276"/>
      <c r="BQ12" s="277"/>
    </row>
    <row r="13" spans="1:69" ht="117.5" customHeight="1" x14ac:dyDescent="0.3">
      <c r="A13" s="195" t="s">
        <v>613</v>
      </c>
      <c r="B13" s="278"/>
      <c r="C13" s="278"/>
      <c r="D13" s="278"/>
      <c r="E13" s="278"/>
      <c r="F13" s="278"/>
      <c r="G13" s="278"/>
      <c r="H13" s="278"/>
      <c r="I13" s="278"/>
      <c r="J13" s="278"/>
      <c r="K13" s="279"/>
      <c r="L13" s="195" t="s">
        <v>613</v>
      </c>
      <c r="M13" s="278"/>
      <c r="N13" s="278"/>
      <c r="O13" s="278"/>
      <c r="P13" s="278"/>
      <c r="Q13" s="278"/>
      <c r="R13" s="278"/>
      <c r="S13" s="278"/>
      <c r="T13" s="279"/>
      <c r="U13" s="195" t="s">
        <v>613</v>
      </c>
      <c r="V13" s="278"/>
      <c r="W13" s="278"/>
      <c r="X13" s="278"/>
      <c r="Y13" s="278"/>
      <c r="Z13" s="278"/>
      <c r="AA13" s="278"/>
      <c r="AB13" s="278"/>
      <c r="AC13" s="278"/>
      <c r="AD13" s="279"/>
      <c r="AE13" s="195" t="s">
        <v>613</v>
      </c>
      <c r="AF13" s="278"/>
      <c r="AG13" s="278"/>
      <c r="AH13" s="278"/>
      <c r="AI13" s="278"/>
      <c r="AJ13" s="278"/>
      <c r="AK13" s="278"/>
      <c r="AL13" s="278"/>
      <c r="AM13" s="278"/>
      <c r="AN13" s="279"/>
      <c r="AO13" s="195" t="s">
        <v>613</v>
      </c>
      <c r="AP13" s="287"/>
      <c r="AQ13" s="287"/>
      <c r="AR13" s="287"/>
      <c r="AS13" s="287"/>
      <c r="AT13" s="287"/>
      <c r="AU13" s="287"/>
      <c r="AV13" s="287"/>
      <c r="AW13" s="288"/>
      <c r="AX13" s="195" t="s">
        <v>613</v>
      </c>
      <c r="AY13" s="278"/>
      <c r="AZ13" s="278"/>
      <c r="BA13" s="278"/>
      <c r="BB13" s="278"/>
      <c r="BC13" s="278"/>
      <c r="BD13" s="278"/>
      <c r="BE13" s="278"/>
      <c r="BF13" s="278"/>
      <c r="BG13" s="279"/>
      <c r="BH13" s="195" t="s">
        <v>613</v>
      </c>
      <c r="BI13" s="278"/>
      <c r="BJ13" s="278"/>
      <c r="BK13" s="278"/>
      <c r="BL13" s="278"/>
      <c r="BM13" s="278"/>
      <c r="BN13" s="278"/>
      <c r="BO13" s="278"/>
      <c r="BP13" s="278"/>
      <c r="BQ13" s="279"/>
    </row>
    <row r="14" spans="1:69" ht="254" customHeight="1" x14ac:dyDescent="0.3">
      <c r="A14" s="195" t="s">
        <v>613</v>
      </c>
      <c r="B14" s="278"/>
      <c r="C14" s="278"/>
      <c r="D14" s="278"/>
      <c r="E14" s="278"/>
      <c r="F14" s="278"/>
      <c r="G14" s="278"/>
      <c r="H14" s="278"/>
      <c r="I14" s="278"/>
      <c r="J14" s="278"/>
      <c r="K14" s="279"/>
      <c r="L14" s="195" t="s">
        <v>613</v>
      </c>
      <c r="M14" s="278"/>
      <c r="N14" s="278"/>
      <c r="O14" s="278"/>
      <c r="P14" s="278"/>
      <c r="Q14" s="278"/>
      <c r="R14" s="278"/>
      <c r="S14" s="278"/>
      <c r="T14" s="279"/>
      <c r="U14" s="195" t="s">
        <v>613</v>
      </c>
      <c r="V14" s="278"/>
      <c r="W14" s="278"/>
      <c r="X14" s="278"/>
      <c r="Y14" s="278"/>
      <c r="Z14" s="278"/>
      <c r="AA14" s="278"/>
      <c r="AB14" s="278"/>
      <c r="AC14" s="278"/>
      <c r="AD14" s="279"/>
      <c r="AE14" s="195" t="s">
        <v>613</v>
      </c>
      <c r="AF14" s="278"/>
      <c r="AG14" s="278"/>
      <c r="AH14" s="278"/>
      <c r="AI14" s="278"/>
      <c r="AJ14" s="278"/>
      <c r="AK14" s="278"/>
      <c r="AL14" s="278"/>
      <c r="AM14" s="278"/>
      <c r="AN14" s="279"/>
      <c r="AO14" s="195" t="s">
        <v>613</v>
      </c>
      <c r="AP14" s="287"/>
      <c r="AQ14" s="287"/>
      <c r="AR14" s="287"/>
      <c r="AS14" s="287"/>
      <c r="AT14" s="287"/>
      <c r="AU14" s="287"/>
      <c r="AV14" s="287"/>
      <c r="AW14" s="288"/>
      <c r="AX14" s="195" t="s">
        <v>613</v>
      </c>
      <c r="AY14" s="278"/>
      <c r="AZ14" s="278"/>
      <c r="BA14" s="278"/>
      <c r="BB14" s="278"/>
      <c r="BC14" s="278"/>
      <c r="BD14" s="278"/>
      <c r="BE14" s="278"/>
      <c r="BF14" s="278"/>
      <c r="BG14" s="279"/>
      <c r="BH14" s="195" t="s">
        <v>613</v>
      </c>
      <c r="BI14" s="278"/>
      <c r="BJ14" s="278"/>
      <c r="BK14" s="278"/>
      <c r="BL14" s="278"/>
      <c r="BM14" s="278"/>
      <c r="BN14" s="278"/>
      <c r="BO14" s="278"/>
      <c r="BP14" s="278"/>
      <c r="BQ14" s="279"/>
    </row>
    <row r="15" spans="1:69" ht="125.5" customHeight="1" x14ac:dyDescent="0.3">
      <c r="A15" s="198" t="s">
        <v>613</v>
      </c>
      <c r="B15" s="280"/>
      <c r="C15" s="280"/>
      <c r="D15" s="280"/>
      <c r="E15" s="280"/>
      <c r="F15" s="280"/>
      <c r="G15" s="280"/>
      <c r="H15" s="280"/>
      <c r="I15" s="280"/>
      <c r="J15" s="280"/>
      <c r="K15" s="281"/>
      <c r="L15" s="198" t="s">
        <v>613</v>
      </c>
      <c r="M15" s="280"/>
      <c r="N15" s="280"/>
      <c r="O15" s="280"/>
      <c r="P15" s="280"/>
      <c r="Q15" s="280"/>
      <c r="R15" s="280"/>
      <c r="S15" s="280"/>
      <c r="T15" s="281"/>
      <c r="U15" s="198" t="s">
        <v>613</v>
      </c>
      <c r="V15" s="280"/>
      <c r="W15" s="280"/>
      <c r="X15" s="280"/>
      <c r="Y15" s="280"/>
      <c r="Z15" s="280"/>
      <c r="AA15" s="280"/>
      <c r="AB15" s="280"/>
      <c r="AC15" s="280"/>
      <c r="AD15" s="281"/>
      <c r="AE15" s="199" t="s">
        <v>613</v>
      </c>
      <c r="AF15" s="298"/>
      <c r="AG15" s="280"/>
      <c r="AH15" s="280"/>
      <c r="AI15" s="280"/>
      <c r="AJ15" s="280"/>
      <c r="AK15" s="280"/>
      <c r="AL15" s="280"/>
      <c r="AM15" s="280"/>
      <c r="AN15" s="281"/>
      <c r="AO15" s="198" t="s">
        <v>613</v>
      </c>
      <c r="AP15" s="289"/>
      <c r="AQ15" s="289"/>
      <c r="AR15" s="289"/>
      <c r="AS15" s="289"/>
      <c r="AT15" s="289"/>
      <c r="AU15" s="289"/>
      <c r="AV15" s="289"/>
      <c r="AW15" s="290"/>
      <c r="AX15" s="198" t="s">
        <v>613</v>
      </c>
      <c r="AY15" s="280"/>
      <c r="AZ15" s="280"/>
      <c r="BA15" s="280"/>
      <c r="BB15" s="280"/>
      <c r="BC15" s="280"/>
      <c r="BD15" s="280"/>
      <c r="BE15" s="280"/>
      <c r="BF15" s="280"/>
      <c r="BG15" s="281"/>
      <c r="BH15" s="198" t="s">
        <v>613</v>
      </c>
      <c r="BI15" s="280"/>
      <c r="BJ15" s="280"/>
      <c r="BK15" s="280"/>
      <c r="BL15" s="280"/>
      <c r="BM15" s="280"/>
      <c r="BN15" s="280"/>
      <c r="BO15" s="280"/>
      <c r="BP15" s="280"/>
      <c r="BQ15" s="281"/>
    </row>
    <row r="16" spans="1:69" x14ac:dyDescent="0.3">
      <c r="A16" s="283" t="s">
        <v>752</v>
      </c>
      <c r="B16" s="291" t="s">
        <v>753</v>
      </c>
      <c r="C16" s="291"/>
      <c r="D16" s="291"/>
      <c r="E16" s="291"/>
      <c r="F16" s="291"/>
      <c r="G16" s="291"/>
      <c r="H16" s="291"/>
      <c r="I16" s="291"/>
      <c r="J16" s="291"/>
      <c r="K16" s="292"/>
      <c r="L16" s="283" t="s">
        <v>752</v>
      </c>
      <c r="M16" s="291" t="s">
        <v>753</v>
      </c>
      <c r="N16" s="291"/>
      <c r="O16" s="291"/>
      <c r="P16" s="291"/>
      <c r="Q16" s="291"/>
      <c r="R16" s="291"/>
      <c r="S16" s="291"/>
      <c r="T16" s="292"/>
      <c r="U16" s="282" t="s">
        <v>752</v>
      </c>
      <c r="V16" s="285" t="s">
        <v>753</v>
      </c>
      <c r="W16" s="285"/>
      <c r="X16" s="285"/>
      <c r="Y16" s="285"/>
      <c r="Z16" s="285"/>
      <c r="AA16" s="285"/>
      <c r="AB16" s="285"/>
      <c r="AC16" s="285"/>
      <c r="AD16" s="286"/>
      <c r="AE16" s="282" t="s">
        <v>752</v>
      </c>
      <c r="AF16" s="285" t="s">
        <v>753</v>
      </c>
      <c r="AG16" s="285"/>
      <c r="AH16" s="285"/>
      <c r="AI16" s="285"/>
      <c r="AJ16" s="285"/>
      <c r="AK16" s="285"/>
      <c r="AL16" s="285"/>
      <c r="AM16" s="285"/>
      <c r="AN16" s="286"/>
      <c r="AO16" s="283" t="s">
        <v>752</v>
      </c>
      <c r="AP16" s="291" t="s">
        <v>753</v>
      </c>
      <c r="AQ16" s="291"/>
      <c r="AR16" s="291"/>
      <c r="AS16" s="291"/>
      <c r="AT16" s="291"/>
      <c r="AU16" s="291"/>
      <c r="AV16" s="291"/>
      <c r="AW16" s="292"/>
      <c r="AX16" s="283" t="s">
        <v>752</v>
      </c>
      <c r="AY16" s="285" t="s">
        <v>753</v>
      </c>
      <c r="AZ16" s="285"/>
      <c r="BA16" s="285"/>
      <c r="BB16" s="285"/>
      <c r="BC16" s="285"/>
      <c r="BD16" s="285"/>
      <c r="BE16" s="285"/>
      <c r="BF16" s="285"/>
      <c r="BG16" s="286"/>
      <c r="BH16" s="282" t="s">
        <v>752</v>
      </c>
      <c r="BI16" s="285" t="s">
        <v>753</v>
      </c>
      <c r="BJ16" s="285"/>
      <c r="BK16" s="285"/>
      <c r="BL16" s="285"/>
      <c r="BM16" s="285"/>
      <c r="BN16" s="285"/>
      <c r="BO16" s="285"/>
      <c r="BP16" s="285"/>
      <c r="BQ16" s="286"/>
    </row>
    <row r="17" spans="1:69" ht="14.5" customHeight="1" x14ac:dyDescent="0.3">
      <c r="A17" s="283"/>
      <c r="B17" s="293" t="s">
        <v>756</v>
      </c>
      <c r="C17" s="294"/>
      <c r="D17" s="294"/>
      <c r="E17" s="294"/>
      <c r="F17" s="294"/>
      <c r="G17" s="294"/>
      <c r="H17" s="294"/>
      <c r="I17" s="294"/>
      <c r="J17" s="294"/>
      <c r="K17" s="295"/>
      <c r="L17" s="283"/>
      <c r="M17" s="293" t="s">
        <v>755</v>
      </c>
      <c r="N17" s="294"/>
      <c r="O17" s="294"/>
      <c r="P17" s="294"/>
      <c r="Q17" s="294"/>
      <c r="R17" s="294"/>
      <c r="S17" s="294"/>
      <c r="T17" s="295"/>
      <c r="U17" s="283"/>
      <c r="V17" s="287" t="s">
        <v>760</v>
      </c>
      <c r="W17" s="287"/>
      <c r="X17" s="287"/>
      <c r="Y17" s="287"/>
      <c r="Z17" s="287"/>
      <c r="AA17" s="287"/>
      <c r="AB17" s="287"/>
      <c r="AC17" s="287"/>
      <c r="AD17" s="288"/>
      <c r="AE17" s="283"/>
      <c r="AF17" s="287" t="s">
        <v>757</v>
      </c>
      <c r="AG17" s="287"/>
      <c r="AH17" s="287"/>
      <c r="AI17" s="287"/>
      <c r="AJ17" s="287"/>
      <c r="AK17" s="287"/>
      <c r="AL17" s="287"/>
      <c r="AM17" s="287"/>
      <c r="AN17" s="288"/>
      <c r="AO17" s="283"/>
      <c r="AP17" s="293" t="s">
        <v>754</v>
      </c>
      <c r="AQ17" s="294"/>
      <c r="AR17" s="294"/>
      <c r="AS17" s="294"/>
      <c r="AT17" s="294"/>
      <c r="AU17" s="294"/>
      <c r="AV17" s="294"/>
      <c r="AW17" s="295"/>
      <c r="AX17" s="283"/>
      <c r="AY17" s="287" t="s">
        <v>758</v>
      </c>
      <c r="AZ17" s="287"/>
      <c r="BA17" s="287"/>
      <c r="BB17" s="287"/>
      <c r="BC17" s="287"/>
      <c r="BD17" s="287"/>
      <c r="BE17" s="287"/>
      <c r="BF17" s="287"/>
      <c r="BG17" s="288"/>
      <c r="BH17" s="283"/>
      <c r="BI17" s="287" t="s">
        <v>759</v>
      </c>
      <c r="BJ17" s="287"/>
      <c r="BK17" s="287"/>
      <c r="BL17" s="287"/>
      <c r="BM17" s="287"/>
      <c r="BN17" s="287"/>
      <c r="BO17" s="287"/>
      <c r="BP17" s="287"/>
      <c r="BQ17" s="288"/>
    </row>
    <row r="18" spans="1:69" x14ac:dyDescent="0.3">
      <c r="A18" s="283"/>
      <c r="B18" s="294"/>
      <c r="C18" s="294"/>
      <c r="D18" s="294"/>
      <c r="E18" s="294"/>
      <c r="F18" s="294"/>
      <c r="G18" s="294"/>
      <c r="H18" s="294"/>
      <c r="I18" s="294"/>
      <c r="J18" s="294"/>
      <c r="K18" s="295"/>
      <c r="L18" s="283"/>
      <c r="M18" s="294"/>
      <c r="N18" s="294"/>
      <c r="O18" s="294"/>
      <c r="P18" s="294"/>
      <c r="Q18" s="294"/>
      <c r="R18" s="294"/>
      <c r="S18" s="294"/>
      <c r="T18" s="295"/>
      <c r="U18" s="283"/>
      <c r="V18" s="287"/>
      <c r="W18" s="287"/>
      <c r="X18" s="287"/>
      <c r="Y18" s="287"/>
      <c r="Z18" s="287"/>
      <c r="AA18" s="287"/>
      <c r="AB18" s="287"/>
      <c r="AC18" s="287"/>
      <c r="AD18" s="288"/>
      <c r="AE18" s="283"/>
      <c r="AF18" s="287"/>
      <c r="AG18" s="287"/>
      <c r="AH18" s="287"/>
      <c r="AI18" s="287"/>
      <c r="AJ18" s="287"/>
      <c r="AK18" s="287"/>
      <c r="AL18" s="287"/>
      <c r="AM18" s="287"/>
      <c r="AN18" s="288"/>
      <c r="AO18" s="283"/>
      <c r="AP18" s="294"/>
      <c r="AQ18" s="294"/>
      <c r="AR18" s="294"/>
      <c r="AS18" s="294"/>
      <c r="AT18" s="294"/>
      <c r="AU18" s="294"/>
      <c r="AV18" s="294"/>
      <c r="AW18" s="295"/>
      <c r="AX18" s="283"/>
      <c r="AY18" s="287"/>
      <c r="AZ18" s="287"/>
      <c r="BA18" s="287"/>
      <c r="BB18" s="287"/>
      <c r="BC18" s="287"/>
      <c r="BD18" s="287"/>
      <c r="BE18" s="287"/>
      <c r="BF18" s="287"/>
      <c r="BG18" s="288"/>
      <c r="BH18" s="283"/>
      <c r="BI18" s="287"/>
      <c r="BJ18" s="287"/>
      <c r="BK18" s="287"/>
      <c r="BL18" s="287"/>
      <c r="BM18" s="287"/>
      <c r="BN18" s="287"/>
      <c r="BO18" s="287"/>
      <c r="BP18" s="287"/>
      <c r="BQ18" s="288"/>
    </row>
    <row r="19" spans="1:69" x14ac:dyDescent="0.3">
      <c r="A19" s="283"/>
      <c r="B19" s="294"/>
      <c r="C19" s="294"/>
      <c r="D19" s="294"/>
      <c r="E19" s="294"/>
      <c r="F19" s="294"/>
      <c r="G19" s="294"/>
      <c r="H19" s="294"/>
      <c r="I19" s="294"/>
      <c r="J19" s="294"/>
      <c r="K19" s="295"/>
      <c r="L19" s="283"/>
      <c r="M19" s="294"/>
      <c r="N19" s="294"/>
      <c r="O19" s="294"/>
      <c r="P19" s="294"/>
      <c r="Q19" s="294"/>
      <c r="R19" s="294"/>
      <c r="S19" s="294"/>
      <c r="T19" s="295"/>
      <c r="U19" s="283"/>
      <c r="V19" s="287"/>
      <c r="W19" s="287"/>
      <c r="X19" s="287"/>
      <c r="Y19" s="287"/>
      <c r="Z19" s="287"/>
      <c r="AA19" s="287"/>
      <c r="AB19" s="287"/>
      <c r="AC19" s="287"/>
      <c r="AD19" s="288"/>
      <c r="AE19" s="283"/>
      <c r="AF19" s="287"/>
      <c r="AG19" s="287"/>
      <c r="AH19" s="287"/>
      <c r="AI19" s="287"/>
      <c r="AJ19" s="287"/>
      <c r="AK19" s="287"/>
      <c r="AL19" s="287"/>
      <c r="AM19" s="287"/>
      <c r="AN19" s="288"/>
      <c r="AO19" s="283"/>
      <c r="AP19" s="294"/>
      <c r="AQ19" s="294"/>
      <c r="AR19" s="294"/>
      <c r="AS19" s="294"/>
      <c r="AT19" s="294"/>
      <c r="AU19" s="294"/>
      <c r="AV19" s="294"/>
      <c r="AW19" s="295"/>
      <c r="AX19" s="283"/>
      <c r="AY19" s="287"/>
      <c r="AZ19" s="287"/>
      <c r="BA19" s="287"/>
      <c r="BB19" s="287"/>
      <c r="BC19" s="287"/>
      <c r="BD19" s="287"/>
      <c r="BE19" s="287"/>
      <c r="BF19" s="287"/>
      <c r="BG19" s="288"/>
      <c r="BH19" s="283"/>
      <c r="BI19" s="287"/>
      <c r="BJ19" s="287"/>
      <c r="BK19" s="287"/>
      <c r="BL19" s="287"/>
      <c r="BM19" s="287"/>
      <c r="BN19" s="287"/>
      <c r="BO19" s="287"/>
      <c r="BP19" s="287"/>
      <c r="BQ19" s="288"/>
    </row>
    <row r="20" spans="1:69" x14ac:dyDescent="0.3">
      <c r="A20" s="283"/>
      <c r="B20" s="294"/>
      <c r="C20" s="294"/>
      <c r="D20" s="294"/>
      <c r="E20" s="294"/>
      <c r="F20" s="294"/>
      <c r="G20" s="294"/>
      <c r="H20" s="294"/>
      <c r="I20" s="294"/>
      <c r="J20" s="294"/>
      <c r="K20" s="295"/>
      <c r="L20" s="283"/>
      <c r="M20" s="294"/>
      <c r="N20" s="294"/>
      <c r="O20" s="294"/>
      <c r="P20" s="294"/>
      <c r="Q20" s="294"/>
      <c r="R20" s="294"/>
      <c r="S20" s="294"/>
      <c r="T20" s="295"/>
      <c r="U20" s="283"/>
      <c r="V20" s="287"/>
      <c r="W20" s="287"/>
      <c r="X20" s="287"/>
      <c r="Y20" s="287"/>
      <c r="Z20" s="287"/>
      <c r="AA20" s="287"/>
      <c r="AB20" s="287"/>
      <c r="AC20" s="287"/>
      <c r="AD20" s="288"/>
      <c r="AE20" s="283"/>
      <c r="AF20" s="287"/>
      <c r="AG20" s="287"/>
      <c r="AH20" s="287"/>
      <c r="AI20" s="287"/>
      <c r="AJ20" s="287"/>
      <c r="AK20" s="287"/>
      <c r="AL20" s="287"/>
      <c r="AM20" s="287"/>
      <c r="AN20" s="288"/>
      <c r="AO20" s="283"/>
      <c r="AP20" s="294"/>
      <c r="AQ20" s="294"/>
      <c r="AR20" s="294"/>
      <c r="AS20" s="294"/>
      <c r="AT20" s="294"/>
      <c r="AU20" s="294"/>
      <c r="AV20" s="294"/>
      <c r="AW20" s="295"/>
      <c r="AX20" s="283"/>
      <c r="AY20" s="287"/>
      <c r="AZ20" s="287"/>
      <c r="BA20" s="287"/>
      <c r="BB20" s="287"/>
      <c r="BC20" s="287"/>
      <c r="BD20" s="287"/>
      <c r="BE20" s="287"/>
      <c r="BF20" s="287"/>
      <c r="BG20" s="288"/>
      <c r="BH20" s="283"/>
      <c r="BI20" s="287"/>
      <c r="BJ20" s="287"/>
      <c r="BK20" s="287"/>
      <c r="BL20" s="287"/>
      <c r="BM20" s="287"/>
      <c r="BN20" s="287"/>
      <c r="BO20" s="287"/>
      <c r="BP20" s="287"/>
      <c r="BQ20" s="288"/>
    </row>
    <row r="21" spans="1:69" x14ac:dyDescent="0.3">
      <c r="A21" s="283"/>
      <c r="B21" s="294"/>
      <c r="C21" s="294"/>
      <c r="D21" s="294"/>
      <c r="E21" s="294"/>
      <c r="F21" s="294"/>
      <c r="G21" s="294"/>
      <c r="H21" s="294"/>
      <c r="I21" s="294"/>
      <c r="J21" s="294"/>
      <c r="K21" s="295"/>
      <c r="L21" s="283"/>
      <c r="M21" s="294"/>
      <c r="N21" s="294"/>
      <c r="O21" s="294"/>
      <c r="P21" s="294"/>
      <c r="Q21" s="294"/>
      <c r="R21" s="294"/>
      <c r="S21" s="294"/>
      <c r="T21" s="295"/>
      <c r="U21" s="283"/>
      <c r="V21" s="287"/>
      <c r="W21" s="287"/>
      <c r="X21" s="287"/>
      <c r="Y21" s="287"/>
      <c r="Z21" s="287"/>
      <c r="AA21" s="287"/>
      <c r="AB21" s="287"/>
      <c r="AC21" s="287"/>
      <c r="AD21" s="288"/>
      <c r="AE21" s="283"/>
      <c r="AF21" s="287"/>
      <c r="AG21" s="287"/>
      <c r="AH21" s="287"/>
      <c r="AI21" s="287"/>
      <c r="AJ21" s="287"/>
      <c r="AK21" s="287"/>
      <c r="AL21" s="287"/>
      <c r="AM21" s="287"/>
      <c r="AN21" s="288"/>
      <c r="AO21" s="283"/>
      <c r="AP21" s="294"/>
      <c r="AQ21" s="294"/>
      <c r="AR21" s="294"/>
      <c r="AS21" s="294"/>
      <c r="AT21" s="294"/>
      <c r="AU21" s="294"/>
      <c r="AV21" s="294"/>
      <c r="AW21" s="295"/>
      <c r="AX21" s="283"/>
      <c r="AY21" s="287"/>
      <c r="AZ21" s="287"/>
      <c r="BA21" s="287"/>
      <c r="BB21" s="287"/>
      <c r="BC21" s="287"/>
      <c r="BD21" s="287"/>
      <c r="BE21" s="287"/>
      <c r="BF21" s="287"/>
      <c r="BG21" s="288"/>
      <c r="BH21" s="283"/>
      <c r="BI21" s="287"/>
      <c r="BJ21" s="287"/>
      <c r="BK21" s="287"/>
      <c r="BL21" s="287"/>
      <c r="BM21" s="287"/>
      <c r="BN21" s="287"/>
      <c r="BO21" s="287"/>
      <c r="BP21" s="287"/>
      <c r="BQ21" s="288"/>
    </row>
    <row r="22" spans="1:69" x14ac:dyDescent="0.3">
      <c r="A22" s="283"/>
      <c r="B22" s="294"/>
      <c r="C22" s="294"/>
      <c r="D22" s="294"/>
      <c r="E22" s="294"/>
      <c r="F22" s="294"/>
      <c r="G22" s="294"/>
      <c r="H22" s="294"/>
      <c r="I22" s="294"/>
      <c r="J22" s="294"/>
      <c r="K22" s="295"/>
      <c r="L22" s="283"/>
      <c r="M22" s="294"/>
      <c r="N22" s="294"/>
      <c r="O22" s="294"/>
      <c r="P22" s="294"/>
      <c r="Q22" s="294"/>
      <c r="R22" s="294"/>
      <c r="S22" s="294"/>
      <c r="T22" s="295"/>
      <c r="U22" s="283"/>
      <c r="V22" s="287"/>
      <c r="W22" s="287"/>
      <c r="X22" s="287"/>
      <c r="Y22" s="287"/>
      <c r="Z22" s="287"/>
      <c r="AA22" s="287"/>
      <c r="AB22" s="287"/>
      <c r="AC22" s="287"/>
      <c r="AD22" s="288"/>
      <c r="AE22" s="283"/>
      <c r="AF22" s="287"/>
      <c r="AG22" s="287"/>
      <c r="AH22" s="287"/>
      <c r="AI22" s="287"/>
      <c r="AJ22" s="287"/>
      <c r="AK22" s="287"/>
      <c r="AL22" s="287"/>
      <c r="AM22" s="287"/>
      <c r="AN22" s="288"/>
      <c r="AO22" s="283"/>
      <c r="AP22" s="294"/>
      <c r="AQ22" s="294"/>
      <c r="AR22" s="294"/>
      <c r="AS22" s="294"/>
      <c r="AT22" s="294"/>
      <c r="AU22" s="294"/>
      <c r="AV22" s="294"/>
      <c r="AW22" s="295"/>
      <c r="AX22" s="283"/>
      <c r="AY22" s="287"/>
      <c r="AZ22" s="287"/>
      <c r="BA22" s="287"/>
      <c r="BB22" s="287"/>
      <c r="BC22" s="287"/>
      <c r="BD22" s="287"/>
      <c r="BE22" s="287"/>
      <c r="BF22" s="287"/>
      <c r="BG22" s="288"/>
      <c r="BH22" s="283"/>
      <c r="BI22" s="287"/>
      <c r="BJ22" s="287"/>
      <c r="BK22" s="287"/>
      <c r="BL22" s="287"/>
      <c r="BM22" s="287"/>
      <c r="BN22" s="287"/>
      <c r="BO22" s="287"/>
      <c r="BP22" s="287"/>
      <c r="BQ22" s="288"/>
    </row>
    <row r="23" spans="1:69" x14ac:dyDescent="0.3">
      <c r="A23" s="283"/>
      <c r="B23" s="294"/>
      <c r="C23" s="294"/>
      <c r="D23" s="294"/>
      <c r="E23" s="294"/>
      <c r="F23" s="294"/>
      <c r="G23" s="294"/>
      <c r="H23" s="294"/>
      <c r="I23" s="294"/>
      <c r="J23" s="294"/>
      <c r="K23" s="295"/>
      <c r="L23" s="283"/>
      <c r="M23" s="294"/>
      <c r="N23" s="294"/>
      <c r="O23" s="294"/>
      <c r="P23" s="294"/>
      <c r="Q23" s="294"/>
      <c r="R23" s="294"/>
      <c r="S23" s="294"/>
      <c r="T23" s="295"/>
      <c r="U23" s="283"/>
      <c r="V23" s="287"/>
      <c r="W23" s="287"/>
      <c r="X23" s="287"/>
      <c r="Y23" s="287"/>
      <c r="Z23" s="287"/>
      <c r="AA23" s="287"/>
      <c r="AB23" s="287"/>
      <c r="AC23" s="287"/>
      <c r="AD23" s="288"/>
      <c r="AE23" s="283"/>
      <c r="AF23" s="287"/>
      <c r="AG23" s="287"/>
      <c r="AH23" s="287"/>
      <c r="AI23" s="287"/>
      <c r="AJ23" s="287"/>
      <c r="AK23" s="287"/>
      <c r="AL23" s="287"/>
      <c r="AM23" s="287"/>
      <c r="AN23" s="288"/>
      <c r="AO23" s="283"/>
      <c r="AP23" s="294"/>
      <c r="AQ23" s="294"/>
      <c r="AR23" s="294"/>
      <c r="AS23" s="294"/>
      <c r="AT23" s="294"/>
      <c r="AU23" s="294"/>
      <c r="AV23" s="294"/>
      <c r="AW23" s="295"/>
      <c r="AX23" s="283"/>
      <c r="AY23" s="287"/>
      <c r="AZ23" s="287"/>
      <c r="BA23" s="287"/>
      <c r="BB23" s="287"/>
      <c r="BC23" s="287"/>
      <c r="BD23" s="287"/>
      <c r="BE23" s="287"/>
      <c r="BF23" s="287"/>
      <c r="BG23" s="288"/>
      <c r="BH23" s="283"/>
      <c r="BI23" s="287"/>
      <c r="BJ23" s="287"/>
      <c r="BK23" s="287"/>
      <c r="BL23" s="287"/>
      <c r="BM23" s="287"/>
      <c r="BN23" s="287"/>
      <c r="BO23" s="287"/>
      <c r="BP23" s="287"/>
      <c r="BQ23" s="288"/>
    </row>
    <row r="24" spans="1:69" ht="14.5" customHeight="1" x14ac:dyDescent="0.3">
      <c r="A24" s="283"/>
      <c r="B24" s="294"/>
      <c r="C24" s="294"/>
      <c r="D24" s="294"/>
      <c r="E24" s="294"/>
      <c r="F24" s="294"/>
      <c r="G24" s="294"/>
      <c r="H24" s="294"/>
      <c r="I24" s="294"/>
      <c r="J24" s="294"/>
      <c r="K24" s="295"/>
      <c r="L24" s="283"/>
      <c r="M24" s="294"/>
      <c r="N24" s="294"/>
      <c r="O24" s="294"/>
      <c r="P24" s="294"/>
      <c r="Q24" s="294"/>
      <c r="R24" s="294"/>
      <c r="S24" s="294"/>
      <c r="T24" s="295"/>
      <c r="U24" s="283"/>
      <c r="V24" s="287"/>
      <c r="W24" s="287"/>
      <c r="X24" s="287"/>
      <c r="Y24" s="287"/>
      <c r="Z24" s="287"/>
      <c r="AA24" s="287"/>
      <c r="AB24" s="287"/>
      <c r="AC24" s="287"/>
      <c r="AD24" s="288"/>
      <c r="AE24" s="283"/>
      <c r="AF24" s="287"/>
      <c r="AG24" s="287"/>
      <c r="AH24" s="287"/>
      <c r="AI24" s="287"/>
      <c r="AJ24" s="287"/>
      <c r="AK24" s="287"/>
      <c r="AL24" s="287"/>
      <c r="AM24" s="287"/>
      <c r="AN24" s="288"/>
      <c r="AO24" s="283"/>
      <c r="AP24" s="294"/>
      <c r="AQ24" s="294"/>
      <c r="AR24" s="294"/>
      <c r="AS24" s="294"/>
      <c r="AT24" s="294"/>
      <c r="AU24" s="294"/>
      <c r="AV24" s="294"/>
      <c r="AW24" s="295"/>
      <c r="AX24" s="283"/>
      <c r="AY24" s="287"/>
      <c r="AZ24" s="287"/>
      <c r="BA24" s="287"/>
      <c r="BB24" s="287"/>
      <c r="BC24" s="287"/>
      <c r="BD24" s="287"/>
      <c r="BE24" s="287"/>
      <c r="BF24" s="287"/>
      <c r="BG24" s="288"/>
      <c r="BH24" s="283"/>
      <c r="BI24" s="287"/>
      <c r="BJ24" s="287"/>
      <c r="BK24" s="287"/>
      <c r="BL24" s="287"/>
      <c r="BM24" s="287"/>
      <c r="BN24" s="287"/>
      <c r="BO24" s="287"/>
      <c r="BP24" s="287"/>
      <c r="BQ24" s="288"/>
    </row>
    <row r="25" spans="1:69" x14ac:dyDescent="0.3">
      <c r="A25" s="283"/>
      <c r="B25" s="294"/>
      <c r="C25" s="294"/>
      <c r="D25" s="294"/>
      <c r="E25" s="294"/>
      <c r="F25" s="294"/>
      <c r="G25" s="294"/>
      <c r="H25" s="294"/>
      <c r="I25" s="294"/>
      <c r="J25" s="294"/>
      <c r="K25" s="295"/>
      <c r="L25" s="283"/>
      <c r="M25" s="294"/>
      <c r="N25" s="294"/>
      <c r="O25" s="294"/>
      <c r="P25" s="294"/>
      <c r="Q25" s="294"/>
      <c r="R25" s="294"/>
      <c r="S25" s="294"/>
      <c r="T25" s="295"/>
      <c r="U25" s="283"/>
      <c r="V25" s="287"/>
      <c r="W25" s="287"/>
      <c r="X25" s="287"/>
      <c r="Y25" s="287"/>
      <c r="Z25" s="287"/>
      <c r="AA25" s="287"/>
      <c r="AB25" s="287"/>
      <c r="AC25" s="287"/>
      <c r="AD25" s="288"/>
      <c r="AE25" s="283"/>
      <c r="AF25" s="287"/>
      <c r="AG25" s="287"/>
      <c r="AH25" s="287"/>
      <c r="AI25" s="287"/>
      <c r="AJ25" s="287"/>
      <c r="AK25" s="287"/>
      <c r="AL25" s="287"/>
      <c r="AM25" s="287"/>
      <c r="AN25" s="288"/>
      <c r="AO25" s="283"/>
      <c r="AP25" s="294"/>
      <c r="AQ25" s="294"/>
      <c r="AR25" s="294"/>
      <c r="AS25" s="294"/>
      <c r="AT25" s="294"/>
      <c r="AU25" s="294"/>
      <c r="AV25" s="294"/>
      <c r="AW25" s="295"/>
      <c r="AX25" s="283"/>
      <c r="AY25" s="287"/>
      <c r="AZ25" s="287"/>
      <c r="BA25" s="287"/>
      <c r="BB25" s="287"/>
      <c r="BC25" s="287"/>
      <c r="BD25" s="287"/>
      <c r="BE25" s="287"/>
      <c r="BF25" s="287"/>
      <c r="BG25" s="288"/>
      <c r="BH25" s="283"/>
      <c r="BI25" s="287"/>
      <c r="BJ25" s="287"/>
      <c r="BK25" s="287"/>
      <c r="BL25" s="287"/>
      <c r="BM25" s="287"/>
      <c r="BN25" s="287"/>
      <c r="BO25" s="287"/>
      <c r="BP25" s="287"/>
      <c r="BQ25" s="288"/>
    </row>
    <row r="26" spans="1:69" x14ac:dyDescent="0.3">
      <c r="A26" s="283"/>
      <c r="B26" s="294"/>
      <c r="C26" s="294"/>
      <c r="D26" s="294"/>
      <c r="E26" s="294"/>
      <c r="F26" s="294"/>
      <c r="G26" s="294"/>
      <c r="H26" s="294"/>
      <c r="I26" s="294"/>
      <c r="J26" s="294"/>
      <c r="K26" s="295"/>
      <c r="L26" s="283"/>
      <c r="M26" s="294"/>
      <c r="N26" s="294"/>
      <c r="O26" s="294"/>
      <c r="P26" s="294"/>
      <c r="Q26" s="294"/>
      <c r="R26" s="294"/>
      <c r="S26" s="294"/>
      <c r="T26" s="295"/>
      <c r="U26" s="283"/>
      <c r="V26" s="287"/>
      <c r="W26" s="287"/>
      <c r="X26" s="287"/>
      <c r="Y26" s="287"/>
      <c r="Z26" s="287"/>
      <c r="AA26" s="287"/>
      <c r="AB26" s="287"/>
      <c r="AC26" s="287"/>
      <c r="AD26" s="288"/>
      <c r="AE26" s="283"/>
      <c r="AF26" s="287"/>
      <c r="AG26" s="287"/>
      <c r="AH26" s="287"/>
      <c r="AI26" s="287"/>
      <c r="AJ26" s="287"/>
      <c r="AK26" s="287"/>
      <c r="AL26" s="287"/>
      <c r="AM26" s="287"/>
      <c r="AN26" s="288"/>
      <c r="AO26" s="283"/>
      <c r="AP26" s="294"/>
      <c r="AQ26" s="294"/>
      <c r="AR26" s="294"/>
      <c r="AS26" s="294"/>
      <c r="AT26" s="294"/>
      <c r="AU26" s="294"/>
      <c r="AV26" s="294"/>
      <c r="AW26" s="295"/>
      <c r="AX26" s="283"/>
      <c r="AY26" s="287"/>
      <c r="AZ26" s="287"/>
      <c r="BA26" s="287"/>
      <c r="BB26" s="287"/>
      <c r="BC26" s="287"/>
      <c r="BD26" s="287"/>
      <c r="BE26" s="287"/>
      <c r="BF26" s="287"/>
      <c r="BG26" s="288"/>
      <c r="BH26" s="283"/>
      <c r="BI26" s="287"/>
      <c r="BJ26" s="287"/>
      <c r="BK26" s="287"/>
      <c r="BL26" s="287"/>
      <c r="BM26" s="287"/>
      <c r="BN26" s="287"/>
      <c r="BO26" s="287"/>
      <c r="BP26" s="287"/>
      <c r="BQ26" s="288"/>
    </row>
    <row r="27" spans="1:69" x14ac:dyDescent="0.3">
      <c r="A27" s="283"/>
      <c r="B27" s="294"/>
      <c r="C27" s="294"/>
      <c r="D27" s="294"/>
      <c r="E27" s="294"/>
      <c r="F27" s="294"/>
      <c r="G27" s="294"/>
      <c r="H27" s="294"/>
      <c r="I27" s="294"/>
      <c r="J27" s="294"/>
      <c r="K27" s="295"/>
      <c r="L27" s="283"/>
      <c r="M27" s="294"/>
      <c r="N27" s="294"/>
      <c r="O27" s="294"/>
      <c r="P27" s="294"/>
      <c r="Q27" s="294"/>
      <c r="R27" s="294"/>
      <c r="S27" s="294"/>
      <c r="T27" s="295"/>
      <c r="U27" s="283"/>
      <c r="V27" s="287"/>
      <c r="W27" s="287"/>
      <c r="X27" s="287"/>
      <c r="Y27" s="287"/>
      <c r="Z27" s="287"/>
      <c r="AA27" s="287"/>
      <c r="AB27" s="287"/>
      <c r="AC27" s="287"/>
      <c r="AD27" s="288"/>
      <c r="AE27" s="283"/>
      <c r="AF27" s="287"/>
      <c r="AG27" s="287"/>
      <c r="AH27" s="287"/>
      <c r="AI27" s="287"/>
      <c r="AJ27" s="287"/>
      <c r="AK27" s="287"/>
      <c r="AL27" s="287"/>
      <c r="AM27" s="287"/>
      <c r="AN27" s="288"/>
      <c r="AO27" s="283"/>
      <c r="AP27" s="294"/>
      <c r="AQ27" s="294"/>
      <c r="AR27" s="294"/>
      <c r="AS27" s="294"/>
      <c r="AT27" s="294"/>
      <c r="AU27" s="294"/>
      <c r="AV27" s="294"/>
      <c r="AW27" s="295"/>
      <c r="AX27" s="283"/>
      <c r="AY27" s="287"/>
      <c r="AZ27" s="287"/>
      <c r="BA27" s="287"/>
      <c r="BB27" s="287"/>
      <c r="BC27" s="287"/>
      <c r="BD27" s="287"/>
      <c r="BE27" s="287"/>
      <c r="BF27" s="287"/>
      <c r="BG27" s="288"/>
      <c r="BH27" s="283"/>
      <c r="BI27" s="287"/>
      <c r="BJ27" s="287"/>
      <c r="BK27" s="287"/>
      <c r="BL27" s="287"/>
      <c r="BM27" s="287"/>
      <c r="BN27" s="287"/>
      <c r="BO27" s="287"/>
      <c r="BP27" s="287"/>
      <c r="BQ27" s="288"/>
    </row>
    <row r="28" spans="1:69" x14ac:dyDescent="0.3">
      <c r="A28" s="283"/>
      <c r="B28" s="294"/>
      <c r="C28" s="294"/>
      <c r="D28" s="294"/>
      <c r="E28" s="294"/>
      <c r="F28" s="294"/>
      <c r="G28" s="294"/>
      <c r="H28" s="294"/>
      <c r="I28" s="294"/>
      <c r="J28" s="294"/>
      <c r="K28" s="295"/>
      <c r="L28" s="283"/>
      <c r="M28" s="294"/>
      <c r="N28" s="294"/>
      <c r="O28" s="294"/>
      <c r="P28" s="294"/>
      <c r="Q28" s="294"/>
      <c r="R28" s="294"/>
      <c r="S28" s="294"/>
      <c r="T28" s="295"/>
      <c r="U28" s="283"/>
      <c r="V28" s="287"/>
      <c r="W28" s="287"/>
      <c r="X28" s="287"/>
      <c r="Y28" s="287"/>
      <c r="Z28" s="287"/>
      <c r="AA28" s="287"/>
      <c r="AB28" s="287"/>
      <c r="AC28" s="287"/>
      <c r="AD28" s="288"/>
      <c r="AE28" s="283"/>
      <c r="AF28" s="287"/>
      <c r="AG28" s="287"/>
      <c r="AH28" s="287"/>
      <c r="AI28" s="287"/>
      <c r="AJ28" s="287"/>
      <c r="AK28" s="287"/>
      <c r="AL28" s="287"/>
      <c r="AM28" s="287"/>
      <c r="AN28" s="288"/>
      <c r="AO28" s="283"/>
      <c r="AP28" s="294"/>
      <c r="AQ28" s="294"/>
      <c r="AR28" s="294"/>
      <c r="AS28" s="294"/>
      <c r="AT28" s="294"/>
      <c r="AU28" s="294"/>
      <c r="AV28" s="294"/>
      <c r="AW28" s="295"/>
      <c r="AX28" s="283"/>
      <c r="AY28" s="287"/>
      <c r="AZ28" s="287"/>
      <c r="BA28" s="287"/>
      <c r="BB28" s="287"/>
      <c r="BC28" s="287"/>
      <c r="BD28" s="287"/>
      <c r="BE28" s="287"/>
      <c r="BF28" s="287"/>
      <c r="BG28" s="288"/>
      <c r="BH28" s="283"/>
      <c r="BI28" s="287"/>
      <c r="BJ28" s="287"/>
      <c r="BK28" s="287"/>
      <c r="BL28" s="287"/>
      <c r="BM28" s="287"/>
      <c r="BN28" s="287"/>
      <c r="BO28" s="287"/>
      <c r="BP28" s="287"/>
      <c r="BQ28" s="288"/>
    </row>
    <row r="29" spans="1:69" x14ac:dyDescent="0.3">
      <c r="A29" s="283"/>
      <c r="B29" s="294"/>
      <c r="C29" s="294"/>
      <c r="D29" s="294"/>
      <c r="E29" s="294"/>
      <c r="F29" s="294"/>
      <c r="G29" s="294"/>
      <c r="H29" s="294"/>
      <c r="I29" s="294"/>
      <c r="J29" s="294"/>
      <c r="K29" s="295"/>
      <c r="L29" s="283"/>
      <c r="M29" s="294"/>
      <c r="N29" s="294"/>
      <c r="O29" s="294"/>
      <c r="P29" s="294"/>
      <c r="Q29" s="294"/>
      <c r="R29" s="294"/>
      <c r="S29" s="294"/>
      <c r="T29" s="295"/>
      <c r="U29" s="283"/>
      <c r="V29" s="287"/>
      <c r="W29" s="287"/>
      <c r="X29" s="287"/>
      <c r="Y29" s="287"/>
      <c r="Z29" s="287"/>
      <c r="AA29" s="287"/>
      <c r="AB29" s="287"/>
      <c r="AC29" s="287"/>
      <c r="AD29" s="288"/>
      <c r="AE29" s="283"/>
      <c r="AF29" s="287"/>
      <c r="AG29" s="287"/>
      <c r="AH29" s="287"/>
      <c r="AI29" s="287"/>
      <c r="AJ29" s="287"/>
      <c r="AK29" s="287"/>
      <c r="AL29" s="287"/>
      <c r="AM29" s="287"/>
      <c r="AN29" s="288"/>
      <c r="AO29" s="283"/>
      <c r="AP29" s="294"/>
      <c r="AQ29" s="294"/>
      <c r="AR29" s="294"/>
      <c r="AS29" s="294"/>
      <c r="AT29" s="294"/>
      <c r="AU29" s="294"/>
      <c r="AV29" s="294"/>
      <c r="AW29" s="295"/>
      <c r="AX29" s="283"/>
      <c r="AY29" s="287"/>
      <c r="AZ29" s="287"/>
      <c r="BA29" s="287"/>
      <c r="BB29" s="287"/>
      <c r="BC29" s="287"/>
      <c r="BD29" s="287"/>
      <c r="BE29" s="287"/>
      <c r="BF29" s="287"/>
      <c r="BG29" s="288"/>
      <c r="BH29" s="283"/>
      <c r="BI29" s="287"/>
      <c r="BJ29" s="287"/>
      <c r="BK29" s="287"/>
      <c r="BL29" s="287"/>
      <c r="BM29" s="287"/>
      <c r="BN29" s="287"/>
      <c r="BO29" s="287"/>
      <c r="BP29" s="287"/>
      <c r="BQ29" s="288"/>
    </row>
    <row r="30" spans="1:69" x14ac:dyDescent="0.3">
      <c r="A30" s="283"/>
      <c r="B30" s="294"/>
      <c r="C30" s="294"/>
      <c r="D30" s="294"/>
      <c r="E30" s="294"/>
      <c r="F30" s="294"/>
      <c r="G30" s="294"/>
      <c r="H30" s="294"/>
      <c r="I30" s="294"/>
      <c r="J30" s="294"/>
      <c r="K30" s="295"/>
      <c r="L30" s="283"/>
      <c r="M30" s="294"/>
      <c r="N30" s="294"/>
      <c r="O30" s="294"/>
      <c r="P30" s="294"/>
      <c r="Q30" s="294"/>
      <c r="R30" s="294"/>
      <c r="S30" s="294"/>
      <c r="T30" s="295"/>
      <c r="U30" s="283"/>
      <c r="V30" s="287"/>
      <c r="W30" s="287"/>
      <c r="X30" s="287"/>
      <c r="Y30" s="287"/>
      <c r="Z30" s="287"/>
      <c r="AA30" s="287"/>
      <c r="AB30" s="287"/>
      <c r="AC30" s="287"/>
      <c r="AD30" s="288"/>
      <c r="AE30" s="283"/>
      <c r="AF30" s="287"/>
      <c r="AG30" s="287"/>
      <c r="AH30" s="287"/>
      <c r="AI30" s="287"/>
      <c r="AJ30" s="287"/>
      <c r="AK30" s="287"/>
      <c r="AL30" s="287"/>
      <c r="AM30" s="287"/>
      <c r="AN30" s="288"/>
      <c r="AO30" s="283"/>
      <c r="AP30" s="294"/>
      <c r="AQ30" s="294"/>
      <c r="AR30" s="294"/>
      <c r="AS30" s="294"/>
      <c r="AT30" s="294"/>
      <c r="AU30" s="294"/>
      <c r="AV30" s="294"/>
      <c r="AW30" s="295"/>
      <c r="AX30" s="283"/>
      <c r="AY30" s="287"/>
      <c r="AZ30" s="287"/>
      <c r="BA30" s="287"/>
      <c r="BB30" s="287"/>
      <c r="BC30" s="287"/>
      <c r="BD30" s="287"/>
      <c r="BE30" s="287"/>
      <c r="BF30" s="287"/>
      <c r="BG30" s="288"/>
      <c r="BH30" s="283"/>
      <c r="BI30" s="287"/>
      <c r="BJ30" s="287"/>
      <c r="BK30" s="287"/>
      <c r="BL30" s="287"/>
      <c r="BM30" s="287"/>
      <c r="BN30" s="287"/>
      <c r="BO30" s="287"/>
      <c r="BP30" s="287"/>
      <c r="BQ30" s="288"/>
    </row>
    <row r="31" spans="1:69" x14ac:dyDescent="0.3">
      <c r="A31" s="283"/>
      <c r="B31" s="294"/>
      <c r="C31" s="294"/>
      <c r="D31" s="294"/>
      <c r="E31" s="294"/>
      <c r="F31" s="294"/>
      <c r="G31" s="294"/>
      <c r="H31" s="294"/>
      <c r="I31" s="294"/>
      <c r="J31" s="294"/>
      <c r="K31" s="295"/>
      <c r="L31" s="283"/>
      <c r="M31" s="294"/>
      <c r="N31" s="294"/>
      <c r="O31" s="294"/>
      <c r="P31" s="294"/>
      <c r="Q31" s="294"/>
      <c r="R31" s="294"/>
      <c r="S31" s="294"/>
      <c r="T31" s="295"/>
      <c r="U31" s="283"/>
      <c r="V31" s="287"/>
      <c r="W31" s="287"/>
      <c r="X31" s="287"/>
      <c r="Y31" s="287"/>
      <c r="Z31" s="287"/>
      <c r="AA31" s="287"/>
      <c r="AB31" s="287"/>
      <c r="AC31" s="287"/>
      <c r="AD31" s="288"/>
      <c r="AE31" s="283"/>
      <c r="AF31" s="287"/>
      <c r="AG31" s="287"/>
      <c r="AH31" s="287"/>
      <c r="AI31" s="287"/>
      <c r="AJ31" s="287"/>
      <c r="AK31" s="287"/>
      <c r="AL31" s="287"/>
      <c r="AM31" s="287"/>
      <c r="AN31" s="288"/>
      <c r="AO31" s="283"/>
      <c r="AP31" s="294"/>
      <c r="AQ31" s="294"/>
      <c r="AR31" s="294"/>
      <c r="AS31" s="294"/>
      <c r="AT31" s="294"/>
      <c r="AU31" s="294"/>
      <c r="AV31" s="294"/>
      <c r="AW31" s="295"/>
      <c r="AX31" s="283"/>
      <c r="AY31" s="287"/>
      <c r="AZ31" s="287"/>
      <c r="BA31" s="287"/>
      <c r="BB31" s="287"/>
      <c r="BC31" s="287"/>
      <c r="BD31" s="287"/>
      <c r="BE31" s="287"/>
      <c r="BF31" s="287"/>
      <c r="BG31" s="288"/>
      <c r="BH31" s="283"/>
      <c r="BI31" s="287"/>
      <c r="BJ31" s="287"/>
      <c r="BK31" s="287"/>
      <c r="BL31" s="287"/>
      <c r="BM31" s="287"/>
      <c r="BN31" s="287"/>
      <c r="BO31" s="287"/>
      <c r="BP31" s="287"/>
      <c r="BQ31" s="288"/>
    </row>
    <row r="32" spans="1:69" x14ac:dyDescent="0.3">
      <c r="A32" s="283"/>
      <c r="B32" s="294"/>
      <c r="C32" s="294"/>
      <c r="D32" s="294"/>
      <c r="E32" s="294"/>
      <c r="F32" s="294"/>
      <c r="G32" s="294"/>
      <c r="H32" s="294"/>
      <c r="I32" s="294"/>
      <c r="J32" s="294"/>
      <c r="K32" s="295"/>
      <c r="L32" s="283"/>
      <c r="M32" s="294"/>
      <c r="N32" s="294"/>
      <c r="O32" s="294"/>
      <c r="P32" s="294"/>
      <c r="Q32" s="294"/>
      <c r="R32" s="294"/>
      <c r="S32" s="294"/>
      <c r="T32" s="295"/>
      <c r="U32" s="283"/>
      <c r="V32" s="287"/>
      <c r="W32" s="287"/>
      <c r="X32" s="287"/>
      <c r="Y32" s="287"/>
      <c r="Z32" s="287"/>
      <c r="AA32" s="287"/>
      <c r="AB32" s="287"/>
      <c r="AC32" s="287"/>
      <c r="AD32" s="288"/>
      <c r="AE32" s="283"/>
      <c r="AF32" s="287"/>
      <c r="AG32" s="287"/>
      <c r="AH32" s="287"/>
      <c r="AI32" s="287"/>
      <c r="AJ32" s="287"/>
      <c r="AK32" s="287"/>
      <c r="AL32" s="287"/>
      <c r="AM32" s="287"/>
      <c r="AN32" s="288"/>
      <c r="AO32" s="283"/>
      <c r="AP32" s="294"/>
      <c r="AQ32" s="294"/>
      <c r="AR32" s="294"/>
      <c r="AS32" s="294"/>
      <c r="AT32" s="294"/>
      <c r="AU32" s="294"/>
      <c r="AV32" s="294"/>
      <c r="AW32" s="295"/>
      <c r="AX32" s="283"/>
      <c r="AY32" s="287"/>
      <c r="AZ32" s="287"/>
      <c r="BA32" s="287"/>
      <c r="BB32" s="287"/>
      <c r="BC32" s="287"/>
      <c r="BD32" s="287"/>
      <c r="BE32" s="287"/>
      <c r="BF32" s="287"/>
      <c r="BG32" s="288"/>
      <c r="BH32" s="283"/>
      <c r="BI32" s="287"/>
      <c r="BJ32" s="287"/>
      <c r="BK32" s="287"/>
      <c r="BL32" s="287"/>
      <c r="BM32" s="287"/>
      <c r="BN32" s="287"/>
      <c r="BO32" s="287"/>
      <c r="BP32" s="287"/>
      <c r="BQ32" s="288"/>
    </row>
    <row r="33" spans="1:69" ht="49.5" customHeight="1" x14ac:dyDescent="0.3">
      <c r="A33" s="283"/>
      <c r="B33" s="296"/>
      <c r="C33" s="296"/>
      <c r="D33" s="296"/>
      <c r="E33" s="296"/>
      <c r="F33" s="296"/>
      <c r="G33" s="296"/>
      <c r="H33" s="296"/>
      <c r="I33" s="296"/>
      <c r="J33" s="296"/>
      <c r="K33" s="297"/>
      <c r="L33" s="283"/>
      <c r="M33" s="296"/>
      <c r="N33" s="296"/>
      <c r="O33" s="296"/>
      <c r="P33" s="296"/>
      <c r="Q33" s="296"/>
      <c r="R33" s="296"/>
      <c r="S33" s="296"/>
      <c r="T33" s="297"/>
      <c r="U33" s="284"/>
      <c r="V33" s="289"/>
      <c r="W33" s="289"/>
      <c r="X33" s="289"/>
      <c r="Y33" s="289"/>
      <c r="Z33" s="289"/>
      <c r="AA33" s="289"/>
      <c r="AB33" s="289"/>
      <c r="AC33" s="289"/>
      <c r="AD33" s="290"/>
      <c r="AE33" s="284"/>
      <c r="AF33" s="289"/>
      <c r="AG33" s="289"/>
      <c r="AH33" s="289"/>
      <c r="AI33" s="289"/>
      <c r="AJ33" s="289"/>
      <c r="AK33" s="289"/>
      <c r="AL33" s="289"/>
      <c r="AM33" s="289"/>
      <c r="AN33" s="290"/>
      <c r="AO33" s="283"/>
      <c r="AP33" s="296"/>
      <c r="AQ33" s="296"/>
      <c r="AR33" s="296"/>
      <c r="AS33" s="296"/>
      <c r="AT33" s="296"/>
      <c r="AU33" s="296"/>
      <c r="AV33" s="296"/>
      <c r="AW33" s="297"/>
      <c r="AX33" s="283"/>
      <c r="AY33" s="289"/>
      <c r="AZ33" s="289"/>
      <c r="BA33" s="289"/>
      <c r="BB33" s="289"/>
      <c r="BC33" s="289"/>
      <c r="BD33" s="289"/>
      <c r="BE33" s="289"/>
      <c r="BF33" s="289"/>
      <c r="BG33" s="290"/>
      <c r="BH33" s="284"/>
      <c r="BI33" s="289"/>
      <c r="BJ33" s="289"/>
      <c r="BK33" s="289"/>
      <c r="BL33" s="289"/>
      <c r="BM33" s="289"/>
      <c r="BN33" s="289"/>
      <c r="BO33" s="289"/>
      <c r="BP33" s="289"/>
      <c r="BQ33" s="290"/>
    </row>
    <row r="34" spans="1:69" x14ac:dyDescent="0.3">
      <c r="A34" s="283" t="s">
        <v>752</v>
      </c>
      <c r="B34" s="291" t="s">
        <v>761</v>
      </c>
      <c r="C34" s="291"/>
      <c r="D34" s="291"/>
      <c r="E34" s="291"/>
      <c r="F34" s="291"/>
      <c r="G34" s="291"/>
      <c r="H34" s="291"/>
      <c r="I34" s="291"/>
      <c r="J34" s="291"/>
      <c r="K34" s="292"/>
      <c r="L34" s="283" t="s">
        <v>752</v>
      </c>
      <c r="M34" s="291" t="s">
        <v>761</v>
      </c>
      <c r="N34" s="291"/>
      <c r="O34" s="291"/>
      <c r="P34" s="291"/>
      <c r="Q34" s="291"/>
      <c r="R34" s="291"/>
      <c r="S34" s="291"/>
      <c r="T34" s="292"/>
      <c r="U34" s="282" t="s">
        <v>752</v>
      </c>
      <c r="V34" s="285" t="s">
        <v>761</v>
      </c>
      <c r="W34" s="285"/>
      <c r="X34" s="285"/>
      <c r="Y34" s="285"/>
      <c r="Z34" s="285"/>
      <c r="AA34" s="285"/>
      <c r="AB34" s="285"/>
      <c r="AC34" s="285"/>
      <c r="AD34" s="286"/>
      <c r="AE34" s="282" t="s">
        <v>752</v>
      </c>
      <c r="AF34" s="285" t="s">
        <v>761</v>
      </c>
      <c r="AG34" s="285"/>
      <c r="AH34" s="285"/>
      <c r="AI34" s="285"/>
      <c r="AJ34" s="285"/>
      <c r="AK34" s="285"/>
      <c r="AL34" s="285"/>
      <c r="AM34" s="285"/>
      <c r="AN34" s="286"/>
      <c r="AO34" s="283" t="s">
        <v>752</v>
      </c>
      <c r="AP34" s="291" t="s">
        <v>761</v>
      </c>
      <c r="AQ34" s="291"/>
      <c r="AR34" s="291"/>
      <c r="AS34" s="291"/>
      <c r="AT34" s="291"/>
      <c r="AU34" s="291"/>
      <c r="AV34" s="291"/>
      <c r="AW34" s="292"/>
      <c r="AX34" s="282" t="s">
        <v>752</v>
      </c>
      <c r="AY34" s="285" t="s">
        <v>761</v>
      </c>
      <c r="AZ34" s="285"/>
      <c r="BA34" s="285"/>
      <c r="BB34" s="285"/>
      <c r="BC34" s="285"/>
      <c r="BD34" s="285"/>
      <c r="BE34" s="285"/>
      <c r="BF34" s="285"/>
      <c r="BG34" s="286"/>
      <c r="BH34" s="282" t="s">
        <v>752</v>
      </c>
      <c r="BI34" s="285" t="s">
        <v>761</v>
      </c>
      <c r="BJ34" s="285"/>
      <c r="BK34" s="285"/>
      <c r="BL34" s="285"/>
      <c r="BM34" s="285"/>
      <c r="BN34" s="285"/>
      <c r="BO34" s="285"/>
      <c r="BP34" s="285"/>
      <c r="BQ34" s="286"/>
    </row>
    <row r="35" spans="1:69" ht="14.5" customHeight="1" x14ac:dyDescent="0.3">
      <c r="A35" s="283"/>
      <c r="B35" s="293" t="s">
        <v>764</v>
      </c>
      <c r="C35" s="294"/>
      <c r="D35" s="294"/>
      <c r="E35" s="294"/>
      <c r="F35" s="294"/>
      <c r="G35" s="294"/>
      <c r="H35" s="294"/>
      <c r="I35" s="294"/>
      <c r="J35" s="294"/>
      <c r="K35" s="295"/>
      <c r="L35" s="283"/>
      <c r="M35" s="293" t="s">
        <v>763</v>
      </c>
      <c r="N35" s="294"/>
      <c r="O35" s="294"/>
      <c r="P35" s="294"/>
      <c r="Q35" s="294"/>
      <c r="R35" s="294"/>
      <c r="S35" s="294"/>
      <c r="T35" s="295"/>
      <c r="U35" s="283"/>
      <c r="V35" s="287" t="s">
        <v>768</v>
      </c>
      <c r="W35" s="278"/>
      <c r="X35" s="278"/>
      <c r="Y35" s="278"/>
      <c r="Z35" s="278"/>
      <c r="AA35" s="278"/>
      <c r="AB35" s="278"/>
      <c r="AC35" s="278"/>
      <c r="AD35" s="279"/>
      <c r="AE35" s="283"/>
      <c r="AF35" s="287" t="s">
        <v>765</v>
      </c>
      <c r="AG35" s="278"/>
      <c r="AH35" s="278"/>
      <c r="AI35" s="278"/>
      <c r="AJ35" s="278"/>
      <c r="AK35" s="278"/>
      <c r="AL35" s="278"/>
      <c r="AM35" s="278"/>
      <c r="AN35" s="279"/>
      <c r="AO35" s="283"/>
      <c r="AP35" s="293" t="s">
        <v>762</v>
      </c>
      <c r="AQ35" s="294"/>
      <c r="AR35" s="294"/>
      <c r="AS35" s="294"/>
      <c r="AT35" s="294"/>
      <c r="AU35" s="294"/>
      <c r="AV35" s="294"/>
      <c r="AW35" s="295"/>
      <c r="AX35" s="283"/>
      <c r="AY35" s="287" t="s">
        <v>766</v>
      </c>
      <c r="AZ35" s="278"/>
      <c r="BA35" s="278"/>
      <c r="BB35" s="278"/>
      <c r="BC35" s="278"/>
      <c r="BD35" s="278"/>
      <c r="BE35" s="278"/>
      <c r="BF35" s="278"/>
      <c r="BG35" s="279"/>
      <c r="BH35" s="283"/>
      <c r="BI35" s="287" t="s">
        <v>767</v>
      </c>
      <c r="BJ35" s="278"/>
      <c r="BK35" s="278"/>
      <c r="BL35" s="278"/>
      <c r="BM35" s="278"/>
      <c r="BN35" s="278"/>
      <c r="BO35" s="278"/>
      <c r="BP35" s="278"/>
      <c r="BQ35" s="279"/>
    </row>
    <row r="36" spans="1:69" x14ac:dyDescent="0.3">
      <c r="A36" s="283"/>
      <c r="B36" s="294"/>
      <c r="C36" s="294"/>
      <c r="D36" s="294"/>
      <c r="E36" s="294"/>
      <c r="F36" s="294"/>
      <c r="G36" s="294"/>
      <c r="H36" s="294"/>
      <c r="I36" s="294"/>
      <c r="J36" s="294"/>
      <c r="K36" s="295"/>
      <c r="L36" s="283"/>
      <c r="M36" s="294"/>
      <c r="N36" s="294"/>
      <c r="O36" s="294"/>
      <c r="P36" s="294"/>
      <c r="Q36" s="294"/>
      <c r="R36" s="294"/>
      <c r="S36" s="294"/>
      <c r="T36" s="295"/>
      <c r="U36" s="283"/>
      <c r="V36" s="278"/>
      <c r="W36" s="278"/>
      <c r="X36" s="278"/>
      <c r="Y36" s="278"/>
      <c r="Z36" s="278"/>
      <c r="AA36" s="278"/>
      <c r="AB36" s="278"/>
      <c r="AC36" s="278"/>
      <c r="AD36" s="279"/>
      <c r="AE36" s="283"/>
      <c r="AF36" s="278"/>
      <c r="AG36" s="278"/>
      <c r="AH36" s="278"/>
      <c r="AI36" s="278"/>
      <c r="AJ36" s="278"/>
      <c r="AK36" s="278"/>
      <c r="AL36" s="278"/>
      <c r="AM36" s="278"/>
      <c r="AN36" s="279"/>
      <c r="AO36" s="283"/>
      <c r="AP36" s="294"/>
      <c r="AQ36" s="294"/>
      <c r="AR36" s="294"/>
      <c r="AS36" s="294"/>
      <c r="AT36" s="294"/>
      <c r="AU36" s="294"/>
      <c r="AV36" s="294"/>
      <c r="AW36" s="295"/>
      <c r="AX36" s="283"/>
      <c r="AY36" s="278"/>
      <c r="AZ36" s="278"/>
      <c r="BA36" s="278"/>
      <c r="BB36" s="278"/>
      <c r="BC36" s="278"/>
      <c r="BD36" s="278"/>
      <c r="BE36" s="278"/>
      <c r="BF36" s="278"/>
      <c r="BG36" s="279"/>
      <c r="BH36" s="283"/>
      <c r="BI36" s="278"/>
      <c r="BJ36" s="278"/>
      <c r="BK36" s="278"/>
      <c r="BL36" s="278"/>
      <c r="BM36" s="278"/>
      <c r="BN36" s="278"/>
      <c r="BO36" s="278"/>
      <c r="BP36" s="278"/>
      <c r="BQ36" s="279"/>
    </row>
    <row r="37" spans="1:69" x14ac:dyDescent="0.3">
      <c r="A37" s="283"/>
      <c r="B37" s="294"/>
      <c r="C37" s="294"/>
      <c r="D37" s="294"/>
      <c r="E37" s="294"/>
      <c r="F37" s="294"/>
      <c r="G37" s="294"/>
      <c r="H37" s="294"/>
      <c r="I37" s="294"/>
      <c r="J37" s="294"/>
      <c r="K37" s="295"/>
      <c r="L37" s="283"/>
      <c r="M37" s="294"/>
      <c r="N37" s="294"/>
      <c r="O37" s="294"/>
      <c r="P37" s="294"/>
      <c r="Q37" s="294"/>
      <c r="R37" s="294"/>
      <c r="S37" s="294"/>
      <c r="T37" s="295"/>
      <c r="U37" s="283"/>
      <c r="V37" s="278"/>
      <c r="W37" s="278"/>
      <c r="X37" s="278"/>
      <c r="Y37" s="278"/>
      <c r="Z37" s="278"/>
      <c r="AA37" s="278"/>
      <c r="AB37" s="278"/>
      <c r="AC37" s="278"/>
      <c r="AD37" s="279"/>
      <c r="AE37" s="283"/>
      <c r="AF37" s="278"/>
      <c r="AG37" s="278"/>
      <c r="AH37" s="278"/>
      <c r="AI37" s="278"/>
      <c r="AJ37" s="278"/>
      <c r="AK37" s="278"/>
      <c r="AL37" s="278"/>
      <c r="AM37" s="278"/>
      <c r="AN37" s="279"/>
      <c r="AO37" s="283"/>
      <c r="AP37" s="294"/>
      <c r="AQ37" s="294"/>
      <c r="AR37" s="294"/>
      <c r="AS37" s="294"/>
      <c r="AT37" s="294"/>
      <c r="AU37" s="294"/>
      <c r="AV37" s="294"/>
      <c r="AW37" s="295"/>
      <c r="AX37" s="283"/>
      <c r="AY37" s="278"/>
      <c r="AZ37" s="278"/>
      <c r="BA37" s="278"/>
      <c r="BB37" s="278"/>
      <c r="BC37" s="278"/>
      <c r="BD37" s="278"/>
      <c r="BE37" s="278"/>
      <c r="BF37" s="278"/>
      <c r="BG37" s="279"/>
      <c r="BH37" s="283"/>
      <c r="BI37" s="278"/>
      <c r="BJ37" s="278"/>
      <c r="BK37" s="278"/>
      <c r="BL37" s="278"/>
      <c r="BM37" s="278"/>
      <c r="BN37" s="278"/>
      <c r="BO37" s="278"/>
      <c r="BP37" s="278"/>
      <c r="BQ37" s="279"/>
    </row>
    <row r="38" spans="1:69" x14ac:dyDescent="0.3">
      <c r="A38" s="283"/>
      <c r="B38" s="294"/>
      <c r="C38" s="294"/>
      <c r="D38" s="294"/>
      <c r="E38" s="294"/>
      <c r="F38" s="294"/>
      <c r="G38" s="294"/>
      <c r="H38" s="294"/>
      <c r="I38" s="294"/>
      <c r="J38" s="294"/>
      <c r="K38" s="295"/>
      <c r="L38" s="283"/>
      <c r="M38" s="294"/>
      <c r="N38" s="294"/>
      <c r="O38" s="294"/>
      <c r="P38" s="294"/>
      <c r="Q38" s="294"/>
      <c r="R38" s="294"/>
      <c r="S38" s="294"/>
      <c r="T38" s="295"/>
      <c r="U38" s="283"/>
      <c r="V38" s="278"/>
      <c r="W38" s="278"/>
      <c r="X38" s="278"/>
      <c r="Y38" s="278"/>
      <c r="Z38" s="278"/>
      <c r="AA38" s="278"/>
      <c r="AB38" s="278"/>
      <c r="AC38" s="278"/>
      <c r="AD38" s="279"/>
      <c r="AE38" s="283"/>
      <c r="AF38" s="278"/>
      <c r="AG38" s="278"/>
      <c r="AH38" s="278"/>
      <c r="AI38" s="278"/>
      <c r="AJ38" s="278"/>
      <c r="AK38" s="278"/>
      <c r="AL38" s="278"/>
      <c r="AM38" s="278"/>
      <c r="AN38" s="279"/>
      <c r="AO38" s="283"/>
      <c r="AP38" s="294"/>
      <c r="AQ38" s="294"/>
      <c r="AR38" s="294"/>
      <c r="AS38" s="294"/>
      <c r="AT38" s="294"/>
      <c r="AU38" s="294"/>
      <c r="AV38" s="294"/>
      <c r="AW38" s="295"/>
      <c r="AX38" s="283"/>
      <c r="AY38" s="278"/>
      <c r="AZ38" s="278"/>
      <c r="BA38" s="278"/>
      <c r="BB38" s="278"/>
      <c r="BC38" s="278"/>
      <c r="BD38" s="278"/>
      <c r="BE38" s="278"/>
      <c r="BF38" s="278"/>
      <c r="BG38" s="279"/>
      <c r="BH38" s="283"/>
      <c r="BI38" s="278"/>
      <c r="BJ38" s="278"/>
      <c r="BK38" s="278"/>
      <c r="BL38" s="278"/>
      <c r="BM38" s="278"/>
      <c r="BN38" s="278"/>
      <c r="BO38" s="278"/>
      <c r="BP38" s="278"/>
      <c r="BQ38" s="279"/>
    </row>
    <row r="39" spans="1:69" x14ac:dyDescent="0.3">
      <c r="A39" s="283"/>
      <c r="B39" s="294"/>
      <c r="C39" s="294"/>
      <c r="D39" s="294"/>
      <c r="E39" s="294"/>
      <c r="F39" s="294"/>
      <c r="G39" s="294"/>
      <c r="H39" s="294"/>
      <c r="I39" s="294"/>
      <c r="J39" s="294"/>
      <c r="K39" s="295"/>
      <c r="L39" s="283"/>
      <c r="M39" s="294"/>
      <c r="N39" s="294"/>
      <c r="O39" s="294"/>
      <c r="P39" s="294"/>
      <c r="Q39" s="294"/>
      <c r="R39" s="294"/>
      <c r="S39" s="294"/>
      <c r="T39" s="295"/>
      <c r="U39" s="283"/>
      <c r="V39" s="278"/>
      <c r="W39" s="278"/>
      <c r="X39" s="278"/>
      <c r="Y39" s="278"/>
      <c r="Z39" s="278"/>
      <c r="AA39" s="278"/>
      <c r="AB39" s="278"/>
      <c r="AC39" s="278"/>
      <c r="AD39" s="279"/>
      <c r="AE39" s="283"/>
      <c r="AF39" s="278"/>
      <c r="AG39" s="278"/>
      <c r="AH39" s="278"/>
      <c r="AI39" s="278"/>
      <c r="AJ39" s="278"/>
      <c r="AK39" s="278"/>
      <c r="AL39" s="278"/>
      <c r="AM39" s="278"/>
      <c r="AN39" s="279"/>
      <c r="AO39" s="283"/>
      <c r="AP39" s="294"/>
      <c r="AQ39" s="294"/>
      <c r="AR39" s="294"/>
      <c r="AS39" s="294"/>
      <c r="AT39" s="294"/>
      <c r="AU39" s="294"/>
      <c r="AV39" s="294"/>
      <c r="AW39" s="295"/>
      <c r="AX39" s="283"/>
      <c r="AY39" s="278"/>
      <c r="AZ39" s="278"/>
      <c r="BA39" s="278"/>
      <c r="BB39" s="278"/>
      <c r="BC39" s="278"/>
      <c r="BD39" s="278"/>
      <c r="BE39" s="278"/>
      <c r="BF39" s="278"/>
      <c r="BG39" s="279"/>
      <c r="BH39" s="283"/>
      <c r="BI39" s="278"/>
      <c r="BJ39" s="278"/>
      <c r="BK39" s="278"/>
      <c r="BL39" s="278"/>
      <c r="BM39" s="278"/>
      <c r="BN39" s="278"/>
      <c r="BO39" s="278"/>
      <c r="BP39" s="278"/>
      <c r="BQ39" s="279"/>
    </row>
    <row r="40" spans="1:69" x14ac:dyDescent="0.3">
      <c r="A40" s="283"/>
      <c r="B40" s="294"/>
      <c r="C40" s="294"/>
      <c r="D40" s="294"/>
      <c r="E40" s="294"/>
      <c r="F40" s="294"/>
      <c r="G40" s="294"/>
      <c r="H40" s="294"/>
      <c r="I40" s="294"/>
      <c r="J40" s="294"/>
      <c r="K40" s="295"/>
      <c r="L40" s="283"/>
      <c r="M40" s="294"/>
      <c r="N40" s="294"/>
      <c r="O40" s="294"/>
      <c r="P40" s="294"/>
      <c r="Q40" s="294"/>
      <c r="R40" s="294"/>
      <c r="S40" s="294"/>
      <c r="T40" s="295"/>
      <c r="U40" s="283"/>
      <c r="V40" s="278"/>
      <c r="W40" s="278"/>
      <c r="X40" s="278"/>
      <c r="Y40" s="278"/>
      <c r="Z40" s="278"/>
      <c r="AA40" s="278"/>
      <c r="AB40" s="278"/>
      <c r="AC40" s="278"/>
      <c r="AD40" s="279"/>
      <c r="AE40" s="283"/>
      <c r="AF40" s="278"/>
      <c r="AG40" s="278"/>
      <c r="AH40" s="278"/>
      <c r="AI40" s="278"/>
      <c r="AJ40" s="278"/>
      <c r="AK40" s="278"/>
      <c r="AL40" s="278"/>
      <c r="AM40" s="278"/>
      <c r="AN40" s="279"/>
      <c r="AO40" s="283"/>
      <c r="AP40" s="294"/>
      <c r="AQ40" s="294"/>
      <c r="AR40" s="294"/>
      <c r="AS40" s="294"/>
      <c r="AT40" s="294"/>
      <c r="AU40" s="294"/>
      <c r="AV40" s="294"/>
      <c r="AW40" s="295"/>
      <c r="AX40" s="283"/>
      <c r="AY40" s="278"/>
      <c r="AZ40" s="278"/>
      <c r="BA40" s="278"/>
      <c r="BB40" s="278"/>
      <c r="BC40" s="278"/>
      <c r="BD40" s="278"/>
      <c r="BE40" s="278"/>
      <c r="BF40" s="278"/>
      <c r="BG40" s="279"/>
      <c r="BH40" s="283"/>
      <c r="BI40" s="278"/>
      <c r="BJ40" s="278"/>
      <c r="BK40" s="278"/>
      <c r="BL40" s="278"/>
      <c r="BM40" s="278"/>
      <c r="BN40" s="278"/>
      <c r="BO40" s="278"/>
      <c r="BP40" s="278"/>
      <c r="BQ40" s="279"/>
    </row>
    <row r="41" spans="1:69" x14ac:dyDescent="0.3">
      <c r="A41" s="283"/>
      <c r="B41" s="294"/>
      <c r="C41" s="294"/>
      <c r="D41" s="294"/>
      <c r="E41" s="294"/>
      <c r="F41" s="294"/>
      <c r="G41" s="294"/>
      <c r="H41" s="294"/>
      <c r="I41" s="294"/>
      <c r="J41" s="294"/>
      <c r="K41" s="295"/>
      <c r="L41" s="283"/>
      <c r="M41" s="294"/>
      <c r="N41" s="294"/>
      <c r="O41" s="294"/>
      <c r="P41" s="294"/>
      <c r="Q41" s="294"/>
      <c r="R41" s="294"/>
      <c r="S41" s="294"/>
      <c r="T41" s="295"/>
      <c r="U41" s="283"/>
      <c r="V41" s="278"/>
      <c r="W41" s="278"/>
      <c r="X41" s="278"/>
      <c r="Y41" s="278"/>
      <c r="Z41" s="278"/>
      <c r="AA41" s="278"/>
      <c r="AB41" s="278"/>
      <c r="AC41" s="278"/>
      <c r="AD41" s="279"/>
      <c r="AE41" s="283"/>
      <c r="AF41" s="278"/>
      <c r="AG41" s="278"/>
      <c r="AH41" s="278"/>
      <c r="AI41" s="278"/>
      <c r="AJ41" s="278"/>
      <c r="AK41" s="278"/>
      <c r="AL41" s="278"/>
      <c r="AM41" s="278"/>
      <c r="AN41" s="279"/>
      <c r="AO41" s="283"/>
      <c r="AP41" s="294"/>
      <c r="AQ41" s="294"/>
      <c r="AR41" s="294"/>
      <c r="AS41" s="294"/>
      <c r="AT41" s="294"/>
      <c r="AU41" s="294"/>
      <c r="AV41" s="294"/>
      <c r="AW41" s="295"/>
      <c r="AX41" s="283"/>
      <c r="AY41" s="278"/>
      <c r="AZ41" s="278"/>
      <c r="BA41" s="278"/>
      <c r="BB41" s="278"/>
      <c r="BC41" s="278"/>
      <c r="BD41" s="278"/>
      <c r="BE41" s="278"/>
      <c r="BF41" s="278"/>
      <c r="BG41" s="279"/>
      <c r="BH41" s="283"/>
      <c r="BI41" s="278"/>
      <c r="BJ41" s="278"/>
      <c r="BK41" s="278"/>
      <c r="BL41" s="278"/>
      <c r="BM41" s="278"/>
      <c r="BN41" s="278"/>
      <c r="BO41" s="278"/>
      <c r="BP41" s="278"/>
      <c r="BQ41" s="279"/>
    </row>
    <row r="42" spans="1:69" ht="14.5" customHeight="1" x14ac:dyDescent="0.3">
      <c r="A42" s="283"/>
      <c r="B42" s="294"/>
      <c r="C42" s="294"/>
      <c r="D42" s="294"/>
      <c r="E42" s="294"/>
      <c r="F42" s="294"/>
      <c r="G42" s="294"/>
      <c r="H42" s="294"/>
      <c r="I42" s="294"/>
      <c r="J42" s="294"/>
      <c r="K42" s="295"/>
      <c r="L42" s="283"/>
      <c r="M42" s="294"/>
      <c r="N42" s="294"/>
      <c r="O42" s="294"/>
      <c r="P42" s="294"/>
      <c r="Q42" s="294"/>
      <c r="R42" s="294"/>
      <c r="S42" s="294"/>
      <c r="T42" s="295"/>
      <c r="U42" s="283"/>
      <c r="V42" s="278"/>
      <c r="W42" s="278"/>
      <c r="X42" s="278"/>
      <c r="Y42" s="278"/>
      <c r="Z42" s="278"/>
      <c r="AA42" s="278"/>
      <c r="AB42" s="278"/>
      <c r="AC42" s="278"/>
      <c r="AD42" s="279"/>
      <c r="AE42" s="283"/>
      <c r="AF42" s="278"/>
      <c r="AG42" s="278"/>
      <c r="AH42" s="278"/>
      <c r="AI42" s="278"/>
      <c r="AJ42" s="278"/>
      <c r="AK42" s="278"/>
      <c r="AL42" s="278"/>
      <c r="AM42" s="278"/>
      <c r="AN42" s="279"/>
      <c r="AO42" s="283"/>
      <c r="AP42" s="294"/>
      <c r="AQ42" s="294"/>
      <c r="AR42" s="294"/>
      <c r="AS42" s="294"/>
      <c r="AT42" s="294"/>
      <c r="AU42" s="294"/>
      <c r="AV42" s="294"/>
      <c r="AW42" s="295"/>
      <c r="AX42" s="283"/>
      <c r="AY42" s="278"/>
      <c r="AZ42" s="278"/>
      <c r="BA42" s="278"/>
      <c r="BB42" s="278"/>
      <c r="BC42" s="278"/>
      <c r="BD42" s="278"/>
      <c r="BE42" s="278"/>
      <c r="BF42" s="278"/>
      <c r="BG42" s="279"/>
      <c r="BH42" s="283"/>
      <c r="BI42" s="278"/>
      <c r="BJ42" s="278"/>
      <c r="BK42" s="278"/>
      <c r="BL42" s="278"/>
      <c r="BM42" s="278"/>
      <c r="BN42" s="278"/>
      <c r="BO42" s="278"/>
      <c r="BP42" s="278"/>
      <c r="BQ42" s="279"/>
    </row>
    <row r="43" spans="1:69" x14ac:dyDescent="0.3">
      <c r="A43" s="283"/>
      <c r="B43" s="294"/>
      <c r="C43" s="294"/>
      <c r="D43" s="294"/>
      <c r="E43" s="294"/>
      <c r="F43" s="294"/>
      <c r="G43" s="294"/>
      <c r="H43" s="294"/>
      <c r="I43" s="294"/>
      <c r="J43" s="294"/>
      <c r="K43" s="295"/>
      <c r="L43" s="283"/>
      <c r="M43" s="294"/>
      <c r="N43" s="294"/>
      <c r="O43" s="294"/>
      <c r="P43" s="294"/>
      <c r="Q43" s="294"/>
      <c r="R43" s="294"/>
      <c r="S43" s="294"/>
      <c r="T43" s="295"/>
      <c r="U43" s="283"/>
      <c r="V43" s="278"/>
      <c r="W43" s="278"/>
      <c r="X43" s="278"/>
      <c r="Y43" s="278"/>
      <c r="Z43" s="278"/>
      <c r="AA43" s="278"/>
      <c r="AB43" s="278"/>
      <c r="AC43" s="278"/>
      <c r="AD43" s="279"/>
      <c r="AE43" s="283"/>
      <c r="AF43" s="278"/>
      <c r="AG43" s="278"/>
      <c r="AH43" s="278"/>
      <c r="AI43" s="278"/>
      <c r="AJ43" s="278"/>
      <c r="AK43" s="278"/>
      <c r="AL43" s="278"/>
      <c r="AM43" s="278"/>
      <c r="AN43" s="279"/>
      <c r="AO43" s="283"/>
      <c r="AP43" s="294"/>
      <c r="AQ43" s="294"/>
      <c r="AR43" s="294"/>
      <c r="AS43" s="294"/>
      <c r="AT43" s="294"/>
      <c r="AU43" s="294"/>
      <c r="AV43" s="294"/>
      <c r="AW43" s="295"/>
      <c r="AX43" s="283"/>
      <c r="AY43" s="278"/>
      <c r="AZ43" s="278"/>
      <c r="BA43" s="278"/>
      <c r="BB43" s="278"/>
      <c r="BC43" s="278"/>
      <c r="BD43" s="278"/>
      <c r="BE43" s="278"/>
      <c r="BF43" s="278"/>
      <c r="BG43" s="279"/>
      <c r="BH43" s="283"/>
      <c r="BI43" s="278"/>
      <c r="BJ43" s="278"/>
      <c r="BK43" s="278"/>
      <c r="BL43" s="278"/>
      <c r="BM43" s="278"/>
      <c r="BN43" s="278"/>
      <c r="BO43" s="278"/>
      <c r="BP43" s="278"/>
      <c r="BQ43" s="279"/>
    </row>
    <row r="44" spans="1:69" x14ac:dyDescent="0.3">
      <c r="A44" s="283"/>
      <c r="B44" s="294"/>
      <c r="C44" s="294"/>
      <c r="D44" s="294"/>
      <c r="E44" s="294"/>
      <c r="F44" s="294"/>
      <c r="G44" s="294"/>
      <c r="H44" s="294"/>
      <c r="I44" s="294"/>
      <c r="J44" s="294"/>
      <c r="K44" s="295"/>
      <c r="L44" s="283"/>
      <c r="M44" s="294"/>
      <c r="N44" s="294"/>
      <c r="O44" s="294"/>
      <c r="P44" s="294"/>
      <c r="Q44" s="294"/>
      <c r="R44" s="294"/>
      <c r="S44" s="294"/>
      <c r="T44" s="295"/>
      <c r="U44" s="283"/>
      <c r="V44" s="278"/>
      <c r="W44" s="278"/>
      <c r="X44" s="278"/>
      <c r="Y44" s="278"/>
      <c r="Z44" s="278"/>
      <c r="AA44" s="278"/>
      <c r="AB44" s="278"/>
      <c r="AC44" s="278"/>
      <c r="AD44" s="279"/>
      <c r="AE44" s="283"/>
      <c r="AF44" s="278"/>
      <c r="AG44" s="278"/>
      <c r="AH44" s="278"/>
      <c r="AI44" s="278"/>
      <c r="AJ44" s="278"/>
      <c r="AK44" s="278"/>
      <c r="AL44" s="278"/>
      <c r="AM44" s="278"/>
      <c r="AN44" s="279"/>
      <c r="AO44" s="283"/>
      <c r="AP44" s="294"/>
      <c r="AQ44" s="294"/>
      <c r="AR44" s="294"/>
      <c r="AS44" s="294"/>
      <c r="AT44" s="294"/>
      <c r="AU44" s="294"/>
      <c r="AV44" s="294"/>
      <c r="AW44" s="295"/>
      <c r="AX44" s="283"/>
      <c r="AY44" s="278"/>
      <c r="AZ44" s="278"/>
      <c r="BA44" s="278"/>
      <c r="BB44" s="278"/>
      <c r="BC44" s="278"/>
      <c r="BD44" s="278"/>
      <c r="BE44" s="278"/>
      <c r="BF44" s="278"/>
      <c r="BG44" s="279"/>
      <c r="BH44" s="283"/>
      <c r="BI44" s="278"/>
      <c r="BJ44" s="278"/>
      <c r="BK44" s="278"/>
      <c r="BL44" s="278"/>
      <c r="BM44" s="278"/>
      <c r="BN44" s="278"/>
      <c r="BO44" s="278"/>
      <c r="BP44" s="278"/>
      <c r="BQ44" s="279"/>
    </row>
    <row r="45" spans="1:69" x14ac:dyDescent="0.3">
      <c r="A45" s="283"/>
      <c r="B45" s="294"/>
      <c r="C45" s="294"/>
      <c r="D45" s="294"/>
      <c r="E45" s="294"/>
      <c r="F45" s="294"/>
      <c r="G45" s="294"/>
      <c r="H45" s="294"/>
      <c r="I45" s="294"/>
      <c r="J45" s="294"/>
      <c r="K45" s="295"/>
      <c r="L45" s="283"/>
      <c r="M45" s="294"/>
      <c r="N45" s="294"/>
      <c r="O45" s="294"/>
      <c r="P45" s="294"/>
      <c r="Q45" s="294"/>
      <c r="R45" s="294"/>
      <c r="S45" s="294"/>
      <c r="T45" s="295"/>
      <c r="U45" s="283"/>
      <c r="V45" s="278"/>
      <c r="W45" s="278"/>
      <c r="X45" s="278"/>
      <c r="Y45" s="278"/>
      <c r="Z45" s="278"/>
      <c r="AA45" s="278"/>
      <c r="AB45" s="278"/>
      <c r="AC45" s="278"/>
      <c r="AD45" s="279"/>
      <c r="AE45" s="283"/>
      <c r="AF45" s="278"/>
      <c r="AG45" s="278"/>
      <c r="AH45" s="278"/>
      <c r="AI45" s="278"/>
      <c r="AJ45" s="278"/>
      <c r="AK45" s="278"/>
      <c r="AL45" s="278"/>
      <c r="AM45" s="278"/>
      <c r="AN45" s="279"/>
      <c r="AO45" s="283"/>
      <c r="AP45" s="294"/>
      <c r="AQ45" s="294"/>
      <c r="AR45" s="294"/>
      <c r="AS45" s="294"/>
      <c r="AT45" s="294"/>
      <c r="AU45" s="294"/>
      <c r="AV45" s="294"/>
      <c r="AW45" s="295"/>
      <c r="AX45" s="283"/>
      <c r="AY45" s="278"/>
      <c r="AZ45" s="278"/>
      <c r="BA45" s="278"/>
      <c r="BB45" s="278"/>
      <c r="BC45" s="278"/>
      <c r="BD45" s="278"/>
      <c r="BE45" s="278"/>
      <c r="BF45" s="278"/>
      <c r="BG45" s="279"/>
      <c r="BH45" s="283"/>
      <c r="BI45" s="278"/>
      <c r="BJ45" s="278"/>
      <c r="BK45" s="278"/>
      <c r="BL45" s="278"/>
      <c r="BM45" s="278"/>
      <c r="BN45" s="278"/>
      <c r="BO45" s="278"/>
      <c r="BP45" s="278"/>
      <c r="BQ45" s="279"/>
    </row>
    <row r="46" spans="1:69" x14ac:dyDescent="0.3">
      <c r="A46" s="283"/>
      <c r="B46" s="294"/>
      <c r="C46" s="294"/>
      <c r="D46" s="294"/>
      <c r="E46" s="294"/>
      <c r="F46" s="294"/>
      <c r="G46" s="294"/>
      <c r="H46" s="294"/>
      <c r="I46" s="294"/>
      <c r="J46" s="294"/>
      <c r="K46" s="295"/>
      <c r="L46" s="283"/>
      <c r="M46" s="294"/>
      <c r="N46" s="294"/>
      <c r="O46" s="294"/>
      <c r="P46" s="294"/>
      <c r="Q46" s="294"/>
      <c r="R46" s="294"/>
      <c r="S46" s="294"/>
      <c r="T46" s="295"/>
      <c r="U46" s="283"/>
      <c r="V46" s="278"/>
      <c r="W46" s="278"/>
      <c r="X46" s="278"/>
      <c r="Y46" s="278"/>
      <c r="Z46" s="278"/>
      <c r="AA46" s="278"/>
      <c r="AB46" s="278"/>
      <c r="AC46" s="278"/>
      <c r="AD46" s="279"/>
      <c r="AE46" s="283"/>
      <c r="AF46" s="278"/>
      <c r="AG46" s="278"/>
      <c r="AH46" s="278"/>
      <c r="AI46" s="278"/>
      <c r="AJ46" s="278"/>
      <c r="AK46" s="278"/>
      <c r="AL46" s="278"/>
      <c r="AM46" s="278"/>
      <c r="AN46" s="279"/>
      <c r="AO46" s="283"/>
      <c r="AP46" s="294"/>
      <c r="AQ46" s="294"/>
      <c r="AR46" s="294"/>
      <c r="AS46" s="294"/>
      <c r="AT46" s="294"/>
      <c r="AU46" s="294"/>
      <c r="AV46" s="294"/>
      <c r="AW46" s="295"/>
      <c r="AX46" s="283"/>
      <c r="AY46" s="278"/>
      <c r="AZ46" s="278"/>
      <c r="BA46" s="278"/>
      <c r="BB46" s="278"/>
      <c r="BC46" s="278"/>
      <c r="BD46" s="278"/>
      <c r="BE46" s="278"/>
      <c r="BF46" s="278"/>
      <c r="BG46" s="279"/>
      <c r="BH46" s="283"/>
      <c r="BI46" s="278"/>
      <c r="BJ46" s="278"/>
      <c r="BK46" s="278"/>
      <c r="BL46" s="278"/>
      <c r="BM46" s="278"/>
      <c r="BN46" s="278"/>
      <c r="BO46" s="278"/>
      <c r="BP46" s="278"/>
      <c r="BQ46" s="279"/>
    </row>
    <row r="47" spans="1:69" x14ac:dyDescent="0.3">
      <c r="A47" s="283"/>
      <c r="B47" s="294"/>
      <c r="C47" s="294"/>
      <c r="D47" s="294"/>
      <c r="E47" s="294"/>
      <c r="F47" s="294"/>
      <c r="G47" s="294"/>
      <c r="H47" s="294"/>
      <c r="I47" s="294"/>
      <c r="J47" s="294"/>
      <c r="K47" s="295"/>
      <c r="L47" s="283"/>
      <c r="M47" s="294"/>
      <c r="N47" s="294"/>
      <c r="O47" s="294"/>
      <c r="P47" s="294"/>
      <c r="Q47" s="294"/>
      <c r="R47" s="294"/>
      <c r="S47" s="294"/>
      <c r="T47" s="295"/>
      <c r="U47" s="283"/>
      <c r="V47" s="278"/>
      <c r="W47" s="278"/>
      <c r="X47" s="278"/>
      <c r="Y47" s="278"/>
      <c r="Z47" s="278"/>
      <c r="AA47" s="278"/>
      <c r="AB47" s="278"/>
      <c r="AC47" s="278"/>
      <c r="AD47" s="279"/>
      <c r="AE47" s="283"/>
      <c r="AF47" s="278"/>
      <c r="AG47" s="278"/>
      <c r="AH47" s="278"/>
      <c r="AI47" s="278"/>
      <c r="AJ47" s="278"/>
      <c r="AK47" s="278"/>
      <c r="AL47" s="278"/>
      <c r="AM47" s="278"/>
      <c r="AN47" s="279"/>
      <c r="AO47" s="283"/>
      <c r="AP47" s="294"/>
      <c r="AQ47" s="294"/>
      <c r="AR47" s="294"/>
      <c r="AS47" s="294"/>
      <c r="AT47" s="294"/>
      <c r="AU47" s="294"/>
      <c r="AV47" s="294"/>
      <c r="AW47" s="295"/>
      <c r="AX47" s="283"/>
      <c r="AY47" s="278"/>
      <c r="AZ47" s="278"/>
      <c r="BA47" s="278"/>
      <c r="BB47" s="278"/>
      <c r="BC47" s="278"/>
      <c r="BD47" s="278"/>
      <c r="BE47" s="278"/>
      <c r="BF47" s="278"/>
      <c r="BG47" s="279"/>
      <c r="BH47" s="283"/>
      <c r="BI47" s="278"/>
      <c r="BJ47" s="278"/>
      <c r="BK47" s="278"/>
      <c r="BL47" s="278"/>
      <c r="BM47" s="278"/>
      <c r="BN47" s="278"/>
      <c r="BO47" s="278"/>
      <c r="BP47" s="278"/>
      <c r="BQ47" s="279"/>
    </row>
    <row r="48" spans="1:69" ht="108" customHeight="1" x14ac:dyDescent="0.3">
      <c r="A48" s="284"/>
      <c r="B48" s="296"/>
      <c r="C48" s="296"/>
      <c r="D48" s="296"/>
      <c r="E48" s="296"/>
      <c r="F48" s="296"/>
      <c r="G48" s="296"/>
      <c r="H48" s="296"/>
      <c r="I48" s="296"/>
      <c r="J48" s="296"/>
      <c r="K48" s="297"/>
      <c r="L48" s="284"/>
      <c r="M48" s="296"/>
      <c r="N48" s="296"/>
      <c r="O48" s="296"/>
      <c r="P48" s="296"/>
      <c r="Q48" s="296"/>
      <c r="R48" s="296"/>
      <c r="S48" s="296"/>
      <c r="T48" s="297"/>
      <c r="U48" s="284"/>
      <c r="V48" s="280"/>
      <c r="W48" s="280"/>
      <c r="X48" s="280"/>
      <c r="Y48" s="280"/>
      <c r="Z48" s="280"/>
      <c r="AA48" s="280"/>
      <c r="AB48" s="280"/>
      <c r="AC48" s="280"/>
      <c r="AD48" s="281"/>
      <c r="AE48" s="284"/>
      <c r="AF48" s="280"/>
      <c r="AG48" s="280"/>
      <c r="AH48" s="280"/>
      <c r="AI48" s="280"/>
      <c r="AJ48" s="280"/>
      <c r="AK48" s="280"/>
      <c r="AL48" s="280"/>
      <c r="AM48" s="280"/>
      <c r="AN48" s="281"/>
      <c r="AO48" s="284"/>
      <c r="AP48" s="296"/>
      <c r="AQ48" s="296"/>
      <c r="AR48" s="296"/>
      <c r="AS48" s="296"/>
      <c r="AT48" s="296"/>
      <c r="AU48" s="296"/>
      <c r="AV48" s="296"/>
      <c r="AW48" s="297"/>
      <c r="AX48" s="284"/>
      <c r="AY48" s="280"/>
      <c r="AZ48" s="280"/>
      <c r="BA48" s="280"/>
      <c r="BB48" s="280"/>
      <c r="BC48" s="280"/>
      <c r="BD48" s="280"/>
      <c r="BE48" s="280"/>
      <c r="BF48" s="280"/>
      <c r="BG48" s="281"/>
      <c r="BH48" s="284"/>
      <c r="BI48" s="280"/>
      <c r="BJ48" s="280"/>
      <c r="BK48" s="280"/>
      <c r="BL48" s="280"/>
      <c r="BM48" s="280"/>
      <c r="BN48" s="280"/>
      <c r="BO48" s="280"/>
      <c r="BP48" s="280"/>
      <c r="BQ48" s="281"/>
    </row>
  </sheetData>
  <mergeCells count="70">
    <mergeCell ref="AP4:AW7"/>
    <mergeCell ref="AY4:BG7"/>
    <mergeCell ref="BI4:BQ7"/>
    <mergeCell ref="AO1:AW3"/>
    <mergeCell ref="AX1:BG3"/>
    <mergeCell ref="BH1:BQ3"/>
    <mergeCell ref="AP12:AW15"/>
    <mergeCell ref="AY12:BG15"/>
    <mergeCell ref="BI12:BQ15"/>
    <mergeCell ref="AP8:AW11"/>
    <mergeCell ref="AY8:BG11"/>
    <mergeCell ref="BI8:BQ11"/>
    <mergeCell ref="AO34:AO48"/>
    <mergeCell ref="AP34:AW34"/>
    <mergeCell ref="AP17:AW33"/>
    <mergeCell ref="AY17:BG33"/>
    <mergeCell ref="BI17:BQ33"/>
    <mergeCell ref="AX16:AX33"/>
    <mergeCell ref="AY16:BG16"/>
    <mergeCell ref="BH16:BH33"/>
    <mergeCell ref="BI16:BQ16"/>
    <mergeCell ref="AO16:AO33"/>
    <mergeCell ref="AP16:AW16"/>
    <mergeCell ref="AP35:AW48"/>
    <mergeCell ref="AY35:BG48"/>
    <mergeCell ref="BI35:BQ48"/>
    <mergeCell ref="AX34:AX48"/>
    <mergeCell ref="AY34:BG34"/>
    <mergeCell ref="BH34:BH48"/>
    <mergeCell ref="BI34:BQ34"/>
    <mergeCell ref="A1:K3"/>
    <mergeCell ref="B4:K7"/>
    <mergeCell ref="B8:K11"/>
    <mergeCell ref="B12:K15"/>
    <mergeCell ref="A16:A33"/>
    <mergeCell ref="B16:K16"/>
    <mergeCell ref="B17:K33"/>
    <mergeCell ref="A34:A48"/>
    <mergeCell ref="B34:K34"/>
    <mergeCell ref="B35:K48"/>
    <mergeCell ref="L1:T3"/>
    <mergeCell ref="AE1:AN3"/>
    <mergeCell ref="M4:T7"/>
    <mergeCell ref="AF4:AN7"/>
    <mergeCell ref="M8:T11"/>
    <mergeCell ref="AF8:AN11"/>
    <mergeCell ref="M12:T15"/>
    <mergeCell ref="AF12:AN15"/>
    <mergeCell ref="L16:L33"/>
    <mergeCell ref="M16:T16"/>
    <mergeCell ref="AE16:AE33"/>
    <mergeCell ref="AF16:AN16"/>
    <mergeCell ref="M17:T33"/>
    <mergeCell ref="AF17:AN33"/>
    <mergeCell ref="L34:L48"/>
    <mergeCell ref="M34:T34"/>
    <mergeCell ref="AE34:AE48"/>
    <mergeCell ref="AF34:AN34"/>
    <mergeCell ref="M35:T48"/>
    <mergeCell ref="AF35:AN48"/>
    <mergeCell ref="U34:U48"/>
    <mergeCell ref="V34:AD34"/>
    <mergeCell ref="V35:AD48"/>
    <mergeCell ref="U1:AD3"/>
    <mergeCell ref="V4:AD7"/>
    <mergeCell ref="V8:AD11"/>
    <mergeCell ref="V12:AD15"/>
    <mergeCell ref="U16:U33"/>
    <mergeCell ref="V16:AD16"/>
    <mergeCell ref="V17:AD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68fa2f7-5bc9-4d26-a705-46bbde7c6251">
      <Terms xmlns="http://schemas.microsoft.com/office/infopath/2007/PartnerControls"/>
    </lcf76f155ced4ddcb4097134ff3c332f>
    <TaxCatchAll xmlns="a9c1af38-b247-4961-91b4-be0537060b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6" ma:contentTypeDescription="Create a new document." ma:contentTypeScope="" ma:versionID="4ceb474b99d496c9405fcd7e1a08b24b">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054250915c20b5e587181071d994b848"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E9A317-DB03-43CC-90AB-FEB1E97428B1}">
  <ds:schemaRefs>
    <ds:schemaRef ds:uri="http://schemas.microsoft.com/sharepoint/v3/contenttype/forms"/>
  </ds:schemaRefs>
</ds:datastoreItem>
</file>

<file path=customXml/itemProps2.xml><?xml version="1.0" encoding="utf-8"?>
<ds:datastoreItem xmlns:ds="http://schemas.openxmlformats.org/officeDocument/2006/customXml" ds:itemID="{FFCBF3F8-D6D7-4B83-9710-F28713263C9F}">
  <ds:schemaRefs>
    <ds:schemaRef ds:uri="a9c1af38-b247-4961-91b4-be0537060b00"/>
    <ds:schemaRef ds:uri="http://purl.org/dc/elements/1.1/"/>
    <ds:schemaRef ds:uri="http://purl.org/dc/dcmitype/"/>
    <ds:schemaRef ds:uri="http://schemas.microsoft.com/office/2006/documentManagement/types"/>
    <ds:schemaRef ds:uri="http://purl.org/dc/terms/"/>
    <ds:schemaRef ds:uri="http://schemas.microsoft.com/office/2006/metadata/properties"/>
    <ds:schemaRef ds:uri="b68fa2f7-5bc9-4d26-a705-46bbde7c625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2824F22-B1DD-4381-9DF0-AF405DB562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DSAG</vt:lpstr>
      <vt:lpstr>Seasonal calendar</vt:lpstr>
      <vt:lpstr>Problem trees_Summaries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Pauline Lietar (IMPACT/U-Learn)</cp:lastModifiedBy>
  <cp:revision/>
  <dcterms:created xsi:type="dcterms:W3CDTF">2025-01-13T14:30:16Z</dcterms:created>
  <dcterms:modified xsi:type="dcterms:W3CDTF">2025-04-08T16:01:01Z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