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namedSheetViews/namedSheetView1.xml" ContentType="application/vnd.ms-excel.namedsheetview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acted.sharepoint.com/sites/IMPACTAFG/Documents partages/General/01_Projects/RTM/1. SMI - Shocks Monitoring Index/2024_SMI/R11. February 2024/6. Outputs/"/>
    </mc:Choice>
  </mc:AlternateContent>
  <xr:revisionPtr revIDLastSave="473" documentId="13_ncr:1_{21B2C0D5-F129-4290-8202-9875AAFD0C54}" xr6:coauthVersionLast="47" xr6:coauthVersionMax="47" xr10:uidLastSave="{6222AA34-A03D-4813-955B-45DEFBA1690C}"/>
  <bookViews>
    <workbookView xWindow="28680" yWindow="-120" windowWidth="29040" windowHeight="15720" tabRatio="673" firstSheet="2" activeTab="4" xr2:uid="{00000000-000D-0000-FFFF-FFFF00000000}"/>
  </bookViews>
  <sheets>
    <sheet name="README" sheetId="9" r:id="rId1"/>
    <sheet name="Indicators List" sheetId="8" r:id="rId2"/>
    <sheet name="Overview" sheetId="1" r:id="rId3"/>
    <sheet name="Conflict" sheetId="2" r:id="rId4"/>
    <sheet name="Natural Hazards" sheetId="6" r:id="rId5"/>
    <sheet name="Policy&amp;Access" sheetId="3" r:id="rId6"/>
    <sheet name="Displacement" sheetId="7" r:id="rId7"/>
    <sheet name="Disease" sheetId="4" r:id="rId8"/>
    <sheet name="Markets" sheetId="5" r:id="rId9"/>
  </sheets>
  <definedNames>
    <definedName name="_xlnm._FilterDatabase" localSheetId="3" hidden="1">Conflict!$A$2:$R$403</definedName>
    <definedName name="_xlnm._FilterDatabase" localSheetId="7" hidden="1">Disease!$A$2:$O$403</definedName>
    <definedName name="_xlnm._FilterDatabase" localSheetId="6" hidden="1">Displacement!$B$2:$M$403</definedName>
    <definedName name="_xlnm._FilterDatabase" localSheetId="8" hidden="1">Markets!$A$2:$R$403</definedName>
    <definedName name="_xlnm._FilterDatabase" localSheetId="4" hidden="1">'Natural Hazards'!$A$2:$AJ$403</definedName>
    <definedName name="_xlnm._FilterDatabase" localSheetId="2" hidden="1">Overview!$A$1:$Q$402</definedName>
    <definedName name="_xlnm._FilterDatabase" localSheetId="5" hidden="1">'Policy&amp;Access'!$A$2:$P$403</definedName>
    <definedName name="_ftn1" localSheetId="2">Overview!#REF!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15" i="6" l="1"/>
  <c r="AJ26" i="6"/>
  <c r="AJ27" i="6"/>
  <c r="AJ16" i="6"/>
  <c r="AJ17" i="6"/>
  <c r="AJ28" i="6"/>
  <c r="AJ51" i="6"/>
  <c r="AJ3" i="6"/>
  <c r="AJ29" i="6"/>
  <c r="AJ30" i="6"/>
  <c r="AJ18" i="6"/>
  <c r="AJ31" i="6"/>
  <c r="AJ32" i="6"/>
  <c r="AJ33" i="6"/>
  <c r="AJ34" i="6"/>
  <c r="AJ35" i="6"/>
  <c r="AJ4" i="6"/>
  <c r="AJ46" i="6"/>
  <c r="AJ5" i="6"/>
  <c r="AJ6" i="6"/>
  <c r="AJ19" i="6"/>
  <c r="AJ52" i="6"/>
  <c r="AJ20" i="6"/>
  <c r="AJ21" i="6"/>
  <c r="AJ36" i="6"/>
  <c r="AJ53" i="6"/>
  <c r="AJ47" i="6"/>
  <c r="AJ7" i="6"/>
  <c r="AJ8" i="6"/>
  <c r="AJ22" i="6"/>
  <c r="AJ37" i="6"/>
  <c r="AJ38" i="6"/>
  <c r="AJ48" i="6"/>
  <c r="AJ39" i="6"/>
  <c r="AJ40" i="6"/>
  <c r="AJ41" i="6"/>
  <c r="AJ42" i="6"/>
  <c r="AJ23" i="6"/>
  <c r="AJ24" i="6"/>
  <c r="AJ43" i="6"/>
  <c r="AJ9" i="6"/>
  <c r="AJ54" i="6"/>
  <c r="AJ44" i="6"/>
  <c r="AJ10" i="6"/>
  <c r="AJ11" i="6"/>
  <c r="AJ12" i="6"/>
  <c r="AJ13" i="6"/>
  <c r="AJ14" i="6"/>
  <c r="AJ25" i="6"/>
  <c r="AJ49" i="6"/>
  <c r="AJ50" i="6"/>
  <c r="AJ66" i="6"/>
  <c r="AJ55" i="6"/>
  <c r="AJ60" i="6"/>
  <c r="AJ58" i="6"/>
  <c r="AJ61" i="6"/>
  <c r="AJ68" i="6"/>
  <c r="AJ57" i="6"/>
  <c r="AJ62" i="6"/>
  <c r="AJ63" i="6"/>
  <c r="AJ64" i="6"/>
  <c r="AJ56" i="6"/>
  <c r="AJ65" i="6"/>
  <c r="AJ67" i="6"/>
  <c r="AJ59" i="6"/>
  <c r="AJ69" i="6"/>
  <c r="AJ70" i="6"/>
  <c r="AJ71" i="6"/>
  <c r="AJ72" i="6"/>
  <c r="AJ73" i="6"/>
  <c r="AJ74" i="6"/>
  <c r="AJ75" i="6"/>
  <c r="AJ76" i="6"/>
  <c r="AJ77" i="6"/>
  <c r="AJ78" i="6"/>
  <c r="AJ79" i="6"/>
  <c r="AJ80" i="6"/>
  <c r="AJ81" i="6"/>
  <c r="AJ82" i="6"/>
  <c r="AJ83" i="6"/>
  <c r="AJ84" i="6"/>
  <c r="AJ85" i="6"/>
  <c r="AJ86" i="6"/>
  <c r="AJ87" i="6"/>
  <c r="AJ88" i="6"/>
  <c r="AJ89" i="6"/>
  <c r="AJ90" i="6"/>
  <c r="AJ91" i="6"/>
  <c r="AJ92" i="6"/>
  <c r="AJ93" i="6"/>
  <c r="AJ94" i="6"/>
  <c r="AJ95" i="6"/>
  <c r="AJ96" i="6"/>
  <c r="AJ97" i="6"/>
  <c r="AJ98" i="6"/>
  <c r="AJ99" i="6"/>
  <c r="AJ100" i="6"/>
  <c r="AJ101" i="6"/>
  <c r="AJ102" i="6"/>
  <c r="AJ103" i="6"/>
  <c r="AJ104" i="6"/>
  <c r="AJ105" i="6"/>
  <c r="AJ106" i="6"/>
  <c r="AJ107" i="6"/>
  <c r="AJ108" i="6"/>
  <c r="AJ109" i="6"/>
  <c r="AJ110" i="6"/>
  <c r="AJ111" i="6"/>
  <c r="AJ112" i="6"/>
  <c r="AJ113" i="6"/>
  <c r="AJ114" i="6"/>
  <c r="AJ115" i="6"/>
  <c r="AJ116" i="6"/>
  <c r="AJ117" i="6"/>
  <c r="AJ118" i="6"/>
  <c r="AJ119" i="6"/>
  <c r="AJ120" i="6"/>
  <c r="AJ121" i="6"/>
  <c r="AJ122" i="6"/>
  <c r="AJ123" i="6"/>
  <c r="AJ124" i="6"/>
  <c r="AJ125" i="6"/>
  <c r="AJ126" i="6"/>
  <c r="AJ127" i="6"/>
  <c r="AJ128" i="6"/>
  <c r="AJ129" i="6"/>
  <c r="AJ130" i="6"/>
  <c r="AJ131" i="6"/>
  <c r="AJ132" i="6"/>
  <c r="AJ133" i="6"/>
  <c r="AJ134" i="6"/>
  <c r="AJ135" i="6"/>
  <c r="AJ136" i="6"/>
  <c r="AJ137" i="6"/>
  <c r="AJ138" i="6"/>
  <c r="AJ139" i="6"/>
  <c r="AJ140" i="6"/>
  <c r="AJ141" i="6"/>
  <c r="AJ142" i="6"/>
  <c r="AJ143" i="6"/>
  <c r="AJ144" i="6"/>
  <c r="AJ145" i="6"/>
  <c r="AJ146" i="6"/>
  <c r="AJ147" i="6"/>
  <c r="AJ148" i="6"/>
  <c r="AJ149" i="6"/>
  <c r="AJ150" i="6"/>
  <c r="AJ151" i="6"/>
  <c r="AJ152" i="6"/>
  <c r="AJ153" i="6"/>
  <c r="AJ154" i="6"/>
  <c r="AJ155" i="6"/>
  <c r="AJ156" i="6"/>
  <c r="AJ157" i="6"/>
  <c r="AJ158" i="6"/>
  <c r="AJ159" i="6"/>
  <c r="AJ160" i="6"/>
  <c r="AJ161" i="6"/>
  <c r="AJ162" i="6"/>
  <c r="AJ163" i="6"/>
  <c r="AJ164" i="6"/>
  <c r="AJ165" i="6"/>
  <c r="AJ166" i="6"/>
  <c r="AJ167" i="6"/>
  <c r="AJ168" i="6"/>
  <c r="AJ169" i="6"/>
  <c r="AJ170" i="6"/>
  <c r="AJ171" i="6"/>
  <c r="AJ172" i="6"/>
  <c r="AJ173" i="6"/>
  <c r="AJ174" i="6"/>
  <c r="AJ175" i="6"/>
  <c r="AJ176" i="6"/>
  <c r="AJ177" i="6"/>
  <c r="AJ178" i="6"/>
  <c r="AJ179" i="6"/>
  <c r="AJ180" i="6"/>
  <c r="AJ181" i="6"/>
  <c r="AJ182" i="6"/>
  <c r="AJ183" i="6"/>
  <c r="AJ184" i="6"/>
  <c r="AJ185" i="6"/>
  <c r="AJ186" i="6"/>
  <c r="AJ187" i="6"/>
  <c r="AJ188" i="6"/>
  <c r="AJ189" i="6"/>
  <c r="AJ190" i="6"/>
  <c r="AJ191" i="6"/>
  <c r="AJ192" i="6"/>
  <c r="AJ193" i="6"/>
  <c r="AJ194" i="6"/>
  <c r="AJ195" i="6"/>
  <c r="AJ196" i="6"/>
  <c r="AJ197" i="6"/>
  <c r="AJ198" i="6"/>
  <c r="AJ199" i="6"/>
  <c r="AJ200" i="6"/>
  <c r="AJ201" i="6"/>
  <c r="AJ202" i="6"/>
  <c r="AJ203" i="6"/>
  <c r="AJ204" i="6"/>
  <c r="AJ205" i="6"/>
  <c r="AJ206" i="6"/>
  <c r="AJ207" i="6"/>
  <c r="AJ208" i="6"/>
  <c r="AJ209" i="6"/>
  <c r="AJ210" i="6"/>
  <c r="AJ211" i="6"/>
  <c r="AJ212" i="6"/>
  <c r="AJ213" i="6"/>
  <c r="AJ214" i="6"/>
  <c r="AJ215" i="6"/>
  <c r="AJ216" i="6"/>
  <c r="AJ217" i="6"/>
  <c r="AJ218" i="6"/>
  <c r="AJ219" i="6"/>
  <c r="AJ220" i="6"/>
  <c r="AJ221" i="6"/>
  <c r="AJ222" i="6"/>
  <c r="AJ223" i="6"/>
  <c r="AJ224" i="6"/>
  <c r="AJ225" i="6"/>
  <c r="AJ226" i="6"/>
  <c r="AJ227" i="6"/>
  <c r="AJ228" i="6"/>
  <c r="AJ229" i="6"/>
  <c r="AJ230" i="6"/>
  <c r="AJ231" i="6"/>
  <c r="AJ232" i="6"/>
  <c r="AJ233" i="6"/>
  <c r="AJ234" i="6"/>
  <c r="AJ235" i="6"/>
  <c r="AJ236" i="6"/>
  <c r="AJ237" i="6"/>
  <c r="AJ238" i="6"/>
  <c r="AJ239" i="6"/>
  <c r="AJ240" i="6"/>
  <c r="AJ241" i="6"/>
  <c r="AJ242" i="6"/>
  <c r="AJ243" i="6"/>
  <c r="AJ244" i="6"/>
  <c r="AJ245" i="6"/>
  <c r="AJ246" i="6"/>
  <c r="AJ247" i="6"/>
  <c r="AJ248" i="6"/>
  <c r="AJ249" i="6"/>
  <c r="AJ250" i="6"/>
  <c r="AJ251" i="6"/>
  <c r="AJ252" i="6"/>
  <c r="AJ253" i="6"/>
  <c r="AJ254" i="6"/>
  <c r="AJ255" i="6"/>
  <c r="AJ256" i="6"/>
  <c r="AJ257" i="6"/>
  <c r="AJ258" i="6"/>
  <c r="AJ259" i="6"/>
  <c r="AJ260" i="6"/>
  <c r="AJ261" i="6"/>
  <c r="AJ262" i="6"/>
  <c r="AJ263" i="6"/>
  <c r="AJ264" i="6"/>
  <c r="AJ265" i="6"/>
  <c r="AJ266" i="6"/>
  <c r="AJ267" i="6"/>
  <c r="AJ268" i="6"/>
  <c r="AJ269" i="6"/>
  <c r="AJ270" i="6"/>
  <c r="AJ271" i="6"/>
  <c r="AJ272" i="6"/>
  <c r="AJ273" i="6"/>
  <c r="AJ274" i="6"/>
  <c r="AJ393" i="6"/>
  <c r="AJ327" i="6"/>
  <c r="AJ275" i="6"/>
  <c r="AJ328" i="6"/>
  <c r="AJ329" i="6"/>
  <c r="AJ390" i="6"/>
  <c r="AJ276" i="6"/>
  <c r="AJ355" i="6"/>
  <c r="AJ277" i="6"/>
  <c r="AJ278" i="6"/>
  <c r="AJ369" i="6"/>
  <c r="AJ309" i="6"/>
  <c r="AJ391" i="6"/>
  <c r="AJ370" i="6"/>
  <c r="AJ279" i="6"/>
  <c r="AJ330" i="6"/>
  <c r="AJ280" i="6"/>
  <c r="AJ331" i="6"/>
  <c r="AJ310" i="6"/>
  <c r="AJ332" i="6"/>
  <c r="AJ311" i="6"/>
  <c r="AJ281" i="6"/>
  <c r="AJ282" i="6"/>
  <c r="AJ283" i="6"/>
  <c r="AJ333" i="6"/>
  <c r="AJ394" i="6"/>
  <c r="AJ356" i="6"/>
  <c r="AJ284" i="6"/>
  <c r="AJ285" i="6"/>
  <c r="AJ312" i="6"/>
  <c r="AJ392" i="6"/>
  <c r="AJ313" i="6"/>
  <c r="AJ371" i="6"/>
  <c r="AJ286" i="6"/>
  <c r="AJ357" i="6"/>
  <c r="AJ358" i="6"/>
  <c r="AJ372" i="6"/>
  <c r="AJ314" i="6"/>
  <c r="AJ287" i="6"/>
  <c r="AJ288" i="6"/>
  <c r="AJ334" i="6"/>
  <c r="AJ289" i="6"/>
  <c r="AJ335" i="6"/>
  <c r="AJ336" i="6"/>
  <c r="AJ395" i="6"/>
  <c r="AJ359" i="6"/>
  <c r="AJ337" i="6"/>
  <c r="AJ290" i="6"/>
  <c r="AJ291" i="6"/>
  <c r="AJ292" i="6"/>
  <c r="AJ338" i="6"/>
  <c r="AJ373" i="6"/>
  <c r="AJ339" i="6"/>
  <c r="AJ293" i="6"/>
  <c r="AJ340" i="6"/>
  <c r="AJ294" i="6"/>
  <c r="AJ315" i="6"/>
  <c r="AJ316" i="6"/>
  <c r="AJ341" i="6"/>
  <c r="AJ317" i="6"/>
  <c r="AJ318" i="6"/>
  <c r="AJ396" i="6"/>
  <c r="AJ374" i="6"/>
  <c r="AJ319" i="6"/>
  <c r="AJ402" i="6"/>
  <c r="AJ342" i="6"/>
  <c r="AJ343" i="6"/>
  <c r="AJ295" i="6"/>
  <c r="AJ397" i="6"/>
  <c r="AJ360" i="6"/>
  <c r="AJ375" i="6"/>
  <c r="AJ361" i="6"/>
  <c r="AJ398" i="6"/>
  <c r="AJ344" i="6"/>
  <c r="AJ376" i="6"/>
  <c r="AJ320" i="6"/>
  <c r="AJ362" i="6"/>
  <c r="AJ296" i="6"/>
  <c r="AJ297" i="6"/>
  <c r="AJ363" i="6"/>
  <c r="AJ377" i="6"/>
  <c r="AJ345" i="6"/>
  <c r="AJ364" i="6"/>
  <c r="AJ321" i="6"/>
  <c r="AJ365" i="6"/>
  <c r="AJ346" i="6"/>
  <c r="AJ347" i="6"/>
  <c r="AJ348" i="6"/>
  <c r="AJ298" i="6"/>
  <c r="AJ299" i="6"/>
  <c r="AJ300" i="6"/>
  <c r="AJ399" i="6"/>
  <c r="AJ349" i="6"/>
  <c r="AJ350" i="6"/>
  <c r="AJ351" i="6"/>
  <c r="AJ366" i="6"/>
  <c r="AJ403" i="6"/>
  <c r="AJ301" i="6"/>
  <c r="AJ400" i="6"/>
  <c r="AJ367" i="6"/>
  <c r="AJ401" i="6"/>
  <c r="AJ322" i="6"/>
  <c r="AJ378" i="6"/>
  <c r="AJ379" i="6"/>
  <c r="AJ352" i="6"/>
  <c r="AJ323" i="6"/>
  <c r="AJ380" i="6"/>
  <c r="AJ324" i="6"/>
  <c r="AJ381" i="6"/>
  <c r="AJ382" i="6"/>
  <c r="AJ368" i="6"/>
  <c r="AJ325" i="6"/>
  <c r="AJ326" i="6"/>
  <c r="AJ302" i="6"/>
  <c r="AJ303" i="6"/>
  <c r="AJ304" i="6"/>
  <c r="AJ305" i="6"/>
  <c r="AJ306" i="6"/>
  <c r="AJ307" i="6"/>
  <c r="AJ383" i="6"/>
  <c r="AJ384" i="6"/>
  <c r="AJ353" i="6"/>
  <c r="AJ354" i="6"/>
  <c r="AJ385" i="6"/>
  <c r="AJ386" i="6"/>
  <c r="AJ387" i="6"/>
  <c r="AJ388" i="6"/>
  <c r="AJ389" i="6"/>
  <c r="AJ308" i="6"/>
  <c r="AJ45" i="6"/>
  <c r="AH31" i="6" l="1"/>
  <c r="AH5" i="6"/>
  <c r="AH6" i="6"/>
  <c r="AH47" i="6"/>
  <c r="AH40" i="6"/>
  <c r="AH41" i="6"/>
  <c r="AH44" i="6"/>
  <c r="AH10" i="6"/>
  <c r="AH50" i="6"/>
  <c r="AH66" i="6"/>
  <c r="AH62" i="6"/>
  <c r="AH70" i="6"/>
  <c r="AH87" i="6"/>
  <c r="AH94" i="6"/>
  <c r="AH102" i="6"/>
  <c r="AH103" i="6"/>
  <c r="AH110" i="6"/>
  <c r="AH111" i="6"/>
  <c r="AH119" i="6"/>
  <c r="AH126" i="6"/>
  <c r="AH127" i="6"/>
  <c r="AH134" i="6"/>
  <c r="AH135" i="6"/>
  <c r="AH142" i="6"/>
  <c r="AH143" i="6"/>
  <c r="AH150" i="6"/>
  <c r="AH159" i="6"/>
  <c r="AH166" i="6"/>
  <c r="AH174" i="6"/>
  <c r="AH175" i="6"/>
  <c r="AH183" i="6"/>
  <c r="AH190" i="6"/>
  <c r="AH191" i="6"/>
  <c r="AH198" i="6"/>
  <c r="AH199" i="6"/>
  <c r="AH207" i="6"/>
  <c r="AH214" i="6"/>
  <c r="AH215" i="6"/>
  <c r="AH221" i="6"/>
  <c r="AH222" i="6"/>
  <c r="AH223" i="6"/>
  <c r="AH230" i="6"/>
  <c r="AH231" i="6"/>
  <c r="AH238" i="6"/>
  <c r="AH239" i="6"/>
  <c r="AH246" i="6"/>
  <c r="AH247" i="6"/>
  <c r="AH252" i="6"/>
  <c r="AH254" i="6"/>
  <c r="AH255" i="6"/>
  <c r="AH262" i="6"/>
  <c r="AH263" i="6"/>
  <c r="AH269" i="6"/>
  <c r="AH270" i="6"/>
  <c r="AH271" i="6"/>
  <c r="AH327" i="6"/>
  <c r="AH275" i="6"/>
  <c r="AH329" i="6"/>
  <c r="AH390" i="6"/>
  <c r="AH309" i="6"/>
  <c r="AH391" i="6"/>
  <c r="AH332" i="6"/>
  <c r="AH311" i="6"/>
  <c r="AH394" i="6"/>
  <c r="AH284" i="6"/>
  <c r="AH285" i="6"/>
  <c r="AH357" i="6"/>
  <c r="AH358" i="6"/>
  <c r="AH372" i="6"/>
  <c r="AH395" i="6"/>
  <c r="AH373" i="6"/>
  <c r="AH339" i="6"/>
  <c r="AH293" i="6"/>
  <c r="AH341" i="6"/>
  <c r="AH317" i="6"/>
  <c r="AH318" i="6"/>
  <c r="AH343" i="6"/>
  <c r="AH295" i="6"/>
  <c r="AH397" i="6"/>
  <c r="AH360" i="6"/>
  <c r="AH344" i="6"/>
  <c r="AH376" i="6"/>
  <c r="AH320" i="6"/>
  <c r="AH362" i="6"/>
  <c r="AH364" i="6"/>
  <c r="AH321" i="6"/>
  <c r="AH365" i="6"/>
  <c r="AH346" i="6"/>
  <c r="AH299" i="6"/>
  <c r="AH300" i="6"/>
  <c r="AH399" i="6"/>
  <c r="AH349" i="6"/>
  <c r="AH367" i="6"/>
  <c r="AH401" i="6"/>
  <c r="AH323" i="6"/>
  <c r="AH324" i="6"/>
  <c r="AH381" i="6"/>
  <c r="AH304" i="6"/>
  <c r="AH305" i="6"/>
  <c r="AH306" i="6"/>
  <c r="AH353" i="6"/>
  <c r="AH354" i="6"/>
  <c r="AH385" i="6"/>
  <c r="AH386" i="6"/>
  <c r="AH17" i="6"/>
  <c r="AH19" i="6"/>
  <c r="AH42" i="6"/>
  <c r="AH55" i="6"/>
  <c r="AH88" i="6"/>
  <c r="AH120" i="6"/>
  <c r="AH152" i="6"/>
  <c r="AH168" i="6"/>
  <c r="AH184" i="6"/>
  <c r="AH228" i="6"/>
  <c r="AH232" i="6"/>
  <c r="AH244" i="6"/>
  <c r="AH248" i="6"/>
  <c r="AH260" i="6"/>
  <c r="AH264" i="6"/>
  <c r="AH268" i="6"/>
  <c r="AH278" i="6"/>
  <c r="AH281" i="6"/>
  <c r="AH286" i="6"/>
  <c r="AH314" i="6"/>
  <c r="AH292" i="6"/>
  <c r="AH316" i="6"/>
  <c r="AH342" i="6"/>
  <c r="AH15" i="6"/>
  <c r="AH26" i="6"/>
  <c r="AH27" i="6"/>
  <c r="AH16" i="6"/>
  <c r="AH29" i="6"/>
  <c r="AH30" i="6"/>
  <c r="AH18" i="6"/>
  <c r="AH46" i="6"/>
  <c r="AH36" i="6"/>
  <c r="AH53" i="6"/>
  <c r="AH7" i="6"/>
  <c r="AH48" i="6"/>
  <c r="AH39" i="6"/>
  <c r="AH54" i="6"/>
  <c r="AH25" i="6"/>
  <c r="AH49" i="6"/>
  <c r="AH68" i="6"/>
  <c r="AH57" i="6"/>
  <c r="AH69" i="6"/>
  <c r="AH71" i="6"/>
  <c r="AH72" i="6"/>
  <c r="AH76" i="6"/>
  <c r="AH77" i="6"/>
  <c r="AH78" i="6"/>
  <c r="AH79" i="6"/>
  <c r="AH84" i="6"/>
  <c r="AH85" i="6"/>
  <c r="AH86" i="6"/>
  <c r="AH93" i="6"/>
  <c r="AH100" i="6"/>
  <c r="AH101" i="6"/>
  <c r="AH104" i="6"/>
  <c r="AH108" i="6"/>
  <c r="AH109" i="6"/>
  <c r="AH116" i="6"/>
  <c r="AH117" i="6"/>
  <c r="AH124" i="6"/>
  <c r="AH125" i="6"/>
  <c r="AH132" i="6"/>
  <c r="AH133" i="6"/>
  <c r="AH136" i="6"/>
  <c r="AH140" i="6"/>
  <c r="AH141" i="6"/>
  <c r="AH149" i="6"/>
  <c r="AH151" i="6"/>
  <c r="AH156" i="6"/>
  <c r="AH157" i="6"/>
  <c r="AH158" i="6"/>
  <c r="AH164" i="6"/>
  <c r="AH165" i="6"/>
  <c r="AH172" i="6"/>
  <c r="AH173" i="6"/>
  <c r="AH180" i="6"/>
  <c r="AH182" i="6"/>
  <c r="AH188" i="6"/>
  <c r="AH189" i="6"/>
  <c r="AH196" i="6"/>
  <c r="AH197" i="6"/>
  <c r="AH200" i="6"/>
  <c r="AH205" i="6"/>
  <c r="AH206" i="6"/>
  <c r="AH212" i="6"/>
  <c r="AH213" i="6"/>
  <c r="AH216" i="6"/>
  <c r="AH220" i="6"/>
  <c r="AH229" i="6"/>
  <c r="AH236" i="6"/>
  <c r="AH237" i="6"/>
  <c r="AH245" i="6"/>
  <c r="AH253" i="6"/>
  <c r="AH261" i="6"/>
  <c r="AH328" i="6"/>
  <c r="AH369" i="6"/>
  <c r="AH331" i="6"/>
  <c r="AH310" i="6"/>
  <c r="AH356" i="6"/>
  <c r="AH289" i="6"/>
  <c r="AH335" i="6"/>
  <c r="AH336" i="6"/>
  <c r="AH338" i="6"/>
  <c r="AH322" i="6"/>
  <c r="AH380" i="6"/>
  <c r="AH4" i="6"/>
  <c r="AH9" i="6"/>
  <c r="AH63" i="6"/>
  <c r="AH59" i="6"/>
  <c r="AH92" i="6"/>
  <c r="AH95" i="6"/>
  <c r="AH118" i="6"/>
  <c r="AH148" i="6"/>
  <c r="AH167" i="6"/>
  <c r="AH204" i="6"/>
  <c r="AH181" i="6"/>
  <c r="R49" i="5"/>
  <c r="R61" i="5"/>
  <c r="R73" i="5"/>
  <c r="R85" i="5"/>
  <c r="R97" i="5"/>
  <c r="R121" i="5"/>
  <c r="R133" i="5"/>
  <c r="R145" i="5"/>
  <c r="R157" i="5"/>
  <c r="R181" i="5"/>
  <c r="R193" i="5"/>
  <c r="R205" i="5"/>
  <c r="R217" i="5"/>
  <c r="R229" i="5"/>
  <c r="R241" i="5"/>
  <c r="R253" i="5"/>
  <c r="R265" i="5"/>
  <c r="R277" i="5"/>
  <c r="R289" i="5"/>
  <c r="R301" i="5"/>
  <c r="R325" i="5"/>
  <c r="R337" i="5"/>
  <c r="R349" i="5"/>
  <c r="R361" i="5"/>
  <c r="R373" i="5"/>
  <c r="R385" i="5"/>
  <c r="R397" i="5"/>
  <c r="R31" i="5"/>
  <c r="R15" i="5"/>
  <c r="Q30" i="5"/>
  <c r="Q42" i="5"/>
  <c r="Q54" i="5"/>
  <c r="Q78" i="5"/>
  <c r="Q90" i="5"/>
  <c r="Q102" i="5"/>
  <c r="Q114" i="5"/>
  <c r="Q126" i="5"/>
  <c r="Q138" i="5"/>
  <c r="Q150" i="5"/>
  <c r="Q162" i="5"/>
  <c r="Q174" i="5"/>
  <c r="Q186" i="5"/>
  <c r="Q198" i="5"/>
  <c r="Q222" i="5"/>
  <c r="Q234" i="5"/>
  <c r="Q246" i="5"/>
  <c r="Q258" i="5"/>
  <c r="Q270" i="5"/>
  <c r="Q282" i="5"/>
  <c r="Q294" i="5"/>
  <c r="Q306" i="5"/>
  <c r="Q318" i="5"/>
  <c r="Q330" i="5"/>
  <c r="Q342" i="5"/>
  <c r="Q366" i="5"/>
  <c r="Q378" i="5"/>
  <c r="Q390" i="5"/>
  <c r="Q402" i="5"/>
  <c r="Q15" i="5"/>
  <c r="P399" i="5"/>
  <c r="P381" i="5"/>
  <c r="P368" i="5"/>
  <c r="P369" i="5"/>
  <c r="P372" i="5"/>
  <c r="P345" i="5"/>
  <c r="P351" i="5"/>
  <c r="P357" i="5"/>
  <c r="P333" i="5"/>
  <c r="P336" i="5"/>
  <c r="P338" i="5"/>
  <c r="P302" i="5"/>
  <c r="P303" i="5"/>
  <c r="P314" i="5"/>
  <c r="P315" i="5"/>
  <c r="P326" i="5"/>
  <c r="P283" i="5"/>
  <c r="P284" i="5"/>
  <c r="P288" i="5"/>
  <c r="P271" i="5"/>
  <c r="P248" i="5"/>
  <c r="P249" i="5"/>
  <c r="P228" i="5"/>
  <c r="P229" i="5"/>
  <c r="P235" i="5"/>
  <c r="P201" i="5"/>
  <c r="P211" i="5"/>
  <c r="P212" i="5"/>
  <c r="P188" i="5"/>
  <c r="P189" i="5"/>
  <c r="P199" i="5"/>
  <c r="P200" i="5"/>
  <c r="P180" i="5"/>
  <c r="P187" i="5"/>
  <c r="P152" i="5"/>
  <c r="P156" i="5"/>
  <c r="P162" i="5"/>
  <c r="P165" i="5"/>
  <c r="P168" i="5"/>
  <c r="P140" i="5"/>
  <c r="P141" i="5"/>
  <c r="P145" i="5"/>
  <c r="P127" i="5"/>
  <c r="P128" i="5"/>
  <c r="P129" i="5"/>
  <c r="P132" i="5"/>
  <c r="P133" i="5"/>
  <c r="P108" i="5"/>
  <c r="P118" i="5"/>
  <c r="P120" i="5"/>
  <c r="P99" i="5"/>
  <c r="P84" i="5"/>
  <c r="P85" i="5"/>
  <c r="P72" i="5"/>
  <c r="P36" i="5"/>
  <c r="P14" i="5"/>
  <c r="P15" i="5"/>
  <c r="P96" i="5"/>
  <c r="P204" i="5"/>
  <c r="P216" i="5"/>
  <c r="P252" i="5"/>
  <c r="P276" i="5"/>
  <c r="P296" i="5"/>
  <c r="P308" i="5"/>
  <c r="P312" i="5"/>
  <c r="P324" i="5"/>
  <c r="P343" i="5"/>
  <c r="P344" i="5"/>
  <c r="P348" i="5"/>
  <c r="P356" i="5"/>
  <c r="P360" i="5"/>
  <c r="P50" i="5"/>
  <c r="P104" i="5"/>
  <c r="P105" i="5"/>
  <c r="P116" i="5"/>
  <c r="P117" i="5"/>
  <c r="P151" i="5"/>
  <c r="P153" i="5"/>
  <c r="P163" i="5"/>
  <c r="P175" i="5"/>
  <c r="P177" i="5"/>
  <c r="P213" i="5"/>
  <c r="P223" i="5"/>
  <c r="P224" i="5"/>
  <c r="P225" i="5"/>
  <c r="P237" i="5"/>
  <c r="P247" i="5"/>
  <c r="P259" i="5"/>
  <c r="P260" i="5"/>
  <c r="P261" i="5"/>
  <c r="P272" i="5"/>
  <c r="P273" i="5"/>
  <c r="P285" i="5"/>
  <c r="P295" i="5"/>
  <c r="P297" i="5"/>
  <c r="P309" i="5"/>
  <c r="P320" i="5"/>
  <c r="P321" i="5"/>
  <c r="P331" i="5"/>
  <c r="P355" i="5"/>
  <c r="P379" i="5"/>
  <c r="P380" i="5"/>
  <c r="P392" i="5"/>
  <c r="P403" i="5"/>
  <c r="O54" i="5"/>
  <c r="O55" i="5"/>
  <c r="O65" i="5"/>
  <c r="O77" i="5"/>
  <c r="O78" i="5"/>
  <c r="O79" i="5"/>
  <c r="O89" i="5"/>
  <c r="O90" i="5"/>
  <c r="O91" i="5"/>
  <c r="O101" i="5"/>
  <c r="O103" i="5"/>
  <c r="O113" i="5"/>
  <c r="O114" i="5"/>
  <c r="O115" i="5"/>
  <c r="O125" i="5"/>
  <c r="O126" i="5"/>
  <c r="O127" i="5"/>
  <c r="O137" i="5"/>
  <c r="O138" i="5"/>
  <c r="O139" i="5"/>
  <c r="O149" i="5"/>
  <c r="O150" i="5"/>
  <c r="O151" i="5"/>
  <c r="O161" i="5"/>
  <c r="O162" i="5"/>
  <c r="O163" i="5"/>
  <c r="O174" i="5"/>
  <c r="O175" i="5"/>
  <c r="O187" i="5"/>
  <c r="O198" i="5"/>
  <c r="O199" i="5"/>
  <c r="O209" i="5"/>
  <c r="O211" i="5"/>
  <c r="O221" i="5"/>
  <c r="O222" i="5"/>
  <c r="O223" i="5"/>
  <c r="O233" i="5"/>
  <c r="O234" i="5"/>
  <c r="O235" i="5"/>
  <c r="O245" i="5"/>
  <c r="O246" i="5"/>
  <c r="O247" i="5"/>
  <c r="O257" i="5"/>
  <c r="O258" i="5"/>
  <c r="O259" i="5"/>
  <c r="O269" i="5"/>
  <c r="O270" i="5"/>
  <c r="O271" i="5"/>
  <c r="O281" i="5"/>
  <c r="O282" i="5"/>
  <c r="O283" i="5"/>
  <c r="O293" i="5"/>
  <c r="O294" i="5"/>
  <c r="O295" i="5"/>
  <c r="O305" i="5"/>
  <c r="O306" i="5"/>
  <c r="O307" i="5"/>
  <c r="O318" i="5"/>
  <c r="O319" i="5"/>
  <c r="O330" i="5"/>
  <c r="O331" i="5"/>
  <c r="O343" i="5"/>
  <c r="O353" i="5"/>
  <c r="O354" i="5"/>
  <c r="O355" i="5"/>
  <c r="O365" i="5"/>
  <c r="O366" i="5"/>
  <c r="O367" i="5"/>
  <c r="O377" i="5"/>
  <c r="O378" i="5"/>
  <c r="O379" i="5"/>
  <c r="O389" i="5"/>
  <c r="O390" i="5"/>
  <c r="O391" i="5"/>
  <c r="O401" i="5"/>
  <c r="O402" i="5"/>
  <c r="O403" i="5"/>
  <c r="O40" i="5"/>
  <c r="O15" i="5"/>
  <c r="N37" i="5"/>
  <c r="N49" i="5"/>
  <c r="N61" i="5"/>
  <c r="N73" i="5"/>
  <c r="N85" i="5"/>
  <c r="N97" i="5"/>
  <c r="N109" i="5"/>
  <c r="N121" i="5"/>
  <c r="N133" i="5"/>
  <c r="N145" i="5"/>
  <c r="N181" i="5"/>
  <c r="N193" i="5"/>
  <c r="N205" i="5"/>
  <c r="N217" i="5"/>
  <c r="N229" i="5"/>
  <c r="N241" i="5"/>
  <c r="N253" i="5"/>
  <c r="N265" i="5"/>
  <c r="N277" i="5"/>
  <c r="N289" i="5"/>
  <c r="N301" i="5"/>
  <c r="N313" i="5"/>
  <c r="N325" i="5"/>
  <c r="N337" i="5"/>
  <c r="N349" i="5"/>
  <c r="N361" i="5"/>
  <c r="N373" i="5"/>
  <c r="N397" i="5"/>
  <c r="N24" i="5"/>
  <c r="N25" i="5"/>
  <c r="O40" i="4"/>
  <c r="O41" i="4"/>
  <c r="O52" i="4"/>
  <c r="O53" i="4"/>
  <c r="O65" i="4"/>
  <c r="O88" i="4"/>
  <c r="O89" i="4"/>
  <c r="O100" i="4"/>
  <c r="O101" i="4"/>
  <c r="O112" i="4"/>
  <c r="O113" i="4"/>
  <c r="O124" i="4"/>
  <c r="O125" i="4"/>
  <c r="O136" i="4"/>
  <c r="O137" i="4"/>
  <c r="O148" i="4"/>
  <c r="O149" i="4"/>
  <c r="O160" i="4"/>
  <c r="O161" i="4"/>
  <c r="O173" i="4"/>
  <c r="O184" i="4"/>
  <c r="O185" i="4"/>
  <c r="O196" i="4"/>
  <c r="O197" i="4"/>
  <c r="O208" i="4"/>
  <c r="O209" i="4"/>
  <c r="O220" i="4"/>
  <c r="O221" i="4"/>
  <c r="O232" i="4"/>
  <c r="O233" i="4"/>
  <c r="O245" i="4"/>
  <c r="O256" i="4"/>
  <c r="O257" i="4"/>
  <c r="O268" i="4"/>
  <c r="O269" i="4"/>
  <c r="O280" i="4"/>
  <c r="O281" i="4"/>
  <c r="O292" i="4"/>
  <c r="O293" i="4"/>
  <c r="O304" i="4"/>
  <c r="O305" i="4"/>
  <c r="O316" i="4"/>
  <c r="O317" i="4"/>
  <c r="O328" i="4"/>
  <c r="O329" i="4"/>
  <c r="O340" i="4"/>
  <c r="O341" i="4"/>
  <c r="O352" i="4"/>
  <c r="O353" i="4"/>
  <c r="O364" i="4"/>
  <c r="O365" i="4"/>
  <c r="O376" i="4"/>
  <c r="O377" i="4"/>
  <c r="O388" i="4"/>
  <c r="O389" i="4"/>
  <c r="O400" i="4"/>
  <c r="O401" i="4"/>
  <c r="O19" i="4"/>
  <c r="N26" i="4"/>
  <c r="N38" i="4"/>
  <c r="N50" i="4"/>
  <c r="N62" i="4"/>
  <c r="N74" i="4"/>
  <c r="N86" i="4"/>
  <c r="N98" i="4"/>
  <c r="N110" i="4"/>
  <c r="N122" i="4"/>
  <c r="N134" i="4"/>
  <c r="N146" i="4"/>
  <c r="N158" i="4"/>
  <c r="N170" i="4"/>
  <c r="N182" i="4"/>
  <c r="N194" i="4"/>
  <c r="N218" i="4"/>
  <c r="N230" i="4"/>
  <c r="N242" i="4"/>
  <c r="N254" i="4"/>
  <c r="N266" i="4"/>
  <c r="N278" i="4"/>
  <c r="N290" i="4"/>
  <c r="N302" i="4"/>
  <c r="N314" i="4"/>
  <c r="N326" i="4"/>
  <c r="N338" i="4"/>
  <c r="N350" i="4"/>
  <c r="N362" i="4"/>
  <c r="N374" i="4"/>
  <c r="N386" i="4"/>
  <c r="M45" i="4"/>
  <c r="M46" i="4"/>
  <c r="M47" i="4"/>
  <c r="M57" i="4"/>
  <c r="M58" i="4"/>
  <c r="M59" i="4"/>
  <c r="M69" i="4"/>
  <c r="M70" i="4"/>
  <c r="M71" i="4"/>
  <c r="M81" i="4"/>
  <c r="M82" i="4"/>
  <c r="M83" i="4"/>
  <c r="M93" i="4"/>
  <c r="M94" i="4"/>
  <c r="M95" i="4"/>
  <c r="M106" i="4"/>
  <c r="M107" i="4"/>
  <c r="M119" i="4"/>
  <c r="M141" i="4"/>
  <c r="M142" i="4"/>
  <c r="M143" i="4"/>
  <c r="M153" i="4"/>
  <c r="M154" i="4"/>
  <c r="M155" i="4"/>
  <c r="M165" i="4"/>
  <c r="M166" i="4"/>
  <c r="M167" i="4"/>
  <c r="M177" i="4"/>
  <c r="M178" i="4"/>
  <c r="M179" i="4"/>
  <c r="M189" i="4"/>
  <c r="M190" i="4"/>
  <c r="M191" i="4"/>
  <c r="M201" i="4"/>
  <c r="M202" i="4"/>
  <c r="M203" i="4"/>
  <c r="M213" i="4"/>
  <c r="M214" i="4"/>
  <c r="M215" i="4"/>
  <c r="M225" i="4"/>
  <c r="M226" i="4"/>
  <c r="M227" i="4"/>
  <c r="M237" i="4"/>
  <c r="M238" i="4"/>
  <c r="M239" i="4"/>
  <c r="M250" i="4"/>
  <c r="M251" i="4"/>
  <c r="M263" i="4"/>
  <c r="M285" i="4"/>
  <c r="M286" i="4"/>
  <c r="M287" i="4"/>
  <c r="M297" i="4"/>
  <c r="M298" i="4"/>
  <c r="M299" i="4"/>
  <c r="M310" i="4"/>
  <c r="M311" i="4"/>
  <c r="M321" i="4"/>
  <c r="M322" i="4"/>
  <c r="M323" i="4"/>
  <c r="M333" i="4"/>
  <c r="M334" i="4"/>
  <c r="M335" i="4"/>
  <c r="M345" i="4"/>
  <c r="M346" i="4"/>
  <c r="M347" i="4"/>
  <c r="M357" i="4"/>
  <c r="M358" i="4"/>
  <c r="M359" i="4"/>
  <c r="M369" i="4"/>
  <c r="M370" i="4"/>
  <c r="M371" i="4"/>
  <c r="M381" i="4"/>
  <c r="M382" i="4"/>
  <c r="M383" i="4"/>
  <c r="M26" i="4"/>
  <c r="M14" i="4"/>
  <c r="L14" i="7"/>
  <c r="L15" i="7"/>
  <c r="L25" i="7"/>
  <c r="L27" i="7"/>
  <c r="L38" i="7"/>
  <c r="L39" i="7"/>
  <c r="L49" i="7"/>
  <c r="L50" i="7"/>
  <c r="L51" i="7"/>
  <c r="L61" i="7"/>
  <c r="L62" i="7"/>
  <c r="L63" i="7"/>
  <c r="L73" i="7"/>
  <c r="L74" i="7"/>
  <c r="L75" i="7"/>
  <c r="L85" i="7"/>
  <c r="L86" i="7"/>
  <c r="L87" i="7"/>
  <c r="L97" i="7"/>
  <c r="L98" i="7"/>
  <c r="L99" i="7"/>
  <c r="L109" i="7"/>
  <c r="L110" i="7"/>
  <c r="L111" i="7"/>
  <c r="L121" i="7"/>
  <c r="L122" i="7"/>
  <c r="L123" i="7"/>
  <c r="L133" i="7"/>
  <c r="L134" i="7"/>
  <c r="L135" i="7"/>
  <c r="L146" i="7"/>
  <c r="L147" i="7"/>
  <c r="L158" i="7"/>
  <c r="L159" i="7"/>
  <c r="L171" i="7"/>
  <c r="L181" i="7"/>
  <c r="L183" i="7"/>
  <c r="L193" i="7"/>
  <c r="L194" i="7"/>
  <c r="L195" i="7"/>
  <c r="L205" i="7"/>
  <c r="L206" i="7"/>
  <c r="L207" i="7"/>
  <c r="L217" i="7"/>
  <c r="L218" i="7"/>
  <c r="L219" i="7"/>
  <c r="L229" i="7"/>
  <c r="L230" i="7"/>
  <c r="L231" i="7"/>
  <c r="L241" i="7"/>
  <c r="L242" i="7"/>
  <c r="L243" i="7"/>
  <c r="L253" i="7"/>
  <c r="L254" i="7"/>
  <c r="L255" i="7"/>
  <c r="L265" i="7"/>
  <c r="L266" i="7"/>
  <c r="L267" i="7"/>
  <c r="L277" i="7"/>
  <c r="L278" i="7"/>
  <c r="L279" i="7"/>
  <c r="L290" i="7"/>
  <c r="L291" i="7"/>
  <c r="L302" i="7"/>
  <c r="L303" i="7"/>
  <c r="L315" i="7"/>
  <c r="L325" i="7"/>
  <c r="L327" i="7"/>
  <c r="L337" i="7"/>
  <c r="L338" i="7"/>
  <c r="L339" i="7"/>
  <c r="L349" i="7"/>
  <c r="L350" i="7"/>
  <c r="L351" i="7"/>
  <c r="L361" i="7"/>
  <c r="L362" i="7"/>
  <c r="L363" i="7"/>
  <c r="L373" i="7"/>
  <c r="L374" i="7"/>
  <c r="L375" i="7"/>
  <c r="L385" i="7"/>
  <c r="L386" i="7"/>
  <c r="L387" i="7"/>
  <c r="L397" i="7"/>
  <c r="L398" i="7"/>
  <c r="L399" i="7"/>
  <c r="O340" i="3"/>
  <c r="O341" i="3"/>
  <c r="O353" i="3"/>
  <c r="O365" i="3"/>
  <c r="O376" i="3"/>
  <c r="O377" i="3"/>
  <c r="O388" i="3"/>
  <c r="O389" i="3"/>
  <c r="O400" i="3"/>
  <c r="O401" i="3"/>
  <c r="O328" i="3"/>
  <c r="O46" i="3"/>
  <c r="O58" i="3"/>
  <c r="O70" i="3"/>
  <c r="O82" i="3"/>
  <c r="O94" i="3"/>
  <c r="O106" i="3"/>
  <c r="O118" i="3"/>
  <c r="O130" i="3"/>
  <c r="O142" i="3"/>
  <c r="O154" i="3"/>
  <c r="O166" i="3"/>
  <c r="O178" i="3"/>
  <c r="H178" i="3" s="1"/>
  <c r="G178" i="3" s="1"/>
  <c r="O190" i="3"/>
  <c r="O202" i="3"/>
  <c r="O207" i="3"/>
  <c r="O214" i="3"/>
  <c r="O238" i="3"/>
  <c r="O250" i="3"/>
  <c r="O261" i="3"/>
  <c r="O262" i="3"/>
  <c r="O274" i="3"/>
  <c r="O286" i="3"/>
  <c r="O291" i="3"/>
  <c r="O298" i="3"/>
  <c r="O310" i="3"/>
  <c r="O26" i="3"/>
  <c r="O28" i="3"/>
  <c r="O16" i="3"/>
  <c r="O20" i="3"/>
  <c r="N62" i="3"/>
  <c r="N73" i="3"/>
  <c r="N74" i="3"/>
  <c r="N85" i="3"/>
  <c r="N86" i="3"/>
  <c r="N97" i="3"/>
  <c r="N98" i="3"/>
  <c r="N109" i="3"/>
  <c r="N110" i="3"/>
  <c r="N121" i="3"/>
  <c r="N122" i="3"/>
  <c r="N134" i="3"/>
  <c r="N145" i="3"/>
  <c r="N146" i="3"/>
  <c r="N157" i="3"/>
  <c r="N158" i="3"/>
  <c r="N169" i="3"/>
  <c r="N170" i="3"/>
  <c r="N181" i="3"/>
  <c r="N182" i="3"/>
  <c r="N193" i="3"/>
  <c r="N194" i="3"/>
  <c r="N205" i="3"/>
  <c r="N206" i="3"/>
  <c r="N217" i="3"/>
  <c r="N218" i="3"/>
  <c r="N229" i="3"/>
  <c r="N230" i="3"/>
  <c r="N241" i="3"/>
  <c r="N242" i="3"/>
  <c r="N252" i="3"/>
  <c r="N253" i="3"/>
  <c r="N254" i="3"/>
  <c r="N265" i="3"/>
  <c r="N266" i="3"/>
  <c r="N276" i="3"/>
  <c r="N277" i="3"/>
  <c r="N278" i="3"/>
  <c r="N288" i="3"/>
  <c r="N289" i="3"/>
  <c r="N290" i="3"/>
  <c r="N301" i="3"/>
  <c r="N302" i="3"/>
  <c r="N312" i="3"/>
  <c r="N313" i="3"/>
  <c r="N314" i="3"/>
  <c r="N324" i="3"/>
  <c r="N325" i="3"/>
  <c r="N326" i="3"/>
  <c r="N336" i="3"/>
  <c r="N337" i="3"/>
  <c r="N349" i="3"/>
  <c r="N350" i="3"/>
  <c r="N362" i="3"/>
  <c r="N373" i="3"/>
  <c r="N374" i="3"/>
  <c r="N384" i="3"/>
  <c r="N385" i="3"/>
  <c r="N386" i="3"/>
  <c r="N395" i="3"/>
  <c r="N397" i="3"/>
  <c r="N398" i="3"/>
  <c r="N37" i="3"/>
  <c r="N38" i="3"/>
  <c r="N39" i="3"/>
  <c r="N21" i="3"/>
  <c r="N24" i="3"/>
  <c r="N5" i="3"/>
  <c r="M15" i="3"/>
  <c r="M27" i="3"/>
  <c r="M39" i="3"/>
  <c r="M51" i="3"/>
  <c r="M63" i="3"/>
  <c r="M75" i="3"/>
  <c r="M87" i="3"/>
  <c r="M99" i="3"/>
  <c r="M111" i="3"/>
  <c r="M123" i="3"/>
  <c r="M147" i="3"/>
  <c r="M159" i="3"/>
  <c r="M171" i="3"/>
  <c r="M183" i="3"/>
  <c r="M195" i="3"/>
  <c r="M207" i="3"/>
  <c r="M219" i="3"/>
  <c r="M226" i="3"/>
  <c r="M231" i="3"/>
  <c r="M238" i="3"/>
  <c r="M243" i="3"/>
  <c r="M250" i="3"/>
  <c r="M255" i="3"/>
  <c r="M267" i="3"/>
  <c r="M274" i="3"/>
  <c r="M279" i="3"/>
  <c r="M286" i="3"/>
  <c r="M298" i="3"/>
  <c r="M303" i="3"/>
  <c r="M310" i="3"/>
  <c r="M315" i="3"/>
  <c r="M327" i="3"/>
  <c r="M334" i="3"/>
  <c r="M339" i="3"/>
  <c r="M346" i="3"/>
  <c r="M351" i="3"/>
  <c r="M358" i="3"/>
  <c r="M363" i="3"/>
  <c r="M370" i="3"/>
  <c r="M375" i="3"/>
  <c r="M380" i="3"/>
  <c r="M387" i="3"/>
  <c r="M392" i="3"/>
  <c r="M394" i="3"/>
  <c r="M399" i="3"/>
  <c r="R41" i="2"/>
  <c r="R53" i="2"/>
  <c r="R65" i="2"/>
  <c r="R77" i="2"/>
  <c r="R89" i="2"/>
  <c r="R101" i="2"/>
  <c r="R113" i="2"/>
  <c r="R137" i="2"/>
  <c r="R149" i="2"/>
  <c r="R173" i="2"/>
  <c r="R185" i="2"/>
  <c r="R209" i="2"/>
  <c r="R221" i="2"/>
  <c r="R233" i="2"/>
  <c r="R245" i="2"/>
  <c r="R257" i="2"/>
  <c r="R269" i="2"/>
  <c r="R281" i="2"/>
  <c r="R293" i="2"/>
  <c r="R305" i="2"/>
  <c r="R317" i="2"/>
  <c r="R320" i="2"/>
  <c r="R329" i="2"/>
  <c r="R341" i="2"/>
  <c r="R353" i="2"/>
  <c r="R356" i="2"/>
  <c r="R365" i="2"/>
  <c r="R368" i="2"/>
  <c r="R369" i="2"/>
  <c r="R370" i="2"/>
  <c r="R377" i="2"/>
  <c r="R392" i="2"/>
  <c r="R401" i="2"/>
  <c r="R23" i="2"/>
  <c r="Q23" i="2"/>
  <c r="Q35" i="2"/>
  <c r="Q47" i="2"/>
  <c r="Q59" i="2"/>
  <c r="Q71" i="2"/>
  <c r="Q83" i="2"/>
  <c r="Q95" i="2"/>
  <c r="Q119" i="2"/>
  <c r="Q143" i="2"/>
  <c r="Q155" i="2"/>
  <c r="Q167" i="2"/>
  <c r="Q179" i="2"/>
  <c r="Q191" i="2"/>
  <c r="Q211" i="2"/>
  <c r="Q215" i="2"/>
  <c r="Q223" i="2"/>
  <c r="Q227" i="2"/>
  <c r="Q239" i="2"/>
  <c r="Q251" i="2"/>
  <c r="Q263" i="2"/>
  <c r="Q270" i="2"/>
  <c r="Q271" i="2"/>
  <c r="Q275" i="2"/>
  <c r="Q283" i="2"/>
  <c r="Q287" i="2"/>
  <c r="Q295" i="2"/>
  <c r="Q299" i="2"/>
  <c r="Q311" i="2"/>
  <c r="Q315" i="2"/>
  <c r="Q323" i="2"/>
  <c r="Q330" i="2"/>
  <c r="Q331" i="2"/>
  <c r="Q335" i="2"/>
  <c r="Q342" i="2"/>
  <c r="Q344" i="2"/>
  <c r="Q355" i="2"/>
  <c r="Q359" i="2"/>
  <c r="Q374" i="2"/>
  <c r="Q375" i="2"/>
  <c r="Q379" i="2"/>
  <c r="Q389" i="2"/>
  <c r="Q390" i="2"/>
  <c r="Q391" i="2"/>
  <c r="Q395" i="2"/>
  <c r="Q402" i="2"/>
  <c r="Q10" i="2"/>
  <c r="P399" i="2"/>
  <c r="P400" i="2"/>
  <c r="P111" i="2"/>
  <c r="P135" i="2"/>
  <c r="P147" i="2"/>
  <c r="P159" i="2"/>
  <c r="P171" i="2"/>
  <c r="P183" i="2"/>
  <c r="P195" i="2"/>
  <c r="P219" i="2"/>
  <c r="P231" i="2"/>
  <c r="P243" i="2"/>
  <c r="P255" i="2"/>
  <c r="P267" i="2"/>
  <c r="P279" i="2"/>
  <c r="P291" i="2"/>
  <c r="P303" i="2"/>
  <c r="P315" i="2"/>
  <c r="P327" i="2"/>
  <c r="P339" i="2"/>
  <c r="P351" i="2"/>
  <c r="P363" i="2"/>
  <c r="P375" i="2"/>
  <c r="P387" i="2"/>
  <c r="P88" i="2"/>
  <c r="P65" i="2"/>
  <c r="P66" i="2"/>
  <c r="P54" i="2"/>
  <c r="P35" i="2"/>
  <c r="P22" i="2"/>
  <c r="O284" i="2"/>
  <c r="O285" i="2"/>
  <c r="O296" i="2"/>
  <c r="O297" i="2"/>
  <c r="O308" i="2"/>
  <c r="O309" i="2"/>
  <c r="O320" i="2"/>
  <c r="O321" i="2"/>
  <c r="O332" i="2"/>
  <c r="O333" i="2"/>
  <c r="O344" i="2"/>
  <c r="O345" i="2"/>
  <c r="O356" i="2"/>
  <c r="O357" i="2"/>
  <c r="O368" i="2"/>
  <c r="O369" i="2"/>
  <c r="O374" i="2"/>
  <c r="O380" i="2"/>
  <c r="O381" i="2"/>
  <c r="O386" i="2"/>
  <c r="O392" i="2"/>
  <c r="O393" i="2"/>
  <c r="O398" i="2"/>
  <c r="O400" i="2"/>
  <c r="O191" i="2"/>
  <c r="O213" i="2"/>
  <c r="O214" i="2"/>
  <c r="O215" i="2"/>
  <c r="O217" i="2"/>
  <c r="O225" i="2"/>
  <c r="O226" i="2"/>
  <c r="O227" i="2"/>
  <c r="O229" i="2"/>
  <c r="O236" i="2"/>
  <c r="O237" i="2"/>
  <c r="O238" i="2"/>
  <c r="O239" i="2"/>
  <c r="O247" i="2"/>
  <c r="O248" i="2"/>
  <c r="O249" i="2"/>
  <c r="O250" i="2"/>
  <c r="O251" i="2"/>
  <c r="O255" i="2"/>
  <c r="O259" i="2"/>
  <c r="O260" i="2"/>
  <c r="O261" i="2"/>
  <c r="O262" i="2"/>
  <c r="O263" i="2"/>
  <c r="O267" i="2"/>
  <c r="O271" i="2"/>
  <c r="O272" i="2"/>
  <c r="O273" i="2"/>
  <c r="O167" i="2"/>
  <c r="O168" i="2"/>
  <c r="O169" i="2"/>
  <c r="O179" i="2"/>
  <c r="O104" i="2"/>
  <c r="O105" i="2"/>
  <c r="O116" i="2"/>
  <c r="O117" i="2"/>
  <c r="O128" i="2"/>
  <c r="O129" i="2"/>
  <c r="O140" i="2"/>
  <c r="O141" i="2"/>
  <c r="O152" i="2"/>
  <c r="O153" i="2"/>
  <c r="O88" i="2"/>
  <c r="O89" i="2"/>
  <c r="O90" i="2"/>
  <c r="O75" i="2"/>
  <c r="O76" i="2"/>
  <c r="O51" i="2"/>
  <c r="O52" i="2"/>
  <c r="O57" i="2"/>
  <c r="O58" i="2"/>
  <c r="O63" i="2"/>
  <c r="O64" i="2"/>
  <c r="O34" i="2"/>
  <c r="O35" i="2"/>
  <c r="O41" i="2"/>
  <c r="O42" i="2"/>
  <c r="O46" i="2"/>
  <c r="O28" i="2"/>
  <c r="O29" i="2"/>
  <c r="N222" i="2"/>
  <c r="N223" i="2"/>
  <c r="N224" i="2"/>
  <c r="N225" i="2"/>
  <c r="N234" i="2"/>
  <c r="N235" i="2"/>
  <c r="N236" i="2"/>
  <c r="N237" i="2"/>
  <c r="N247" i="2"/>
  <c r="N248" i="2"/>
  <c r="N249" i="2"/>
  <c r="N259" i="2"/>
  <c r="N260" i="2"/>
  <c r="N261" i="2"/>
  <c r="N270" i="2"/>
  <c r="N271" i="2"/>
  <c r="N272" i="2"/>
  <c r="N273" i="2"/>
  <c r="N282" i="2"/>
  <c r="N284" i="2"/>
  <c r="N285" i="2"/>
  <c r="N295" i="2"/>
  <c r="N296" i="2"/>
  <c r="N297" i="2"/>
  <c r="N306" i="2"/>
  <c r="N307" i="2"/>
  <c r="N308" i="2"/>
  <c r="N309" i="2"/>
  <c r="N318" i="2"/>
  <c r="N319" i="2"/>
  <c r="N320" i="2"/>
  <c r="N321" i="2"/>
  <c r="N331" i="2"/>
  <c r="N332" i="2"/>
  <c r="N342" i="2"/>
  <c r="N343" i="2"/>
  <c r="N344" i="2"/>
  <c r="N345" i="2"/>
  <c r="N354" i="2"/>
  <c r="N355" i="2"/>
  <c r="N356" i="2"/>
  <c r="N357" i="2"/>
  <c r="N367" i="2"/>
  <c r="N368" i="2"/>
  <c r="N369" i="2"/>
  <c r="N381" i="2"/>
  <c r="N390" i="2"/>
  <c r="N391" i="2"/>
  <c r="N392" i="2"/>
  <c r="N393" i="2"/>
  <c r="N402" i="2"/>
  <c r="N403" i="2"/>
  <c r="N189" i="2"/>
  <c r="N195" i="2"/>
  <c r="N196" i="2"/>
  <c r="N201" i="2"/>
  <c r="N202" i="2"/>
  <c r="N207" i="2"/>
  <c r="N208" i="2"/>
  <c r="N213" i="2"/>
  <c r="N151" i="2"/>
  <c r="N162" i="2"/>
  <c r="N163" i="2"/>
  <c r="N174" i="2"/>
  <c r="N175" i="2"/>
  <c r="N139" i="2"/>
  <c r="N128" i="2"/>
  <c r="N111" i="2"/>
  <c r="N97" i="2"/>
  <c r="N85" i="2"/>
  <c r="N86" i="2"/>
  <c r="N71" i="2"/>
  <c r="N72" i="2"/>
  <c r="N73" i="2"/>
  <c r="N61" i="2"/>
  <c r="N50" i="2"/>
  <c r="N35" i="2"/>
  <c r="N36" i="2"/>
  <c r="N20" i="2"/>
  <c r="N6" i="2"/>
  <c r="AC17" i="6"/>
  <c r="AC51" i="6"/>
  <c r="AC278" i="6"/>
  <c r="AC332" i="6"/>
  <c r="AC60" i="6"/>
  <c r="AC356" i="6"/>
  <c r="AC312" i="6"/>
  <c r="AC158" i="6"/>
  <c r="AC286" i="6"/>
  <c r="AC46" i="6"/>
  <c r="AC189" i="6"/>
  <c r="AC161" i="6"/>
  <c r="AC94" i="6"/>
  <c r="AC163" i="6"/>
  <c r="AC98" i="6"/>
  <c r="AC373" i="6"/>
  <c r="AC85" i="6"/>
  <c r="AC37" i="6"/>
  <c r="AC199" i="6"/>
  <c r="AC209" i="6"/>
  <c r="AC39" i="6"/>
  <c r="AC41" i="6"/>
  <c r="AC295" i="6"/>
  <c r="AC119" i="6"/>
  <c r="AC397" i="6"/>
  <c r="AC201" i="6"/>
  <c r="AC156" i="6"/>
  <c r="AC187" i="6"/>
  <c r="AC65" i="6"/>
  <c r="AC217" i="6"/>
  <c r="AC110" i="6"/>
  <c r="AC136" i="6"/>
  <c r="AC320" i="6"/>
  <c r="AC243" i="6"/>
  <c r="AC262" i="6"/>
  <c r="AC363" i="6"/>
  <c r="AC347" i="6"/>
  <c r="AC233" i="6"/>
  <c r="AC403" i="6"/>
  <c r="AC272" i="6"/>
  <c r="AC195" i="6"/>
  <c r="AC171" i="6"/>
  <c r="AC384" i="6"/>
  <c r="AC388" i="6"/>
  <c r="AC174" i="6"/>
  <c r="AC122" i="6"/>
  <c r="AC75" i="6"/>
  <c r="AD51" i="6"/>
  <c r="AD347" i="6"/>
  <c r="AD389" i="6"/>
  <c r="AE17" i="6"/>
  <c r="AE51" i="6"/>
  <c r="AE278" i="6"/>
  <c r="AE3" i="6"/>
  <c r="AE332" i="6"/>
  <c r="AE60" i="6"/>
  <c r="AE356" i="6"/>
  <c r="AE312" i="6"/>
  <c r="AE158" i="6"/>
  <c r="AE46" i="6"/>
  <c r="AE189" i="6"/>
  <c r="AE70" i="6"/>
  <c r="AE161" i="6"/>
  <c r="AE94" i="6"/>
  <c r="AE163" i="6"/>
  <c r="AE98" i="6"/>
  <c r="AE373" i="6"/>
  <c r="AE85" i="6"/>
  <c r="AE294" i="6"/>
  <c r="AE37" i="6"/>
  <c r="AE199" i="6"/>
  <c r="AE209" i="6"/>
  <c r="AE39" i="6"/>
  <c r="AE41" i="6"/>
  <c r="AE342" i="6"/>
  <c r="AE295" i="6"/>
  <c r="AE397" i="6"/>
  <c r="AE201" i="6"/>
  <c r="AE156" i="6"/>
  <c r="AE187" i="6"/>
  <c r="AE65" i="6"/>
  <c r="AE217" i="6"/>
  <c r="AE110" i="6"/>
  <c r="AE136" i="6"/>
  <c r="AE320" i="6"/>
  <c r="AE243" i="6"/>
  <c r="AE262" i="6"/>
  <c r="AE363" i="6"/>
  <c r="AE347" i="6"/>
  <c r="AE233" i="6"/>
  <c r="AE403" i="6"/>
  <c r="AE272" i="6"/>
  <c r="AE195" i="6"/>
  <c r="AE171" i="6"/>
  <c r="AE303" i="6"/>
  <c r="AE384" i="6"/>
  <c r="AE388" i="6"/>
  <c r="AE122" i="6"/>
  <c r="U17" i="6"/>
  <c r="U51" i="6"/>
  <c r="U225" i="6"/>
  <c r="U278" i="6"/>
  <c r="U369" i="6"/>
  <c r="U3" i="6"/>
  <c r="U55" i="6"/>
  <c r="U81" i="6"/>
  <c r="U60" i="6"/>
  <c r="U282" i="6"/>
  <c r="U356" i="6"/>
  <c r="U165" i="6"/>
  <c r="U312" i="6"/>
  <c r="U392" i="6"/>
  <c r="U158" i="6"/>
  <c r="U69" i="6"/>
  <c r="U357" i="6"/>
  <c r="U100" i="6"/>
  <c r="U189" i="6"/>
  <c r="U6" i="6"/>
  <c r="U70" i="6"/>
  <c r="U76" i="6"/>
  <c r="U161" i="6"/>
  <c r="U336" i="6"/>
  <c r="U94" i="6"/>
  <c r="U88" i="6"/>
  <c r="U163" i="6"/>
  <c r="U291" i="6"/>
  <c r="U98" i="6"/>
  <c r="U125" i="6"/>
  <c r="U373" i="6"/>
  <c r="U47" i="6"/>
  <c r="U258" i="6"/>
  <c r="U22" i="6"/>
  <c r="U341" i="6"/>
  <c r="U199" i="6"/>
  <c r="U63" i="6"/>
  <c r="U209" i="6"/>
  <c r="U318" i="6"/>
  <c r="U39" i="6"/>
  <c r="U140" i="6"/>
  <c r="U41" i="6"/>
  <c r="U120" i="6"/>
  <c r="U342" i="6"/>
  <c r="U343" i="6"/>
  <c r="U295" i="6"/>
  <c r="U24" i="6"/>
  <c r="U397" i="6"/>
  <c r="U109" i="6"/>
  <c r="U205" i="6"/>
  <c r="U156" i="6"/>
  <c r="U11" i="6"/>
  <c r="U188" i="6"/>
  <c r="U194" i="6"/>
  <c r="U217" i="6"/>
  <c r="U67" i="6"/>
  <c r="U110" i="6"/>
  <c r="U244" i="6"/>
  <c r="U136" i="6"/>
  <c r="U247" i="6"/>
  <c r="U235" i="6"/>
  <c r="U243" i="6"/>
  <c r="U262" i="6"/>
  <c r="U255" i="6"/>
  <c r="U74" i="6"/>
  <c r="U347" i="6"/>
  <c r="U348" i="6"/>
  <c r="U233" i="6"/>
  <c r="U399" i="6"/>
  <c r="U403" i="6"/>
  <c r="U301" i="6"/>
  <c r="U226" i="6"/>
  <c r="U195" i="6"/>
  <c r="U380" i="6"/>
  <c r="U303" i="6"/>
  <c r="U274" i="6"/>
  <c r="U384" i="6"/>
  <c r="U353" i="6"/>
  <c r="U389" i="6"/>
  <c r="U308" i="6"/>
  <c r="Q17" i="6"/>
  <c r="Q327" i="6"/>
  <c r="Q51" i="6"/>
  <c r="Q225" i="6"/>
  <c r="Q278" i="6"/>
  <c r="Q369" i="6"/>
  <c r="Q3" i="6"/>
  <c r="Q55" i="6"/>
  <c r="Q332" i="6"/>
  <c r="Q81" i="6"/>
  <c r="Q282" i="6"/>
  <c r="Q356" i="6"/>
  <c r="Q165" i="6"/>
  <c r="Q392" i="6"/>
  <c r="Q158" i="6"/>
  <c r="Q69" i="6"/>
  <c r="Q286" i="6"/>
  <c r="Q6" i="6"/>
  <c r="Q70" i="6"/>
  <c r="Q76" i="6"/>
  <c r="Q161" i="6"/>
  <c r="Q336" i="6"/>
  <c r="Q94" i="6"/>
  <c r="Q88" i="6"/>
  <c r="Q163" i="6"/>
  <c r="Q291" i="6"/>
  <c r="Q125" i="6"/>
  <c r="Q373" i="6"/>
  <c r="Q85" i="6"/>
  <c r="Q258" i="6"/>
  <c r="Q22" i="6"/>
  <c r="Q37" i="6"/>
  <c r="Q341" i="6"/>
  <c r="Q199" i="6"/>
  <c r="Q63" i="6"/>
  <c r="Q209" i="6"/>
  <c r="Q318" i="6"/>
  <c r="Q39" i="6"/>
  <c r="Q41" i="6"/>
  <c r="Q120" i="6"/>
  <c r="Q343" i="6"/>
  <c r="Q295" i="6"/>
  <c r="Q24" i="6"/>
  <c r="Q197" i="6"/>
  <c r="Q397" i="6"/>
  <c r="Q109" i="6"/>
  <c r="Q201" i="6"/>
  <c r="Q205" i="6"/>
  <c r="Q156" i="6"/>
  <c r="Q11" i="6"/>
  <c r="Q187" i="6"/>
  <c r="Q65" i="6"/>
  <c r="Q194" i="6"/>
  <c r="Q67" i="6"/>
  <c r="Q110" i="6"/>
  <c r="Q244" i="6"/>
  <c r="Q136" i="6"/>
  <c r="Q247" i="6"/>
  <c r="Q235" i="6"/>
  <c r="Q262" i="6"/>
  <c r="Q255" i="6"/>
  <c r="Q200" i="6"/>
  <c r="Q363" i="6"/>
  <c r="Q74" i="6"/>
  <c r="Q347" i="6"/>
  <c r="Q348" i="6"/>
  <c r="Q399" i="6"/>
  <c r="Q403" i="6"/>
  <c r="Q301" i="6"/>
  <c r="Q272" i="6"/>
  <c r="Q226" i="6"/>
  <c r="Q379" i="6"/>
  <c r="Q195" i="6"/>
  <c r="Q380" i="6"/>
  <c r="Q171" i="6"/>
  <c r="Q224" i="6"/>
  <c r="Q303" i="6"/>
  <c r="Q274" i="6"/>
  <c r="Q384" i="6"/>
  <c r="Q353" i="6"/>
  <c r="Q387" i="6"/>
  <c r="Q388" i="6"/>
  <c r="Q389" i="6"/>
  <c r="Q122" i="6"/>
  <c r="Q308" i="6"/>
  <c r="P16" i="6"/>
  <c r="P327" i="6"/>
  <c r="P390" i="6"/>
  <c r="P225" i="6"/>
  <c r="P277" i="6"/>
  <c r="P369" i="6"/>
  <c r="P279" i="6"/>
  <c r="P55" i="6"/>
  <c r="P29" i="6"/>
  <c r="P81" i="6"/>
  <c r="P281" i="6"/>
  <c r="P282" i="6"/>
  <c r="P394" i="6"/>
  <c r="P165" i="6"/>
  <c r="P285" i="6"/>
  <c r="P392" i="6"/>
  <c r="P313" i="6"/>
  <c r="P69" i="6"/>
  <c r="P61" i="6"/>
  <c r="P357" i="6"/>
  <c r="P4" i="6"/>
  <c r="P100" i="6"/>
  <c r="P5" i="6"/>
  <c r="P6" i="6"/>
  <c r="P246" i="6"/>
  <c r="P76" i="6"/>
  <c r="P124" i="6"/>
  <c r="P336" i="6"/>
  <c r="P337" i="6"/>
  <c r="P88" i="6"/>
  <c r="P290" i="6"/>
  <c r="P291" i="6"/>
  <c r="P338" i="6"/>
  <c r="P125" i="6"/>
  <c r="P229" i="6"/>
  <c r="P47" i="6"/>
  <c r="P339" i="6"/>
  <c r="P258" i="6"/>
  <c r="P340" i="6"/>
  <c r="P22" i="6"/>
  <c r="P62" i="6"/>
  <c r="P341" i="6"/>
  <c r="P180" i="6"/>
  <c r="P63" i="6"/>
  <c r="P114" i="6"/>
  <c r="P318" i="6"/>
  <c r="P112" i="6"/>
  <c r="P140" i="6"/>
  <c r="P129" i="6"/>
  <c r="P41" i="6"/>
  <c r="P56" i="6"/>
  <c r="P343" i="6"/>
  <c r="P184" i="6"/>
  <c r="P24" i="6"/>
  <c r="P172" i="6"/>
  <c r="P197" i="6"/>
  <c r="P231" i="6"/>
  <c r="P242" i="6"/>
  <c r="P397" i="6"/>
  <c r="P109" i="6"/>
  <c r="P210" i="6"/>
  <c r="P201" i="6"/>
  <c r="P205" i="6"/>
  <c r="P106" i="6"/>
  <c r="P148" i="6"/>
  <c r="P11" i="6"/>
  <c r="P144" i="6"/>
  <c r="P375" i="6"/>
  <c r="P12" i="6"/>
  <c r="P187" i="6"/>
  <c r="P188" i="6"/>
  <c r="P257" i="6"/>
  <c r="P128" i="6"/>
  <c r="P65" i="6"/>
  <c r="P186" i="6"/>
  <c r="P67" i="6"/>
  <c r="P134" i="6"/>
  <c r="P253" i="6"/>
  <c r="P110" i="6"/>
  <c r="P244" i="6"/>
  <c r="P133" i="6"/>
  <c r="P14" i="6"/>
  <c r="P136" i="6"/>
  <c r="P247" i="6"/>
  <c r="P132" i="6"/>
  <c r="P220" i="6"/>
  <c r="P320" i="6"/>
  <c r="P235" i="6"/>
  <c r="P296" i="6"/>
  <c r="P238" i="6"/>
  <c r="P245" i="6"/>
  <c r="P297" i="6"/>
  <c r="P262" i="6"/>
  <c r="P255" i="6"/>
  <c r="P266" i="6"/>
  <c r="P74" i="6"/>
  <c r="P346" i="6"/>
  <c r="P300" i="6"/>
  <c r="P233" i="6"/>
  <c r="P399" i="6"/>
  <c r="P349" i="6"/>
  <c r="P366" i="6"/>
  <c r="P403" i="6"/>
  <c r="P301" i="6"/>
  <c r="P271" i="6"/>
  <c r="P272" i="6"/>
  <c r="P226" i="6"/>
  <c r="P379" i="6"/>
  <c r="P323" i="6"/>
  <c r="P195" i="6"/>
  <c r="P380" i="6"/>
  <c r="P382" i="6"/>
  <c r="P146" i="6"/>
  <c r="P224" i="6"/>
  <c r="P302" i="6"/>
  <c r="P303" i="6"/>
  <c r="P274" i="6"/>
  <c r="P306" i="6"/>
  <c r="P254" i="6"/>
  <c r="P383" i="6"/>
  <c r="P384" i="6"/>
  <c r="P353" i="6"/>
  <c r="P386" i="6"/>
  <c r="P387" i="6"/>
  <c r="P96" i="6"/>
  <c r="P388" i="6"/>
  <c r="P389" i="6"/>
  <c r="P126" i="6"/>
  <c r="P83" i="6"/>
  <c r="P50" i="6"/>
  <c r="P84" i="6"/>
  <c r="P122" i="6"/>
  <c r="P308" i="6"/>
  <c r="P75" i="6"/>
  <c r="N283" i="3"/>
  <c r="N295" i="3"/>
  <c r="N307" i="3"/>
  <c r="N319" i="3"/>
  <c r="N331" i="3"/>
  <c r="N338" i="3"/>
  <c r="N343" i="3"/>
  <c r="N355" i="3"/>
  <c r="N358" i="3"/>
  <c r="N359" i="3"/>
  <c r="N391" i="3"/>
  <c r="N65" i="3"/>
  <c r="N101" i="3"/>
  <c r="N113" i="3"/>
  <c r="N125" i="3"/>
  <c r="N137" i="3"/>
  <c r="N143" i="3"/>
  <c r="N149" i="3"/>
  <c r="N161" i="3"/>
  <c r="N173" i="3"/>
  <c r="N185" i="3"/>
  <c r="N191" i="3"/>
  <c r="N197" i="3"/>
  <c r="N209" i="3"/>
  <c r="N221" i="3"/>
  <c r="N233" i="3"/>
  <c r="N239" i="3"/>
  <c r="N245" i="3"/>
  <c r="N251" i="3"/>
  <c r="N257" i="3"/>
  <c r="N269" i="3"/>
  <c r="N41" i="3"/>
  <c r="N42" i="3"/>
  <c r="N25" i="3"/>
  <c r="N18" i="3"/>
  <c r="N19" i="3"/>
  <c r="N35" i="3"/>
  <c r="N47" i="3"/>
  <c r="N50" i="3"/>
  <c r="N51" i="3"/>
  <c r="N63" i="3"/>
  <c r="N75" i="3"/>
  <c r="N83" i="3"/>
  <c r="N87" i="3"/>
  <c r="N95" i="3"/>
  <c r="N99" i="3"/>
  <c r="N107" i="3"/>
  <c r="N111" i="3"/>
  <c r="N119" i="3"/>
  <c r="N123" i="3"/>
  <c r="N131" i="3"/>
  <c r="N135" i="3"/>
  <c r="N147" i="3"/>
  <c r="N155" i="3"/>
  <c r="N159" i="3"/>
  <c r="N167" i="3"/>
  <c r="N171" i="3"/>
  <c r="N179" i="3"/>
  <c r="N183" i="3"/>
  <c r="N195" i="3"/>
  <c r="N207" i="3"/>
  <c r="N215" i="3"/>
  <c r="N219" i="3"/>
  <c r="N231" i="3"/>
  <c r="N243" i="3"/>
  <c r="N255" i="3"/>
  <c r="N262" i="3"/>
  <c r="N267" i="3"/>
  <c r="N279" i="3"/>
  <c r="N281" i="3"/>
  <c r="N286" i="3"/>
  <c r="N287" i="3"/>
  <c r="N291" i="3"/>
  <c r="N293" i="3"/>
  <c r="N299" i="3"/>
  <c r="N303" i="3"/>
  <c r="N305" i="3"/>
  <c r="N310" i="3"/>
  <c r="N311" i="3"/>
  <c r="N315" i="3"/>
  <c r="N317" i="3"/>
  <c r="N318" i="3"/>
  <c r="N327" i="3"/>
  <c r="N329" i="3"/>
  <c r="N330" i="3"/>
  <c r="N335" i="3"/>
  <c r="N339" i="3"/>
  <c r="N341" i="3"/>
  <c r="N351" i="3"/>
  <c r="N353" i="3"/>
  <c r="N354" i="3"/>
  <c r="N363" i="3"/>
  <c r="N365" i="3"/>
  <c r="N366" i="3"/>
  <c r="N371" i="3"/>
  <c r="N372" i="3"/>
  <c r="N375" i="3"/>
  <c r="N377" i="3"/>
  <c r="N382" i="3"/>
  <c r="N383" i="3"/>
  <c r="N387" i="3"/>
  <c r="N389" i="3"/>
  <c r="N399" i="3"/>
  <c r="N401" i="3"/>
  <c r="N402" i="3"/>
  <c r="N27" i="3"/>
  <c r="N7" i="3"/>
  <c r="N9" i="3"/>
  <c r="N12" i="3"/>
  <c r="N13" i="3"/>
  <c r="N15" i="3"/>
  <c r="M99" i="4"/>
  <c r="M111" i="4"/>
  <c r="M123" i="4"/>
  <c r="M135" i="4"/>
  <c r="M147" i="4"/>
  <c r="M159" i="4"/>
  <c r="M171" i="4"/>
  <c r="M183" i="4"/>
  <c r="M195" i="4"/>
  <c r="M207" i="4"/>
  <c r="M219" i="4"/>
  <c r="M231" i="4"/>
  <c r="M243" i="4"/>
  <c r="M255" i="4"/>
  <c r="M267" i="4"/>
  <c r="M279" i="4"/>
  <c r="M291" i="4"/>
  <c r="M303" i="4"/>
  <c r="M315" i="4"/>
  <c r="M327" i="4"/>
  <c r="M339" i="4"/>
  <c r="M351" i="4"/>
  <c r="M363" i="4"/>
  <c r="M375" i="4"/>
  <c r="M387" i="4"/>
  <c r="M399" i="4"/>
  <c r="M79" i="4"/>
  <c r="M67" i="4"/>
  <c r="N36" i="4"/>
  <c r="N48" i="4"/>
  <c r="N60" i="4"/>
  <c r="N84" i="4"/>
  <c r="N120" i="4"/>
  <c r="N132" i="4"/>
  <c r="N144" i="4"/>
  <c r="N156" i="4"/>
  <c r="N168" i="4"/>
  <c r="N180" i="4"/>
  <c r="N192" i="4"/>
  <c r="N204" i="4"/>
  <c r="N216" i="4"/>
  <c r="N228" i="4"/>
  <c r="N240" i="4"/>
  <c r="N252" i="4"/>
  <c r="N264" i="4"/>
  <c r="N288" i="4"/>
  <c r="N324" i="4"/>
  <c r="N336" i="4"/>
  <c r="N348" i="4"/>
  <c r="N360" i="4"/>
  <c r="N372" i="4"/>
  <c r="N384" i="4"/>
  <c r="N396" i="4"/>
  <c r="N24" i="4"/>
  <c r="O339" i="4"/>
  <c r="O351" i="4"/>
  <c r="O363" i="4"/>
  <c r="O375" i="4"/>
  <c r="O387" i="4"/>
  <c r="O399" i="4"/>
  <c r="O267" i="4"/>
  <c r="O279" i="4"/>
  <c r="O291" i="4"/>
  <c r="O303" i="4"/>
  <c r="O315" i="4"/>
  <c r="O327" i="4"/>
  <c r="O43" i="4"/>
  <c r="O55" i="4"/>
  <c r="O67" i="4"/>
  <c r="O79" i="4"/>
  <c r="O91" i="4"/>
  <c r="O103" i="4"/>
  <c r="O115" i="4"/>
  <c r="O127" i="4"/>
  <c r="O139" i="4"/>
  <c r="O142" i="4"/>
  <c r="O151" i="4"/>
  <c r="O154" i="4"/>
  <c r="O163" i="4"/>
  <c r="O166" i="4"/>
  <c r="O175" i="4"/>
  <c r="O178" i="4"/>
  <c r="O187" i="4"/>
  <c r="O190" i="4"/>
  <c r="O199" i="4"/>
  <c r="O202" i="4"/>
  <c r="O211" i="4"/>
  <c r="O214" i="4"/>
  <c r="O223" i="4"/>
  <c r="O226" i="4"/>
  <c r="O235" i="4"/>
  <c r="O238" i="4"/>
  <c r="O247" i="4"/>
  <c r="O250" i="4"/>
  <c r="O20" i="4"/>
  <c r="Q390" i="6"/>
  <c r="Q277" i="6"/>
  <c r="Q279" i="6"/>
  <c r="Q18" i="6"/>
  <c r="Q285" i="6"/>
  <c r="Q314" i="6"/>
  <c r="Q147" i="6"/>
  <c r="Q19" i="6"/>
  <c r="Q68" i="6"/>
  <c r="Q58" i="6"/>
  <c r="Q221" i="6"/>
  <c r="Q196" i="6"/>
  <c r="Q107" i="6"/>
  <c r="Q140" i="6"/>
  <c r="Q10" i="6"/>
  <c r="Q188" i="6"/>
  <c r="Q257" i="6"/>
  <c r="Q13" i="6"/>
  <c r="Q154" i="6"/>
  <c r="Q256" i="6"/>
  <c r="Q238" i="6"/>
  <c r="Q270" i="6"/>
  <c r="Q321" i="6"/>
  <c r="Q401" i="6"/>
  <c r="Q50" i="6"/>
  <c r="P17" i="6"/>
  <c r="P310" i="6"/>
  <c r="P18" i="6"/>
  <c r="P32" i="6"/>
  <c r="P356" i="6"/>
  <c r="P314" i="6"/>
  <c r="P147" i="6"/>
  <c r="P19" i="6"/>
  <c r="P58" i="6"/>
  <c r="P221" i="6"/>
  <c r="P202" i="6"/>
  <c r="P196" i="6"/>
  <c r="P107" i="6"/>
  <c r="P120" i="6"/>
  <c r="P194" i="6"/>
  <c r="P348" i="6"/>
  <c r="R98" i="5"/>
  <c r="R110" i="5"/>
  <c r="R122" i="5"/>
  <c r="R134" i="5"/>
  <c r="R146" i="5"/>
  <c r="R158" i="5"/>
  <c r="R170" i="5"/>
  <c r="R182" i="5"/>
  <c r="R194" i="5"/>
  <c r="R206" i="5"/>
  <c r="R218" i="5"/>
  <c r="R230" i="5"/>
  <c r="R242" i="5"/>
  <c r="R254" i="5"/>
  <c r="R266" i="5"/>
  <c r="R278" i="5"/>
  <c r="R290" i="5"/>
  <c r="R302" i="5"/>
  <c r="R314" i="5"/>
  <c r="R326" i="5"/>
  <c r="R338" i="5"/>
  <c r="R350" i="5"/>
  <c r="R362" i="5"/>
  <c r="R374" i="5"/>
  <c r="R386" i="5"/>
  <c r="R398" i="5"/>
  <c r="R41" i="5"/>
  <c r="R53" i="5"/>
  <c r="R65" i="5"/>
  <c r="R77" i="5"/>
  <c r="R24" i="5"/>
  <c r="R10" i="5"/>
  <c r="Q62" i="5"/>
  <c r="Q74" i="5"/>
  <c r="Q86" i="5"/>
  <c r="Q98" i="5"/>
  <c r="Q110" i="5"/>
  <c r="Q122" i="5"/>
  <c r="Q134" i="5"/>
  <c r="Q146" i="5"/>
  <c r="Q158" i="5"/>
  <c r="Q170" i="5"/>
  <c r="Q182" i="5"/>
  <c r="Q194" i="5"/>
  <c r="Q206" i="5"/>
  <c r="Q218" i="5"/>
  <c r="Q230" i="5"/>
  <c r="Q242" i="5"/>
  <c r="Q254" i="5"/>
  <c r="Q266" i="5"/>
  <c r="Q278" i="5"/>
  <c r="Q290" i="5"/>
  <c r="Q302" i="5"/>
  <c r="Q314" i="5"/>
  <c r="Q326" i="5"/>
  <c r="Q338" i="5"/>
  <c r="Q350" i="5"/>
  <c r="Q362" i="5"/>
  <c r="Q374" i="5"/>
  <c r="Q386" i="5"/>
  <c r="Q398" i="5"/>
  <c r="Q36" i="5"/>
  <c r="Q48" i="5"/>
  <c r="Q25" i="5"/>
  <c r="Q12" i="5"/>
  <c r="Q3" i="5"/>
  <c r="P393" i="5"/>
  <c r="P292" i="5"/>
  <c r="P269" i="5"/>
  <c r="P281" i="5"/>
  <c r="P109" i="5"/>
  <c r="P121" i="5"/>
  <c r="P157" i="5"/>
  <c r="P169" i="5"/>
  <c r="P181" i="5"/>
  <c r="P193" i="5"/>
  <c r="P205" i="5"/>
  <c r="P217" i="5"/>
  <c r="P241" i="5"/>
  <c r="P56" i="5"/>
  <c r="P68" i="5"/>
  <c r="P80" i="5"/>
  <c r="P92" i="5"/>
  <c r="P32" i="5"/>
  <c r="P44" i="5"/>
  <c r="P11" i="5"/>
  <c r="O5" i="5"/>
  <c r="O17" i="5"/>
  <c r="O29" i="5"/>
  <c r="O41" i="5"/>
  <c r="O53" i="5"/>
  <c r="O173" i="5"/>
  <c r="O185" i="5"/>
  <c r="O197" i="5"/>
  <c r="O317" i="5"/>
  <c r="O329" i="5"/>
  <c r="O341" i="5"/>
  <c r="N3" i="5"/>
  <c r="N15" i="5"/>
  <c r="N27" i="5"/>
  <c r="N39" i="5"/>
  <c r="N51" i="5"/>
  <c r="N79" i="5"/>
  <c r="N91" i="5"/>
  <c r="N103" i="5"/>
  <c r="N115" i="5"/>
  <c r="N127" i="5"/>
  <c r="N139" i="5"/>
  <c r="N151" i="5"/>
  <c r="N163" i="5"/>
  <c r="N175" i="5"/>
  <c r="N187" i="5"/>
  <c r="N199" i="5"/>
  <c r="N211" i="5"/>
  <c r="N223" i="5"/>
  <c r="N235" i="5"/>
  <c r="N247" i="5"/>
  <c r="N259" i="5"/>
  <c r="N271" i="5"/>
  <c r="N283" i="5"/>
  <c r="N295" i="5"/>
  <c r="N319" i="5"/>
  <c r="N331" i="5"/>
  <c r="N343" i="5"/>
  <c r="N355" i="5"/>
  <c r="N367" i="5"/>
  <c r="N379" i="5"/>
  <c r="N391" i="5"/>
  <c r="N69" i="5"/>
  <c r="N65" i="5"/>
  <c r="L64" i="7"/>
  <c r="L76" i="7"/>
  <c r="L88" i="7"/>
  <c r="L100" i="7"/>
  <c r="L112" i="7"/>
  <c r="L124" i="7"/>
  <c r="L136" i="7"/>
  <c r="L148" i="7"/>
  <c r="L160" i="7"/>
  <c r="L172" i="7"/>
  <c r="L184" i="7"/>
  <c r="L196" i="7"/>
  <c r="L208" i="7"/>
  <c r="L220" i="7"/>
  <c r="L232" i="7"/>
  <c r="L244" i="7"/>
  <c r="L256" i="7"/>
  <c r="L268" i="7"/>
  <c r="L280" i="7"/>
  <c r="L292" i="7"/>
  <c r="L304" i="7"/>
  <c r="L316" i="7"/>
  <c r="L328" i="7"/>
  <c r="L340" i="7"/>
  <c r="L352" i="7"/>
  <c r="L364" i="7"/>
  <c r="L376" i="7"/>
  <c r="L388" i="7"/>
  <c r="L400" i="7"/>
  <c r="L31" i="7"/>
  <c r="L43" i="7"/>
  <c r="L10" i="7"/>
  <c r="N6" i="3"/>
  <c r="O171" i="3"/>
  <c r="O176" i="3"/>
  <c r="O177" i="3"/>
  <c r="O179" i="3"/>
  <c r="O185" i="3"/>
  <c r="O188" i="3"/>
  <c r="O189" i="3"/>
  <c r="O191" i="3"/>
  <c r="O195" i="3"/>
  <c r="O197" i="3"/>
  <c r="O200" i="3"/>
  <c r="O201" i="3"/>
  <c r="O203" i="3"/>
  <c r="O209" i="3"/>
  <c r="O212" i="3"/>
  <c r="O213" i="3"/>
  <c r="O215" i="3"/>
  <c r="O219" i="3"/>
  <c r="O224" i="3"/>
  <c r="O225" i="3"/>
  <c r="O226" i="3"/>
  <c r="O227" i="3"/>
  <c r="O233" i="3"/>
  <c r="O236" i="3"/>
  <c r="O237" i="3"/>
  <c r="O239" i="3"/>
  <c r="O243" i="3"/>
  <c r="O245" i="3"/>
  <c r="O248" i="3"/>
  <c r="O249" i="3"/>
  <c r="O255" i="3"/>
  <c r="O257" i="3"/>
  <c r="O260" i="3"/>
  <c r="O263" i="3"/>
  <c r="O267" i="3"/>
  <c r="O272" i="3"/>
  <c r="O273" i="3"/>
  <c r="O275" i="3"/>
  <c r="O279" i="3"/>
  <c r="O285" i="3"/>
  <c r="O287" i="3"/>
  <c r="O296" i="3"/>
  <c r="O297" i="3"/>
  <c r="O299" i="3"/>
  <c r="O305" i="3"/>
  <c r="O308" i="3"/>
  <c r="O309" i="3"/>
  <c r="O311" i="3"/>
  <c r="O317" i="3"/>
  <c r="O320" i="3"/>
  <c r="O321" i="3"/>
  <c r="O322" i="3"/>
  <c r="O323" i="3"/>
  <c r="O327" i="3"/>
  <c r="O332" i="3"/>
  <c r="O333" i="3"/>
  <c r="O334" i="3"/>
  <c r="O335" i="3"/>
  <c r="O339" i="3"/>
  <c r="O344" i="3"/>
  <c r="O345" i="3"/>
  <c r="O346" i="3"/>
  <c r="O347" i="3"/>
  <c r="O356" i="3"/>
  <c r="O357" i="3"/>
  <c r="O358" i="3"/>
  <c r="O359" i="3"/>
  <c r="O363" i="3"/>
  <c r="O368" i="3"/>
  <c r="O370" i="3"/>
  <c r="O371" i="3"/>
  <c r="O375" i="3"/>
  <c r="O380" i="3"/>
  <c r="O381" i="3"/>
  <c r="O382" i="3"/>
  <c r="O387" i="3"/>
  <c r="O392" i="3"/>
  <c r="O393" i="3"/>
  <c r="O394" i="3"/>
  <c r="O395" i="3"/>
  <c r="O14" i="3"/>
  <c r="O15" i="3"/>
  <c r="O17" i="3"/>
  <c r="O27" i="3"/>
  <c r="O33" i="3"/>
  <c r="O38" i="3"/>
  <c r="O40" i="3"/>
  <c r="O41" i="3"/>
  <c r="O45" i="3"/>
  <c r="O47" i="3"/>
  <c r="O50" i="3"/>
  <c r="O51" i="3"/>
  <c r="O52" i="3"/>
  <c r="O53" i="3"/>
  <c r="O57" i="3"/>
  <c r="O59" i="3"/>
  <c r="O62" i="3"/>
  <c r="O63" i="3"/>
  <c r="O64" i="3"/>
  <c r="O65" i="3"/>
  <c r="O74" i="3"/>
  <c r="O75" i="3"/>
  <c r="O76" i="3"/>
  <c r="O86" i="3"/>
  <c r="O87" i="3"/>
  <c r="O88" i="3"/>
  <c r="O89" i="3"/>
  <c r="O93" i="3"/>
  <c r="O98" i="3"/>
  <c r="O99" i="3"/>
  <c r="O100" i="3"/>
  <c r="O101" i="3"/>
  <c r="O105" i="3"/>
  <c r="O107" i="3"/>
  <c r="O110" i="3"/>
  <c r="O112" i="3"/>
  <c r="O113" i="3"/>
  <c r="O117" i="3"/>
  <c r="O119" i="3"/>
  <c r="O122" i="3"/>
  <c r="O123" i="3"/>
  <c r="O124" i="3"/>
  <c r="O129" i="3"/>
  <c r="O134" i="3"/>
  <c r="O135" i="3"/>
  <c r="O136" i="3"/>
  <c r="O137" i="3"/>
  <c r="O141" i="3"/>
  <c r="O143" i="3"/>
  <c r="O146" i="3"/>
  <c r="O148" i="3"/>
  <c r="O149" i="3"/>
  <c r="O155" i="3"/>
  <c r="O158" i="3"/>
  <c r="O159" i="3"/>
  <c r="O160" i="3"/>
  <c r="O161" i="3"/>
  <c r="O165" i="3"/>
  <c r="O167" i="3"/>
  <c r="O7" i="3"/>
  <c r="O8" i="3"/>
  <c r="O9" i="3"/>
  <c r="O10" i="3"/>
  <c r="O4" i="3"/>
  <c r="O6" i="3"/>
  <c r="N28" i="3"/>
  <c r="N30" i="3"/>
  <c r="N36" i="3"/>
  <c r="N40" i="3"/>
  <c r="N46" i="3"/>
  <c r="N52" i="3"/>
  <c r="N53" i="3"/>
  <c r="N54" i="3"/>
  <c r="N58" i="3"/>
  <c r="N64" i="3"/>
  <c r="N66" i="3"/>
  <c r="N70" i="3"/>
  <c r="N72" i="3"/>
  <c r="N76" i="3"/>
  <c r="N78" i="3"/>
  <c r="N82" i="3"/>
  <c r="N88" i="3"/>
  <c r="N89" i="3"/>
  <c r="N90" i="3"/>
  <c r="N94" i="3"/>
  <c r="N96" i="3"/>
  <c r="N100" i="3"/>
  <c r="N102" i="3"/>
  <c r="N106" i="3"/>
  <c r="N108" i="3"/>
  <c r="N112" i="3"/>
  <c r="N114" i="3"/>
  <c r="N118" i="3"/>
  <c r="N120" i="3"/>
  <c r="N124" i="3"/>
  <c r="N126" i="3"/>
  <c r="N130" i="3"/>
  <c r="N132" i="3"/>
  <c r="N136" i="3"/>
  <c r="N142" i="3"/>
  <c r="N144" i="3"/>
  <c r="N148" i="3"/>
  <c r="N150" i="3"/>
  <c r="N154" i="3"/>
  <c r="N156" i="3"/>
  <c r="N160" i="3"/>
  <c r="N162" i="3"/>
  <c r="N166" i="3"/>
  <c r="N168" i="3"/>
  <c r="N172" i="3"/>
  <c r="N174" i="3"/>
  <c r="N178" i="3"/>
  <c r="N180" i="3"/>
  <c r="N186" i="3"/>
  <c r="N190" i="3"/>
  <c r="N192" i="3"/>
  <c r="N196" i="3"/>
  <c r="N198" i="3"/>
  <c r="N204" i="3"/>
  <c r="N208" i="3"/>
  <c r="N210" i="3"/>
  <c r="N214" i="3"/>
  <c r="N216" i="3"/>
  <c r="N220" i="3"/>
  <c r="N222" i="3"/>
  <c r="N226" i="3"/>
  <c r="N228" i="3"/>
  <c r="N232" i="3"/>
  <c r="N234" i="3"/>
  <c r="N238" i="3"/>
  <c r="N240" i="3"/>
  <c r="N244" i="3"/>
  <c r="N246" i="3"/>
  <c r="N250" i="3"/>
  <c r="N256" i="3"/>
  <c r="N258" i="3"/>
  <c r="N264" i="3"/>
  <c r="N268" i="3"/>
  <c r="N270" i="3"/>
  <c r="N274" i="3"/>
  <c r="N280" i="3"/>
  <c r="N282" i="3"/>
  <c r="N292" i="3"/>
  <c r="N294" i="3"/>
  <c r="N298" i="3"/>
  <c r="N304" i="3"/>
  <c r="N306" i="3"/>
  <c r="N316" i="3"/>
  <c r="N328" i="3"/>
  <c r="N334" i="3"/>
  <c r="N340" i="3"/>
  <c r="N342" i="3"/>
  <c r="N346" i="3"/>
  <c r="N352" i="3"/>
  <c r="N360" i="3"/>
  <c r="N364" i="3"/>
  <c r="N370" i="3"/>
  <c r="N376" i="3"/>
  <c r="N378" i="3"/>
  <c r="N388" i="3"/>
  <c r="N390" i="3"/>
  <c r="N394" i="3"/>
  <c r="N400" i="3"/>
  <c r="M151" i="3"/>
  <c r="M152" i="3"/>
  <c r="M153" i="3"/>
  <c r="M154" i="3"/>
  <c r="M157" i="3"/>
  <c r="M162" i="3"/>
  <c r="M163" i="3"/>
  <c r="M164" i="3"/>
  <c r="M165" i="3"/>
  <c r="M167" i="3"/>
  <c r="M169" i="3"/>
  <c r="M170" i="3"/>
  <c r="M174" i="3"/>
  <c r="M175" i="3"/>
  <c r="M176" i="3"/>
  <c r="M177" i="3"/>
  <c r="M178" i="3"/>
  <c r="M181" i="3"/>
  <c r="M186" i="3"/>
  <c r="M188" i="3"/>
  <c r="M189" i="3"/>
  <c r="M191" i="3"/>
  <c r="M194" i="3"/>
  <c r="M198" i="3"/>
  <c r="M199" i="3"/>
  <c r="M200" i="3"/>
  <c r="M201" i="3"/>
  <c r="M202" i="3"/>
  <c r="M205" i="3"/>
  <c r="M210" i="3"/>
  <c r="M211" i="3"/>
  <c r="M212" i="3"/>
  <c r="M213" i="3"/>
  <c r="M215" i="3"/>
  <c r="M217" i="3"/>
  <c r="M218" i="3"/>
  <c r="M222" i="3"/>
  <c r="M223" i="3"/>
  <c r="M224" i="3"/>
  <c r="M225" i="3"/>
  <c r="M229" i="3"/>
  <c r="M234" i="3"/>
  <c r="M235" i="3"/>
  <c r="M236" i="3"/>
  <c r="M237" i="3"/>
  <c r="M239" i="3"/>
  <c r="M242" i="3"/>
  <c r="M246" i="3"/>
  <c r="M247" i="3"/>
  <c r="M248" i="3"/>
  <c r="M249" i="3"/>
  <c r="M253" i="3"/>
  <c r="M258" i="3"/>
  <c r="M259" i="3"/>
  <c r="M260" i="3"/>
  <c r="M261" i="3"/>
  <c r="M263" i="3"/>
  <c r="M265" i="3"/>
  <c r="M266" i="3"/>
  <c r="M270" i="3"/>
  <c r="M271" i="3"/>
  <c r="M272" i="3"/>
  <c r="M273" i="3"/>
  <c r="M277" i="3"/>
  <c r="M282" i="3"/>
  <c r="M283" i="3"/>
  <c r="M284" i="3"/>
  <c r="M285" i="3"/>
  <c r="M287" i="3"/>
  <c r="M289" i="3"/>
  <c r="M290" i="3"/>
  <c r="M291" i="3"/>
  <c r="M294" i="3"/>
  <c r="M295" i="3"/>
  <c r="M296" i="3"/>
  <c r="M301" i="3"/>
  <c r="M306" i="3"/>
  <c r="M307" i="3"/>
  <c r="M308" i="3"/>
  <c r="M309" i="3"/>
  <c r="M311" i="3"/>
  <c r="M313" i="3"/>
  <c r="M314" i="3"/>
  <c r="M318" i="3"/>
  <c r="M319" i="3"/>
  <c r="M320" i="3"/>
  <c r="M321" i="3"/>
  <c r="M322" i="3"/>
  <c r="M325" i="3"/>
  <c r="M330" i="3"/>
  <c r="M331" i="3"/>
  <c r="M332" i="3"/>
  <c r="M333" i="3"/>
  <c r="M335" i="3"/>
  <c r="M338" i="3"/>
  <c r="M342" i="3"/>
  <c r="M343" i="3"/>
  <c r="M344" i="3"/>
  <c r="M345" i="3"/>
  <c r="M349" i="3"/>
  <c r="M354" i="3"/>
  <c r="M355" i="3"/>
  <c r="M357" i="3"/>
  <c r="M359" i="3"/>
  <c r="M362" i="3"/>
  <c r="M366" i="3"/>
  <c r="M367" i="3"/>
  <c r="M368" i="3"/>
  <c r="M369" i="3"/>
  <c r="M378" i="3"/>
  <c r="M379" i="3"/>
  <c r="M381" i="3"/>
  <c r="M383" i="3"/>
  <c r="M385" i="3"/>
  <c r="M386" i="3"/>
  <c r="M390" i="3"/>
  <c r="M391" i="3"/>
  <c r="M397" i="3"/>
  <c r="M402" i="3"/>
  <c r="M403" i="3"/>
  <c r="M114" i="3"/>
  <c r="M115" i="3"/>
  <c r="M117" i="3"/>
  <c r="M119" i="3"/>
  <c r="M124" i="3"/>
  <c r="M125" i="3"/>
  <c r="M126" i="3"/>
  <c r="M127" i="3"/>
  <c r="M128" i="3"/>
  <c r="M131" i="3"/>
  <c r="M133" i="3"/>
  <c r="M136" i="3"/>
  <c r="M137" i="3"/>
  <c r="M139" i="3"/>
  <c r="M141" i="3"/>
  <c r="M144" i="3"/>
  <c r="M145" i="3"/>
  <c r="M148" i="3"/>
  <c r="M149" i="3"/>
  <c r="M150" i="3"/>
  <c r="M107" i="3"/>
  <c r="M108" i="3"/>
  <c r="M112" i="3"/>
  <c r="M113" i="3"/>
  <c r="M26" i="3"/>
  <c r="M28" i="3"/>
  <c r="M29" i="3"/>
  <c r="M30" i="3"/>
  <c r="M31" i="3"/>
  <c r="M33" i="3"/>
  <c r="M34" i="3"/>
  <c r="M35" i="3"/>
  <c r="M38" i="3"/>
  <c r="M40" i="3"/>
  <c r="M41" i="3"/>
  <c r="M42" i="3"/>
  <c r="M45" i="3"/>
  <c r="M46" i="3"/>
  <c r="M47" i="3"/>
  <c r="M50" i="3"/>
  <c r="M52" i="3"/>
  <c r="M53" i="3"/>
  <c r="M54" i="3"/>
  <c r="M55" i="3"/>
  <c r="M57" i="3"/>
  <c r="M58" i="3"/>
  <c r="M59" i="3"/>
  <c r="M62" i="3"/>
  <c r="M64" i="3"/>
  <c r="M66" i="3"/>
  <c r="M69" i="3"/>
  <c r="M70" i="3"/>
  <c r="M71" i="3"/>
  <c r="M74" i="3"/>
  <c r="M76" i="3"/>
  <c r="M77" i="3"/>
  <c r="M78" i="3"/>
  <c r="M79" i="3"/>
  <c r="M81" i="3"/>
  <c r="M83" i="3"/>
  <c r="M86" i="3"/>
  <c r="M89" i="3"/>
  <c r="M90" i="3"/>
  <c r="M93" i="3"/>
  <c r="M94" i="3"/>
  <c r="M95" i="3"/>
  <c r="M98" i="3"/>
  <c r="M100" i="3"/>
  <c r="M101" i="3"/>
  <c r="M102" i="3"/>
  <c r="M103" i="3"/>
  <c r="M105" i="3"/>
  <c r="M106" i="3"/>
  <c r="M11" i="3"/>
  <c r="M13" i="3"/>
  <c r="M14" i="3"/>
  <c r="M16" i="3"/>
  <c r="M17" i="3"/>
  <c r="M21" i="3"/>
  <c r="M22" i="3"/>
  <c r="M23" i="3"/>
  <c r="M5" i="3"/>
  <c r="M6" i="3"/>
  <c r="M7" i="3"/>
  <c r="M8" i="3"/>
  <c r="M9" i="3"/>
  <c r="M10" i="3"/>
  <c r="N9" i="2"/>
  <c r="N10" i="2"/>
  <c r="N12" i="2"/>
  <c r="N14" i="2"/>
  <c r="N15" i="2"/>
  <c r="N16" i="2"/>
  <c r="N17" i="2"/>
  <c r="N18" i="2"/>
  <c r="N21" i="2"/>
  <c r="N22" i="2"/>
  <c r="N23" i="2"/>
  <c r="N24" i="2"/>
  <c r="N26" i="2"/>
  <c r="N27" i="2"/>
  <c r="N28" i="2"/>
  <c r="N29" i="2"/>
  <c r="N30" i="2"/>
  <c r="N31" i="2"/>
  <c r="N33" i="2"/>
  <c r="N34" i="2"/>
  <c r="N38" i="2"/>
  <c r="N39" i="2"/>
  <c r="N40" i="2"/>
  <c r="N41" i="2"/>
  <c r="N42" i="2"/>
  <c r="N45" i="2"/>
  <c r="N46" i="2"/>
  <c r="N47" i="2"/>
  <c r="N48" i="2"/>
  <c r="N51" i="2"/>
  <c r="N52" i="2"/>
  <c r="N53" i="2"/>
  <c r="N54" i="2"/>
  <c r="N55" i="2"/>
  <c r="N57" i="2"/>
  <c r="N58" i="2"/>
  <c r="N60" i="2"/>
  <c r="N62" i="2"/>
  <c r="N63" i="2"/>
  <c r="N64" i="2"/>
  <c r="N65" i="2"/>
  <c r="N66" i="2"/>
  <c r="N69" i="2"/>
  <c r="N70" i="2"/>
  <c r="N74" i="2"/>
  <c r="N75" i="2"/>
  <c r="N76" i="2"/>
  <c r="N77" i="2"/>
  <c r="N78" i="2"/>
  <c r="N79" i="2"/>
  <c r="N81" i="2"/>
  <c r="N82" i="2"/>
  <c r="N84" i="2"/>
  <c r="N87" i="2"/>
  <c r="N88" i="2"/>
  <c r="N89" i="2"/>
  <c r="N90" i="2"/>
  <c r="N93" i="2"/>
  <c r="N94" i="2"/>
  <c r="N95" i="2"/>
  <c r="N98" i="2"/>
  <c r="N99" i="2"/>
  <c r="N100" i="2"/>
  <c r="N101" i="2"/>
  <c r="N102" i="2"/>
  <c r="N103" i="2"/>
  <c r="N105" i="2"/>
  <c r="N106" i="2"/>
  <c r="N108" i="2"/>
  <c r="N110" i="2"/>
  <c r="N112" i="2"/>
  <c r="N113" i="2"/>
  <c r="N114" i="2"/>
  <c r="N117" i="2"/>
  <c r="N118" i="2"/>
  <c r="N119" i="2"/>
  <c r="N120" i="2"/>
  <c r="N122" i="2"/>
  <c r="N123" i="2"/>
  <c r="N125" i="2"/>
  <c r="N126" i="2"/>
  <c r="N127" i="2"/>
  <c r="N129" i="2"/>
  <c r="N130" i="2"/>
  <c r="N132" i="2"/>
  <c r="N134" i="2"/>
  <c r="N135" i="2"/>
  <c r="N136" i="2"/>
  <c r="N137" i="2"/>
  <c r="N138" i="2"/>
  <c r="N142" i="2"/>
  <c r="N143" i="2"/>
  <c r="N144" i="2"/>
  <c r="N146" i="2"/>
  <c r="N147" i="2"/>
  <c r="N148" i="2"/>
  <c r="N149" i="2"/>
  <c r="N150" i="2"/>
  <c r="N153" i="2"/>
  <c r="N154" i="2"/>
  <c r="N156" i="2"/>
  <c r="N158" i="2"/>
  <c r="N159" i="2"/>
  <c r="N161" i="2"/>
  <c r="N165" i="2"/>
  <c r="N166" i="2"/>
  <c r="N167" i="2"/>
  <c r="N170" i="2"/>
  <c r="N171" i="2"/>
  <c r="N172" i="2"/>
  <c r="N173" i="2"/>
  <c r="N177" i="2"/>
  <c r="N178" i="2"/>
  <c r="N180" i="2"/>
  <c r="N182" i="2"/>
  <c r="N183" i="2"/>
  <c r="N184" i="2"/>
  <c r="N185" i="2"/>
  <c r="N186" i="2"/>
  <c r="N190" i="2"/>
  <c r="N191" i="2"/>
  <c r="N192" i="2"/>
  <c r="N194" i="2"/>
  <c r="N197" i="2"/>
  <c r="N198" i="2"/>
  <c r="N199" i="2"/>
  <c r="N204" i="2"/>
  <c r="N206" i="2"/>
  <c r="N209" i="2"/>
  <c r="N210" i="2"/>
  <c r="N214" i="2"/>
  <c r="N215" i="2"/>
  <c r="N216" i="2"/>
  <c r="N218" i="2"/>
  <c r="N219" i="2"/>
  <c r="N220" i="2"/>
  <c r="N221" i="2"/>
  <c r="N226" i="2"/>
  <c r="N230" i="2"/>
  <c r="N231" i="2"/>
  <c r="N232" i="2"/>
  <c r="N233" i="2"/>
  <c r="N238" i="2"/>
  <c r="N239" i="2"/>
  <c r="N240" i="2"/>
  <c r="N242" i="2"/>
  <c r="N243" i="2"/>
  <c r="N244" i="2"/>
  <c r="N245" i="2"/>
  <c r="N246" i="2"/>
  <c r="N250" i="2"/>
  <c r="N252" i="2"/>
  <c r="N254" i="2"/>
  <c r="N255" i="2"/>
  <c r="N256" i="2"/>
  <c r="N257" i="2"/>
  <c r="N258" i="2"/>
  <c r="N262" i="2"/>
  <c r="N263" i="2"/>
  <c r="N264" i="2"/>
  <c r="N266" i="2"/>
  <c r="N267" i="2"/>
  <c r="N268" i="2"/>
  <c r="N269" i="2"/>
  <c r="N274" i="2"/>
  <c r="N278" i="2"/>
  <c r="N279" i="2"/>
  <c r="N280" i="2"/>
  <c r="N281" i="2"/>
  <c r="N286" i="2"/>
  <c r="N287" i="2"/>
  <c r="N290" i="2"/>
  <c r="N291" i="2"/>
  <c r="N292" i="2"/>
  <c r="N293" i="2"/>
  <c r="N294" i="2"/>
  <c r="N298" i="2"/>
  <c r="N300" i="2"/>
  <c r="N302" i="2"/>
  <c r="N303" i="2"/>
  <c r="N304" i="2"/>
  <c r="N305" i="2"/>
  <c r="N310" i="2"/>
  <c r="N311" i="2"/>
  <c r="N312" i="2"/>
  <c r="N315" i="2"/>
  <c r="N316" i="2"/>
  <c r="N317" i="2"/>
  <c r="N322" i="2"/>
  <c r="N324" i="2"/>
  <c r="N326" i="2"/>
  <c r="N327" i="2"/>
  <c r="N328" i="2"/>
  <c r="N329" i="2"/>
  <c r="N330" i="2"/>
  <c r="N333" i="2"/>
  <c r="N334" i="2"/>
  <c r="N335" i="2"/>
  <c r="N336" i="2"/>
  <c r="N338" i="2"/>
  <c r="N339" i="2"/>
  <c r="N340" i="2"/>
  <c r="N346" i="2"/>
  <c r="N348" i="2"/>
  <c r="N350" i="2"/>
  <c r="N351" i="2"/>
  <c r="N352" i="2"/>
  <c r="N353" i="2"/>
  <c r="N358" i="2"/>
  <c r="N359" i="2"/>
  <c r="N360" i="2"/>
  <c r="N363" i="2"/>
  <c r="N364" i="2"/>
  <c r="N365" i="2"/>
  <c r="N366" i="2"/>
  <c r="N370" i="2"/>
  <c r="N372" i="2"/>
  <c r="N374" i="2"/>
  <c r="N375" i="2"/>
  <c r="N376" i="2"/>
  <c r="N377" i="2"/>
  <c r="N378" i="2"/>
  <c r="N382" i="2"/>
  <c r="N383" i="2"/>
  <c r="N384" i="2"/>
  <c r="N386" i="2"/>
  <c r="N387" i="2"/>
  <c r="N388" i="2"/>
  <c r="N389" i="2"/>
  <c r="N394" i="2"/>
  <c r="N398" i="2"/>
  <c r="N399" i="2"/>
  <c r="N400" i="2"/>
  <c r="N401" i="2"/>
  <c r="N5" i="2"/>
  <c r="N7" i="2"/>
  <c r="N8" i="2"/>
  <c r="R20" i="2"/>
  <c r="R21" i="2"/>
  <c r="R22" i="2"/>
  <c r="R24" i="2"/>
  <c r="R25" i="2"/>
  <c r="R27" i="2"/>
  <c r="R28" i="2"/>
  <c r="R30" i="2"/>
  <c r="R32" i="2"/>
  <c r="R33" i="2"/>
  <c r="R34" i="2"/>
  <c r="R35" i="2"/>
  <c r="R36" i="2"/>
  <c r="R39" i="2"/>
  <c r="R40" i="2"/>
  <c r="R44" i="2"/>
  <c r="R45" i="2"/>
  <c r="R46" i="2"/>
  <c r="R47" i="2"/>
  <c r="R48" i="2"/>
  <c r="R49" i="2"/>
  <c r="R51" i="2"/>
  <c r="R52" i="2"/>
  <c r="R54" i="2"/>
  <c r="R56" i="2"/>
  <c r="R57" i="2"/>
  <c r="R58" i="2"/>
  <c r="R59" i="2"/>
  <c r="R60" i="2"/>
  <c r="R63" i="2"/>
  <c r="R64" i="2"/>
  <c r="R68" i="2"/>
  <c r="R69" i="2"/>
  <c r="R70" i="2"/>
  <c r="R71" i="2"/>
  <c r="R72" i="2"/>
  <c r="R73" i="2"/>
  <c r="R75" i="2"/>
  <c r="R76" i="2"/>
  <c r="R78" i="2"/>
  <c r="R80" i="2"/>
  <c r="R81" i="2"/>
  <c r="R82" i="2"/>
  <c r="R83" i="2"/>
  <c r="R84" i="2"/>
  <c r="R87" i="2"/>
  <c r="R88" i="2"/>
  <c r="R90" i="2"/>
  <c r="R92" i="2"/>
  <c r="R93" i="2"/>
  <c r="R94" i="2"/>
  <c r="R95" i="2"/>
  <c r="R96" i="2"/>
  <c r="R97" i="2"/>
  <c r="R99" i="2"/>
  <c r="R100" i="2"/>
  <c r="R104" i="2"/>
  <c r="R105" i="2"/>
  <c r="R106" i="2"/>
  <c r="R107" i="2"/>
  <c r="R108" i="2"/>
  <c r="R111" i="2"/>
  <c r="R112" i="2"/>
  <c r="R114" i="2"/>
  <c r="R116" i="2"/>
  <c r="R117" i="2"/>
  <c r="R118" i="2"/>
  <c r="R119" i="2"/>
  <c r="R120" i="2"/>
  <c r="R121" i="2"/>
  <c r="R123" i="2"/>
  <c r="R124" i="2"/>
  <c r="R126" i="2"/>
  <c r="R128" i="2"/>
  <c r="R129" i="2"/>
  <c r="R130" i="2"/>
  <c r="R131" i="2"/>
  <c r="R132" i="2"/>
  <c r="R135" i="2"/>
  <c r="R136" i="2"/>
  <c r="R138" i="2"/>
  <c r="R140" i="2"/>
  <c r="R141" i="2"/>
  <c r="R142" i="2"/>
  <c r="R143" i="2"/>
  <c r="R144" i="2"/>
  <c r="R145" i="2"/>
  <c r="R147" i="2"/>
  <c r="R148" i="2"/>
  <c r="R150" i="2"/>
  <c r="R152" i="2"/>
  <c r="R153" i="2"/>
  <c r="R154" i="2"/>
  <c r="R156" i="2"/>
  <c r="R159" i="2"/>
  <c r="R160" i="2"/>
  <c r="R161" i="2"/>
  <c r="R162" i="2"/>
  <c r="R164" i="2"/>
  <c r="R165" i="2"/>
  <c r="R166" i="2"/>
  <c r="R167" i="2"/>
  <c r="R168" i="2"/>
  <c r="R169" i="2"/>
  <c r="R171" i="2"/>
  <c r="R172" i="2"/>
  <c r="R174" i="2"/>
  <c r="R176" i="2"/>
  <c r="R177" i="2"/>
  <c r="R178" i="2"/>
  <c r="R179" i="2"/>
  <c r="R180" i="2"/>
  <c r="R183" i="2"/>
  <c r="R184" i="2"/>
  <c r="R186" i="2"/>
  <c r="R188" i="2"/>
  <c r="R189" i="2"/>
  <c r="R190" i="2"/>
  <c r="R191" i="2"/>
  <c r="R192" i="2"/>
  <c r="R193" i="2"/>
  <c r="R195" i="2"/>
  <c r="R196" i="2"/>
  <c r="R198" i="2"/>
  <c r="R200" i="2"/>
  <c r="R201" i="2"/>
  <c r="R202" i="2"/>
  <c r="R203" i="2"/>
  <c r="R204" i="2"/>
  <c r="R208" i="2"/>
  <c r="R210" i="2"/>
  <c r="R212" i="2"/>
  <c r="R213" i="2"/>
  <c r="R214" i="2"/>
  <c r="R215" i="2"/>
  <c r="R216" i="2"/>
  <c r="R217" i="2"/>
  <c r="R219" i="2"/>
  <c r="R220" i="2"/>
  <c r="R222" i="2"/>
  <c r="R224" i="2"/>
  <c r="R225" i="2"/>
  <c r="R226" i="2"/>
  <c r="R227" i="2"/>
  <c r="R228" i="2"/>
  <c r="R231" i="2"/>
  <c r="R232" i="2"/>
  <c r="R234" i="2"/>
  <c r="R236" i="2"/>
  <c r="R237" i="2"/>
  <c r="R238" i="2"/>
  <c r="R240" i="2"/>
  <c r="R241" i="2"/>
  <c r="R243" i="2"/>
  <c r="R244" i="2"/>
  <c r="R246" i="2"/>
  <c r="R248" i="2"/>
  <c r="R249" i="2"/>
  <c r="R250" i="2"/>
  <c r="R251" i="2"/>
  <c r="R252" i="2"/>
  <c r="R255" i="2"/>
  <c r="R256" i="2"/>
  <c r="R258" i="2"/>
  <c r="R260" i="2"/>
  <c r="R261" i="2"/>
  <c r="R262" i="2"/>
  <c r="R263" i="2"/>
  <c r="R264" i="2"/>
  <c r="R265" i="2"/>
  <c r="R268" i="2"/>
  <c r="R270" i="2"/>
  <c r="R272" i="2"/>
  <c r="R273" i="2"/>
  <c r="R274" i="2"/>
  <c r="R275" i="2"/>
  <c r="R276" i="2"/>
  <c r="R279" i="2"/>
  <c r="R280" i="2"/>
  <c r="R282" i="2"/>
  <c r="R284" i="2"/>
  <c r="R285" i="2"/>
  <c r="R286" i="2"/>
  <c r="R287" i="2"/>
  <c r="R288" i="2"/>
  <c r="R289" i="2"/>
  <c r="R291" i="2"/>
  <c r="R292" i="2"/>
  <c r="R294" i="2"/>
  <c r="R296" i="2"/>
  <c r="R297" i="2"/>
  <c r="R298" i="2"/>
  <c r="R299" i="2"/>
  <c r="R300" i="2"/>
  <c r="R303" i="2"/>
  <c r="R304" i="2"/>
  <c r="R306" i="2"/>
  <c r="R308" i="2"/>
  <c r="R309" i="2"/>
  <c r="R310" i="2"/>
  <c r="R311" i="2"/>
  <c r="R312" i="2"/>
  <c r="R313" i="2"/>
  <c r="R315" i="2"/>
  <c r="R316" i="2"/>
  <c r="R318" i="2"/>
  <c r="R321" i="2"/>
  <c r="R322" i="2"/>
  <c r="R323" i="2"/>
  <c r="R324" i="2"/>
  <c r="R327" i="2"/>
  <c r="R328" i="2"/>
  <c r="R330" i="2"/>
  <c r="R332" i="2"/>
  <c r="R333" i="2"/>
  <c r="R334" i="2"/>
  <c r="R335" i="2"/>
  <c r="R336" i="2"/>
  <c r="R337" i="2"/>
  <c r="R339" i="2"/>
  <c r="R340" i="2"/>
  <c r="R342" i="2"/>
  <c r="R344" i="2"/>
  <c r="R345" i="2"/>
  <c r="R346" i="2"/>
  <c r="R347" i="2"/>
  <c r="R348" i="2"/>
  <c r="R352" i="2"/>
  <c r="R354" i="2"/>
  <c r="R357" i="2"/>
  <c r="R358" i="2"/>
  <c r="R359" i="2"/>
  <c r="R360" i="2"/>
  <c r="R361" i="2"/>
  <c r="R363" i="2"/>
  <c r="R364" i="2"/>
  <c r="R366" i="2"/>
  <c r="R371" i="2"/>
  <c r="R372" i="2"/>
  <c r="R375" i="2"/>
  <c r="R376" i="2"/>
  <c r="R378" i="2"/>
  <c r="R380" i="2"/>
  <c r="R381" i="2"/>
  <c r="R382" i="2"/>
  <c r="R383" i="2"/>
  <c r="R384" i="2"/>
  <c r="R385" i="2"/>
  <c r="R387" i="2"/>
  <c r="R388" i="2"/>
  <c r="R390" i="2"/>
  <c r="R393" i="2"/>
  <c r="R394" i="2"/>
  <c r="R395" i="2"/>
  <c r="R396" i="2"/>
  <c r="R399" i="2"/>
  <c r="R400" i="2"/>
  <c r="R402" i="2"/>
  <c r="R5" i="2"/>
  <c r="R6" i="2"/>
  <c r="R7" i="2"/>
  <c r="R8" i="2"/>
  <c r="R9" i="2"/>
  <c r="R11" i="2"/>
  <c r="R12" i="2"/>
  <c r="R14" i="2"/>
  <c r="R16" i="2"/>
  <c r="R17" i="2"/>
  <c r="R18" i="2"/>
  <c r="R3" i="2"/>
  <c r="Q16" i="2"/>
  <c r="Q18" i="2"/>
  <c r="Q19" i="2"/>
  <c r="Q20" i="2"/>
  <c r="Q21" i="2"/>
  <c r="Q22" i="2"/>
  <c r="Q24" i="2"/>
  <c r="Q25" i="2"/>
  <c r="Q26" i="2"/>
  <c r="Q27" i="2"/>
  <c r="Q28" i="2"/>
  <c r="Q29" i="2"/>
  <c r="Q31" i="2"/>
  <c r="Q32" i="2"/>
  <c r="Q34" i="2"/>
  <c r="Q36" i="2"/>
  <c r="Q37" i="2"/>
  <c r="Q38" i="2"/>
  <c r="Q39" i="2"/>
  <c r="Q40" i="2"/>
  <c r="Q43" i="2"/>
  <c r="Q44" i="2"/>
  <c r="Q45" i="2"/>
  <c r="Q46" i="2"/>
  <c r="Q48" i="2"/>
  <c r="Q49" i="2"/>
  <c r="Q50" i="2"/>
  <c r="Q51" i="2"/>
  <c r="Q52" i="2"/>
  <c r="Q53" i="2"/>
  <c r="Q55" i="2"/>
  <c r="Q56" i="2"/>
  <c r="Q58" i="2"/>
  <c r="Q60" i="2"/>
  <c r="Q61" i="2"/>
  <c r="Q62" i="2"/>
  <c r="Q63" i="2"/>
  <c r="Q64" i="2"/>
  <c r="Q67" i="2"/>
  <c r="Q68" i="2"/>
  <c r="Q69" i="2"/>
  <c r="Q70" i="2"/>
  <c r="Q72" i="2"/>
  <c r="Q73" i="2"/>
  <c r="Q74" i="2"/>
  <c r="Q75" i="2"/>
  <c r="Q76" i="2"/>
  <c r="Q77" i="2"/>
  <c r="Q79" i="2"/>
  <c r="Q80" i="2"/>
  <c r="Q82" i="2"/>
  <c r="Q84" i="2"/>
  <c r="Q85" i="2"/>
  <c r="Q86" i="2"/>
  <c r="Q87" i="2"/>
  <c r="Q88" i="2"/>
  <c r="Q91" i="2"/>
  <c r="Q92" i="2"/>
  <c r="Q93" i="2"/>
  <c r="Q94" i="2"/>
  <c r="Q96" i="2"/>
  <c r="Q97" i="2"/>
  <c r="Q98" i="2"/>
  <c r="Q99" i="2"/>
  <c r="Q100" i="2"/>
  <c r="Q101" i="2"/>
  <c r="Q102" i="2"/>
  <c r="Q103" i="2"/>
  <c r="Q104" i="2"/>
  <c r="Q106" i="2"/>
  <c r="Q108" i="2"/>
  <c r="Q109" i="2"/>
  <c r="Q110" i="2"/>
  <c r="Q111" i="2"/>
  <c r="Q112" i="2"/>
  <c r="Q115" i="2"/>
  <c r="Q116" i="2"/>
  <c r="Q117" i="2"/>
  <c r="Q118" i="2"/>
  <c r="Q120" i="2"/>
  <c r="Q121" i="2"/>
  <c r="Q122" i="2"/>
  <c r="Q123" i="2"/>
  <c r="Q124" i="2"/>
  <c r="Q125" i="2"/>
  <c r="Q126" i="2"/>
  <c r="Q127" i="2"/>
  <c r="Q128" i="2"/>
  <c r="Q130" i="2"/>
  <c r="Q132" i="2"/>
  <c r="Q133" i="2"/>
  <c r="Q134" i="2"/>
  <c r="Q135" i="2"/>
  <c r="Q136" i="2"/>
  <c r="Q138" i="2"/>
  <c r="Q139" i="2"/>
  <c r="Q140" i="2"/>
  <c r="Q141" i="2"/>
  <c r="Q142" i="2"/>
  <c r="Q144" i="2"/>
  <c r="Q145" i="2"/>
  <c r="Q146" i="2"/>
  <c r="Q147" i="2"/>
  <c r="Q148" i="2"/>
  <c r="Q149" i="2"/>
  <c r="Q150" i="2"/>
  <c r="Q151" i="2"/>
  <c r="Q152" i="2"/>
  <c r="Q154" i="2"/>
  <c r="Q156" i="2"/>
  <c r="Q157" i="2"/>
  <c r="Q158" i="2"/>
  <c r="Q159" i="2"/>
  <c r="Q160" i="2"/>
  <c r="Q163" i="2"/>
  <c r="Q164" i="2"/>
  <c r="Q165" i="2"/>
  <c r="Q168" i="2"/>
  <c r="Q169" i="2"/>
  <c r="Q170" i="2"/>
  <c r="Q171" i="2"/>
  <c r="Q172" i="2"/>
  <c r="Q173" i="2"/>
  <c r="Q174" i="2"/>
  <c r="Q175" i="2"/>
  <c r="Q176" i="2"/>
  <c r="Q180" i="2"/>
  <c r="Q181" i="2"/>
  <c r="Q182" i="2"/>
  <c r="Q183" i="2"/>
  <c r="Q184" i="2"/>
  <c r="Q186" i="2"/>
  <c r="Q187" i="2"/>
  <c r="Q188" i="2"/>
  <c r="Q189" i="2"/>
  <c r="Q190" i="2"/>
  <c r="Q192" i="2"/>
  <c r="Q193" i="2"/>
  <c r="Q194" i="2"/>
  <c r="Q195" i="2"/>
  <c r="Q196" i="2"/>
  <c r="Q197" i="2"/>
  <c r="Q198" i="2"/>
  <c r="Q199" i="2"/>
  <c r="Q200" i="2"/>
  <c r="Q202" i="2"/>
  <c r="Q204" i="2"/>
  <c r="Q205" i="2"/>
  <c r="Q206" i="2"/>
  <c r="Q207" i="2"/>
  <c r="Q208" i="2"/>
  <c r="Q210" i="2"/>
  <c r="Q212" i="2"/>
  <c r="Q213" i="2"/>
  <c r="Q214" i="2"/>
  <c r="Q216" i="2"/>
  <c r="Q217" i="2"/>
  <c r="Q218" i="2"/>
  <c r="Q219" i="2"/>
  <c r="Q220" i="2"/>
  <c r="Q221" i="2"/>
  <c r="Q222" i="2"/>
  <c r="Q224" i="2"/>
  <c r="Q226" i="2"/>
  <c r="Q228" i="2"/>
  <c r="Q229" i="2"/>
  <c r="Q230" i="2"/>
  <c r="Q231" i="2"/>
  <c r="Q232" i="2"/>
  <c r="Q234" i="2"/>
  <c r="Q235" i="2"/>
  <c r="Q236" i="2"/>
  <c r="Q237" i="2"/>
  <c r="Q240" i="2"/>
  <c r="Q241" i="2"/>
  <c r="Q242" i="2"/>
  <c r="Q243" i="2"/>
  <c r="Q244" i="2"/>
  <c r="Q245" i="2"/>
  <c r="Q246" i="2"/>
  <c r="Q247" i="2"/>
  <c r="Q248" i="2"/>
  <c r="Q250" i="2"/>
  <c r="Q252" i="2"/>
  <c r="Q253" i="2"/>
  <c r="Q254" i="2"/>
  <c r="Q255" i="2"/>
  <c r="Q256" i="2"/>
  <c r="Q260" i="2"/>
  <c r="Q261" i="2"/>
  <c r="Q262" i="2"/>
  <c r="Q264" i="2"/>
  <c r="Q265" i="2"/>
  <c r="Q266" i="2"/>
  <c r="Q267" i="2"/>
  <c r="Q268" i="2"/>
  <c r="Q269" i="2"/>
  <c r="Q272" i="2"/>
  <c r="Q274" i="2"/>
  <c r="Q276" i="2"/>
  <c r="Q277" i="2"/>
  <c r="Q278" i="2"/>
  <c r="Q279" i="2"/>
  <c r="Q280" i="2"/>
  <c r="Q282" i="2"/>
  <c r="Q284" i="2"/>
  <c r="Q285" i="2"/>
  <c r="Q286" i="2"/>
  <c r="Q288" i="2"/>
  <c r="Q289" i="2"/>
  <c r="Q290" i="2"/>
  <c r="Q291" i="2"/>
  <c r="Q292" i="2"/>
  <c r="Q293" i="2"/>
  <c r="Q294" i="2"/>
  <c r="Q296" i="2"/>
  <c r="Q298" i="2"/>
  <c r="Q300" i="2"/>
  <c r="Q301" i="2"/>
  <c r="Q302" i="2"/>
  <c r="Q303" i="2"/>
  <c r="Q304" i="2"/>
  <c r="Q306" i="2"/>
  <c r="Q307" i="2"/>
  <c r="Q308" i="2"/>
  <c r="Q309" i="2"/>
  <c r="Q310" i="2"/>
  <c r="Q312" i="2"/>
  <c r="Q313" i="2"/>
  <c r="Q314" i="2"/>
  <c r="Q316" i="2"/>
  <c r="Q317" i="2"/>
  <c r="Q319" i="2"/>
  <c r="Q320" i="2"/>
  <c r="Q322" i="2"/>
  <c r="Q324" i="2"/>
  <c r="Q325" i="2"/>
  <c r="Q326" i="2"/>
  <c r="Q327" i="2"/>
  <c r="Q328" i="2"/>
  <c r="Q332" i="2"/>
  <c r="Q333" i="2"/>
  <c r="Q336" i="2"/>
  <c r="Q337" i="2"/>
  <c r="Q338" i="2"/>
  <c r="Q339" i="2"/>
  <c r="Q340" i="2"/>
  <c r="Q341" i="2"/>
  <c r="Q343" i="2"/>
  <c r="Q346" i="2"/>
  <c r="Q348" i="2"/>
  <c r="Q349" i="2"/>
  <c r="Q350" i="2"/>
  <c r="Q351" i="2"/>
  <c r="Q352" i="2"/>
  <c r="Q354" i="2"/>
  <c r="Q356" i="2"/>
  <c r="Q357" i="2"/>
  <c r="Q358" i="2"/>
  <c r="Q360" i="2"/>
  <c r="Q361" i="2"/>
  <c r="Q362" i="2"/>
  <c r="Q363" i="2"/>
  <c r="Q364" i="2"/>
  <c r="Q365" i="2"/>
  <c r="Q366" i="2"/>
  <c r="Q367" i="2"/>
  <c r="Q368" i="2"/>
  <c r="Q370" i="2"/>
  <c r="Q372" i="2"/>
  <c r="Q373" i="2"/>
  <c r="Q376" i="2"/>
  <c r="Q380" i="2"/>
  <c r="Q381" i="2"/>
  <c r="Q382" i="2"/>
  <c r="Q384" i="2"/>
  <c r="Q385" i="2"/>
  <c r="Q386" i="2"/>
  <c r="Q387" i="2"/>
  <c r="Q388" i="2"/>
  <c r="Q392" i="2"/>
  <c r="Q394" i="2"/>
  <c r="Q396" i="2"/>
  <c r="Q397" i="2"/>
  <c r="Q398" i="2"/>
  <c r="Q399" i="2"/>
  <c r="Q400" i="2"/>
  <c r="Q403" i="2"/>
  <c r="Q7" i="2"/>
  <c r="Q8" i="2"/>
  <c r="Q9" i="2"/>
  <c r="Q11" i="2"/>
  <c r="Q12" i="2"/>
  <c r="Q13" i="2"/>
  <c r="Q14" i="2"/>
  <c r="Q15" i="2"/>
  <c r="Q4" i="2"/>
  <c r="Q5" i="2"/>
  <c r="Q6" i="2"/>
  <c r="Q3" i="2"/>
  <c r="P10" i="2"/>
  <c r="P11" i="2"/>
  <c r="P12" i="2"/>
  <c r="P13" i="2"/>
  <c r="P14" i="2"/>
  <c r="P15" i="2"/>
  <c r="P16" i="2"/>
  <c r="P19" i="2"/>
  <c r="P20" i="2"/>
  <c r="P21" i="2"/>
  <c r="P23" i="2"/>
  <c r="P24" i="2"/>
  <c r="P25" i="2"/>
  <c r="P26" i="2"/>
  <c r="P27" i="2"/>
  <c r="P28" i="2"/>
  <c r="P29" i="2"/>
  <c r="P30" i="2"/>
  <c r="P32" i="2"/>
  <c r="P34" i="2"/>
  <c r="P36" i="2"/>
  <c r="P37" i="2"/>
  <c r="P38" i="2"/>
  <c r="P39" i="2"/>
  <c r="P40" i="2"/>
  <c r="P43" i="2"/>
  <c r="P44" i="2"/>
  <c r="P45" i="2"/>
  <c r="P46" i="2"/>
  <c r="P48" i="2"/>
  <c r="P49" i="2"/>
  <c r="P50" i="2"/>
  <c r="P51" i="2"/>
  <c r="P52" i="2"/>
  <c r="P53" i="2"/>
  <c r="P55" i="2"/>
  <c r="P56" i="2"/>
  <c r="P60" i="2"/>
  <c r="P61" i="2"/>
  <c r="P62" i="2"/>
  <c r="P63" i="2"/>
  <c r="P64" i="2"/>
  <c r="P67" i="2"/>
  <c r="P68" i="2"/>
  <c r="P69" i="2"/>
  <c r="P72" i="2"/>
  <c r="P73" i="2"/>
  <c r="P74" i="2"/>
  <c r="P75" i="2"/>
  <c r="P76" i="2"/>
  <c r="P77" i="2"/>
  <c r="P79" i="2"/>
  <c r="P80" i="2"/>
  <c r="P82" i="2"/>
  <c r="P84" i="2"/>
  <c r="P85" i="2"/>
  <c r="P86" i="2"/>
  <c r="P87" i="2"/>
  <c r="P89" i="2"/>
  <c r="P91" i="2"/>
  <c r="P92" i="2"/>
  <c r="P93" i="2"/>
  <c r="P94" i="2"/>
  <c r="P95" i="2"/>
  <c r="P96" i="2"/>
  <c r="P97" i="2"/>
  <c r="P98" i="2"/>
  <c r="P99" i="2"/>
  <c r="P100" i="2"/>
  <c r="P101" i="2"/>
  <c r="P102" i="2"/>
  <c r="P103" i="2"/>
  <c r="P104" i="2"/>
  <c r="P108" i="2"/>
  <c r="P109" i="2"/>
  <c r="P110" i="2"/>
  <c r="P112" i="2"/>
  <c r="P114" i="2"/>
  <c r="P115" i="2"/>
  <c r="P116" i="2"/>
  <c r="P117" i="2"/>
  <c r="P119" i="2"/>
  <c r="P120" i="2"/>
  <c r="P121" i="2"/>
  <c r="P122" i="2"/>
  <c r="P123" i="2"/>
  <c r="P124" i="2"/>
  <c r="P125" i="2"/>
  <c r="P127" i="2"/>
  <c r="P128" i="2"/>
  <c r="P130" i="2"/>
  <c r="P132" i="2"/>
  <c r="P133" i="2"/>
  <c r="P134" i="2"/>
  <c r="P136" i="2"/>
  <c r="P137" i="2"/>
  <c r="P138" i="2"/>
  <c r="P139" i="2"/>
  <c r="P140" i="2"/>
  <c r="P141" i="2"/>
  <c r="P142" i="2"/>
  <c r="P143" i="2"/>
  <c r="P144" i="2"/>
  <c r="P145" i="2"/>
  <c r="P146" i="2"/>
  <c r="P148" i="2"/>
  <c r="P149" i="2"/>
  <c r="P150" i="2"/>
  <c r="P151" i="2"/>
  <c r="P152" i="2"/>
  <c r="P154" i="2"/>
  <c r="P155" i="2"/>
  <c r="P156" i="2"/>
  <c r="P157" i="2"/>
  <c r="P158" i="2"/>
  <c r="P160" i="2"/>
  <c r="P162" i="2"/>
  <c r="P163" i="2"/>
  <c r="P164" i="2"/>
  <c r="P165" i="2"/>
  <c r="P166" i="2"/>
  <c r="P168" i="2"/>
  <c r="P169" i="2"/>
  <c r="P170" i="2"/>
  <c r="P172" i="2"/>
  <c r="P173" i="2"/>
  <c r="P175" i="2"/>
  <c r="P176" i="2"/>
  <c r="P178" i="2"/>
  <c r="P179" i="2"/>
  <c r="P180" i="2"/>
  <c r="P181" i="2"/>
  <c r="P182" i="2"/>
  <c r="P184" i="2"/>
  <c r="P185" i="2"/>
  <c r="P187" i="2"/>
  <c r="P188" i="2"/>
  <c r="P189" i="2"/>
  <c r="P190" i="2"/>
  <c r="P192" i="2"/>
  <c r="P193" i="2"/>
  <c r="P194" i="2"/>
  <c r="P196" i="2"/>
  <c r="P197" i="2"/>
  <c r="P198" i="2"/>
  <c r="P199" i="2"/>
  <c r="P200" i="2"/>
  <c r="P202" i="2"/>
  <c r="P204" i="2"/>
  <c r="P205" i="2"/>
  <c r="P206" i="2"/>
  <c r="P207" i="2"/>
  <c r="P208" i="2"/>
  <c r="P209" i="2"/>
  <c r="P210" i="2"/>
  <c r="P211" i="2"/>
  <c r="P212" i="2"/>
  <c r="P213" i="2"/>
  <c r="P214" i="2"/>
  <c r="P216" i="2"/>
  <c r="P217" i="2"/>
  <c r="P218" i="2"/>
  <c r="P220" i="2"/>
  <c r="P221" i="2"/>
  <c r="P223" i="2"/>
  <c r="P224" i="2"/>
  <c r="P226" i="2"/>
  <c r="P228" i="2"/>
  <c r="P229" i="2"/>
  <c r="P230" i="2"/>
  <c r="P232" i="2"/>
  <c r="P235" i="2"/>
  <c r="P236" i="2"/>
  <c r="P237" i="2"/>
  <c r="P238" i="2"/>
  <c r="P240" i="2"/>
  <c r="P241" i="2"/>
  <c r="P242" i="2"/>
  <c r="P244" i="2"/>
  <c r="P245" i="2"/>
  <c r="P247" i="2"/>
  <c r="P248" i="2"/>
  <c r="P250" i="2"/>
  <c r="P251" i="2"/>
  <c r="P252" i="2"/>
  <c r="P253" i="2"/>
  <c r="P254" i="2"/>
  <c r="P256" i="2"/>
  <c r="P258" i="2"/>
  <c r="P259" i="2"/>
  <c r="P260" i="2"/>
  <c r="P261" i="2"/>
  <c r="P262" i="2"/>
  <c r="P263" i="2"/>
  <c r="P264" i="2"/>
  <c r="P265" i="2"/>
  <c r="P266" i="2"/>
  <c r="P268" i="2"/>
  <c r="P269" i="2"/>
  <c r="P270" i="2"/>
  <c r="P271" i="2"/>
  <c r="P272" i="2"/>
  <c r="P274" i="2"/>
  <c r="P276" i="2"/>
  <c r="P277" i="2"/>
  <c r="P278" i="2"/>
  <c r="P280" i="2"/>
  <c r="P281" i="2"/>
  <c r="P282" i="2"/>
  <c r="P283" i="2"/>
  <c r="P284" i="2"/>
  <c r="P285" i="2"/>
  <c r="P286" i="2"/>
  <c r="P287" i="2"/>
  <c r="P288" i="2"/>
  <c r="P289" i="2"/>
  <c r="P290" i="2"/>
  <c r="P292" i="2"/>
  <c r="P293" i="2"/>
  <c r="P294" i="2"/>
  <c r="P295" i="2"/>
  <c r="P296" i="2"/>
  <c r="P298" i="2"/>
  <c r="P300" i="2"/>
  <c r="P301" i="2"/>
  <c r="P302" i="2"/>
  <c r="P304" i="2"/>
  <c r="P305" i="2"/>
  <c r="P306" i="2"/>
  <c r="P307" i="2"/>
  <c r="P308" i="2"/>
  <c r="P309" i="2"/>
  <c r="P310" i="2"/>
  <c r="P311" i="2"/>
  <c r="P312" i="2"/>
  <c r="P313" i="2"/>
  <c r="P314" i="2"/>
  <c r="P316" i="2"/>
  <c r="P317" i="2"/>
  <c r="P318" i="2"/>
  <c r="P319" i="2"/>
  <c r="P320" i="2"/>
  <c r="P321" i="2"/>
  <c r="P322" i="2"/>
  <c r="P324" i="2"/>
  <c r="P325" i="2"/>
  <c r="P326" i="2"/>
  <c r="P328" i="2"/>
  <c r="P330" i="2"/>
  <c r="P331" i="2"/>
  <c r="P332" i="2"/>
  <c r="P333" i="2"/>
  <c r="P334" i="2"/>
  <c r="P336" i="2"/>
  <c r="P337" i="2"/>
  <c r="P338" i="2"/>
  <c r="P340" i="2"/>
  <c r="P341" i="2"/>
  <c r="P342" i="2"/>
  <c r="P343" i="2"/>
  <c r="P344" i="2"/>
  <c r="P346" i="2"/>
  <c r="P347" i="2"/>
  <c r="P348" i="2"/>
  <c r="P349" i="2"/>
  <c r="P350" i="2"/>
  <c r="P352" i="2"/>
  <c r="P353" i="2"/>
  <c r="P354" i="2"/>
  <c r="P355" i="2"/>
  <c r="P356" i="2"/>
  <c r="P357" i="2"/>
  <c r="P358" i="2"/>
  <c r="P360" i="2"/>
  <c r="P361" i="2"/>
  <c r="P362" i="2"/>
  <c r="P364" i="2"/>
  <c r="P365" i="2"/>
  <c r="P366" i="2"/>
  <c r="P367" i="2"/>
  <c r="P368" i="2"/>
  <c r="P369" i="2"/>
  <c r="P370" i="2"/>
  <c r="P372" i="2"/>
  <c r="P373" i="2"/>
  <c r="P374" i="2"/>
  <c r="P376" i="2"/>
  <c r="P378" i="2"/>
  <c r="P379" i="2"/>
  <c r="P380" i="2"/>
  <c r="P381" i="2"/>
  <c r="P382" i="2"/>
  <c r="P383" i="2"/>
  <c r="P384" i="2"/>
  <c r="P385" i="2"/>
  <c r="P386" i="2"/>
  <c r="P388" i="2"/>
  <c r="P389" i="2"/>
  <c r="P390" i="2"/>
  <c r="P391" i="2"/>
  <c r="P392" i="2"/>
  <c r="P394" i="2"/>
  <c r="P396" i="2"/>
  <c r="P397" i="2"/>
  <c r="P398" i="2"/>
  <c r="P402" i="2"/>
  <c r="P403" i="2"/>
  <c r="P4" i="2"/>
  <c r="P5" i="2"/>
  <c r="P6" i="2"/>
  <c r="P7" i="2"/>
  <c r="P8" i="2"/>
  <c r="P3" i="2"/>
  <c r="O30" i="2"/>
  <c r="O31" i="2"/>
  <c r="O32" i="2"/>
  <c r="O33" i="2"/>
  <c r="O36" i="2"/>
  <c r="O37" i="2"/>
  <c r="O38" i="2"/>
  <c r="O40" i="2"/>
  <c r="O43" i="2"/>
  <c r="O44" i="2"/>
  <c r="O45" i="2"/>
  <c r="O47" i="2"/>
  <c r="O48" i="2"/>
  <c r="O49" i="2"/>
  <c r="O50" i="2"/>
  <c r="O53" i="2"/>
  <c r="O54" i="2"/>
  <c r="O55" i="2"/>
  <c r="O56" i="2"/>
  <c r="O59" i="2"/>
  <c r="O60" i="2"/>
  <c r="O61" i="2"/>
  <c r="O62" i="2"/>
  <c r="O65" i="2"/>
  <c r="O66" i="2"/>
  <c r="O67" i="2"/>
  <c r="O68" i="2"/>
  <c r="O69" i="2"/>
  <c r="O70" i="2"/>
  <c r="O71" i="2"/>
  <c r="O72" i="2"/>
  <c r="O73" i="2"/>
  <c r="O74" i="2"/>
  <c r="O77" i="2"/>
  <c r="O78" i="2"/>
  <c r="O79" i="2"/>
  <c r="O80" i="2"/>
  <c r="O81" i="2"/>
  <c r="O82" i="2"/>
  <c r="O83" i="2"/>
  <c r="O84" i="2"/>
  <c r="O85" i="2"/>
  <c r="O86" i="2"/>
  <c r="O87" i="2"/>
  <c r="O91" i="2"/>
  <c r="O92" i="2"/>
  <c r="O93" i="2"/>
  <c r="O94" i="2"/>
  <c r="O96" i="2"/>
  <c r="O97" i="2"/>
  <c r="O98" i="2"/>
  <c r="O100" i="2"/>
  <c r="O101" i="2"/>
  <c r="O102" i="2"/>
  <c r="O103" i="2"/>
  <c r="O106" i="2"/>
  <c r="O107" i="2"/>
  <c r="O108" i="2"/>
  <c r="O109" i="2"/>
  <c r="O110" i="2"/>
  <c r="O112" i="2"/>
  <c r="O113" i="2"/>
  <c r="O114" i="2"/>
  <c r="O115" i="2"/>
  <c r="O119" i="2"/>
  <c r="O120" i="2"/>
  <c r="O121" i="2"/>
  <c r="O122" i="2"/>
  <c r="O123" i="2"/>
  <c r="O124" i="2"/>
  <c r="O125" i="2"/>
  <c r="O126" i="2"/>
  <c r="O127" i="2"/>
  <c r="O130" i="2"/>
  <c r="O131" i="2"/>
  <c r="O132" i="2"/>
  <c r="O133" i="2"/>
  <c r="O134" i="2"/>
  <c r="O135" i="2"/>
  <c r="O136" i="2"/>
  <c r="O137" i="2"/>
  <c r="O138" i="2"/>
  <c r="O139" i="2"/>
  <c r="O142" i="2"/>
  <c r="O143" i="2"/>
  <c r="O144" i="2"/>
  <c r="O145" i="2"/>
  <c r="O146" i="2"/>
  <c r="O147" i="2"/>
  <c r="O148" i="2"/>
  <c r="O149" i="2"/>
  <c r="O150" i="2"/>
  <c r="O151" i="2"/>
  <c r="O154" i="2"/>
  <c r="O155" i="2"/>
  <c r="O156" i="2"/>
  <c r="O157" i="2"/>
  <c r="O158" i="2"/>
  <c r="O159" i="2"/>
  <c r="O160" i="2"/>
  <c r="O161" i="2"/>
  <c r="O162" i="2"/>
  <c r="O163" i="2"/>
  <c r="O164" i="2"/>
  <c r="O166" i="2"/>
  <c r="O170" i="2"/>
  <c r="O171" i="2"/>
  <c r="O172" i="2"/>
  <c r="O173" i="2"/>
  <c r="O174" i="2"/>
  <c r="O175" i="2"/>
  <c r="O176" i="2"/>
  <c r="O177" i="2"/>
  <c r="O180" i="2"/>
  <c r="O181" i="2"/>
  <c r="O182" i="2"/>
  <c r="O183" i="2"/>
  <c r="O184" i="2"/>
  <c r="O185" i="2"/>
  <c r="O186" i="2"/>
  <c r="O187" i="2"/>
  <c r="O188" i="2"/>
  <c r="O189" i="2"/>
  <c r="O190" i="2"/>
  <c r="O192" i="2"/>
  <c r="O193" i="2"/>
  <c r="O194" i="2"/>
  <c r="O196" i="2"/>
  <c r="O197" i="2"/>
  <c r="O198" i="2"/>
  <c r="O199" i="2"/>
  <c r="O200" i="2"/>
  <c r="O201" i="2"/>
  <c r="O202" i="2"/>
  <c r="O203" i="2"/>
  <c r="O204" i="2"/>
  <c r="O206" i="2"/>
  <c r="O207" i="2"/>
  <c r="O208" i="2"/>
  <c r="O209" i="2"/>
  <c r="O210" i="2"/>
  <c r="O211" i="2"/>
  <c r="O212" i="2"/>
  <c r="O216" i="2"/>
  <c r="O218" i="2"/>
  <c r="O219" i="2"/>
  <c r="O220" i="2"/>
  <c r="O221" i="2"/>
  <c r="O222" i="2"/>
  <c r="O223" i="2"/>
  <c r="O224" i="2"/>
  <c r="O228" i="2"/>
  <c r="O230" i="2"/>
  <c r="O231" i="2"/>
  <c r="O232" i="2"/>
  <c r="O233" i="2"/>
  <c r="O234" i="2"/>
  <c r="O235" i="2"/>
  <c r="O240" i="2"/>
  <c r="O241" i="2"/>
  <c r="O242" i="2"/>
  <c r="O243" i="2"/>
  <c r="O244" i="2"/>
  <c r="O245" i="2"/>
  <c r="O246" i="2"/>
  <c r="O252" i="2"/>
  <c r="O253" i="2"/>
  <c r="O254" i="2"/>
  <c r="O256" i="2"/>
  <c r="O257" i="2"/>
  <c r="O258" i="2"/>
  <c r="O264" i="2"/>
  <c r="O265" i="2"/>
  <c r="O266" i="2"/>
  <c r="O268" i="2"/>
  <c r="O270" i="2"/>
  <c r="O274" i="2"/>
  <c r="O275" i="2"/>
  <c r="O276" i="2"/>
  <c r="O277" i="2"/>
  <c r="O278" i="2"/>
  <c r="O279" i="2"/>
  <c r="O280" i="2"/>
  <c r="O281" i="2"/>
  <c r="O282" i="2"/>
  <c r="O283" i="2"/>
  <c r="O286" i="2"/>
  <c r="O287" i="2"/>
  <c r="O288" i="2"/>
  <c r="O289" i="2"/>
  <c r="O290" i="2"/>
  <c r="O291" i="2"/>
  <c r="O292" i="2"/>
  <c r="O293" i="2"/>
  <c r="O294" i="2"/>
  <c r="O295" i="2"/>
  <c r="O298" i="2"/>
  <c r="O299" i="2"/>
  <c r="O300" i="2"/>
  <c r="O301" i="2"/>
  <c r="O302" i="2"/>
  <c r="O303" i="2"/>
  <c r="O304" i="2"/>
  <c r="O305" i="2"/>
  <c r="O306" i="2"/>
  <c r="O307" i="2"/>
  <c r="O310" i="2"/>
  <c r="O311" i="2"/>
  <c r="O312" i="2"/>
  <c r="O313" i="2"/>
  <c r="O314" i="2"/>
  <c r="O315" i="2"/>
  <c r="O316" i="2"/>
  <c r="O317" i="2"/>
  <c r="O318" i="2"/>
  <c r="O319" i="2"/>
  <c r="O322" i="2"/>
  <c r="O324" i="2"/>
  <c r="O325" i="2"/>
  <c r="O326" i="2"/>
  <c r="O328" i="2"/>
  <c r="O329" i="2"/>
  <c r="O330" i="2"/>
  <c r="O331" i="2"/>
  <c r="O335" i="2"/>
  <c r="O336" i="2"/>
  <c r="O337" i="2"/>
  <c r="O338" i="2"/>
  <c r="O339" i="2"/>
  <c r="O340" i="2"/>
  <c r="O341" i="2"/>
  <c r="O342" i="2"/>
  <c r="O343" i="2"/>
  <c r="O346" i="2"/>
  <c r="O347" i="2"/>
  <c r="O348" i="2"/>
  <c r="O350" i="2"/>
  <c r="O351" i="2"/>
  <c r="O352" i="2"/>
  <c r="O353" i="2"/>
  <c r="O354" i="2"/>
  <c r="O355" i="2"/>
  <c r="O359" i="2"/>
  <c r="O360" i="2"/>
  <c r="O361" i="2"/>
  <c r="O362" i="2"/>
  <c r="O363" i="2"/>
  <c r="O364" i="2"/>
  <c r="O365" i="2"/>
  <c r="O366" i="2"/>
  <c r="O367" i="2"/>
  <c r="O370" i="2"/>
  <c r="O371" i="2"/>
  <c r="O372" i="2"/>
  <c r="O375" i="2"/>
  <c r="O376" i="2"/>
  <c r="O377" i="2"/>
  <c r="O378" i="2"/>
  <c r="O379" i="2"/>
  <c r="O382" i="2"/>
  <c r="O383" i="2"/>
  <c r="O384" i="2"/>
  <c r="O385" i="2"/>
  <c r="O387" i="2"/>
  <c r="O388" i="2"/>
  <c r="O389" i="2"/>
  <c r="O390" i="2"/>
  <c r="O391" i="2"/>
  <c r="O394" i="2"/>
  <c r="O395" i="2"/>
  <c r="O396" i="2"/>
  <c r="O397" i="2"/>
  <c r="O399" i="2"/>
  <c r="O401" i="2"/>
  <c r="O402" i="2"/>
  <c r="O403" i="2"/>
  <c r="O24" i="2"/>
  <c r="O25" i="2"/>
  <c r="O26" i="2"/>
  <c r="O27" i="2"/>
  <c r="O22" i="2"/>
  <c r="O23" i="2"/>
  <c r="O4" i="2"/>
  <c r="O5" i="2"/>
  <c r="O6" i="2"/>
  <c r="O7" i="2"/>
  <c r="O8" i="2"/>
  <c r="O9" i="2"/>
  <c r="O10" i="2"/>
  <c r="O11" i="2"/>
  <c r="O12" i="2"/>
  <c r="O13" i="2"/>
  <c r="O14" i="2"/>
  <c r="O15" i="2"/>
  <c r="O16" i="2"/>
  <c r="O17" i="2"/>
  <c r="O18" i="2"/>
  <c r="O19" i="2"/>
  <c r="O20" i="2"/>
  <c r="O3" i="2"/>
  <c r="N3" i="2"/>
  <c r="M3" i="4"/>
  <c r="Q370" i="6"/>
  <c r="AE370" i="6"/>
  <c r="AD370" i="6"/>
  <c r="N4" i="2"/>
  <c r="P183" i="6"/>
  <c r="P177" i="6"/>
  <c r="P333" i="6"/>
  <c r="P363" i="6"/>
  <c r="P377" i="6"/>
  <c r="P345" i="6"/>
  <c r="P364" i="6"/>
  <c r="P99" i="6"/>
  <c r="P91" i="6"/>
  <c r="P273" i="6"/>
  <c r="P30" i="6"/>
  <c r="P250" i="6"/>
  <c r="P78" i="6"/>
  <c r="P329" i="6"/>
  <c r="P51" i="6"/>
  <c r="P90" i="6"/>
  <c r="P359" i="6"/>
  <c r="P71" i="6"/>
  <c r="P331" i="6"/>
  <c r="P219" i="6"/>
  <c r="P321" i="6"/>
  <c r="P328" i="6"/>
  <c r="P312" i="6"/>
  <c r="P167" i="6"/>
  <c r="P149" i="6"/>
  <c r="P178" i="6"/>
  <c r="P189" i="6"/>
  <c r="P240" i="6"/>
  <c r="P198" i="6"/>
  <c r="P97" i="6"/>
  <c r="P234" i="6"/>
  <c r="P227" i="6"/>
  <c r="P260" i="6"/>
  <c r="P228" i="6"/>
  <c r="P361" i="6"/>
  <c r="P68" i="6"/>
  <c r="P64" i="6"/>
  <c r="P162" i="6"/>
  <c r="P335" i="6"/>
  <c r="P342" i="6"/>
  <c r="P113" i="6"/>
  <c r="P249" i="6"/>
  <c r="P265" i="6"/>
  <c r="P269" i="6"/>
  <c r="P347" i="6"/>
  <c r="P28" i="6"/>
  <c r="P319" i="6"/>
  <c r="P330" i="6"/>
  <c r="P87" i="6"/>
  <c r="P93" i="6"/>
  <c r="P332" i="6"/>
  <c r="P15" i="6"/>
  <c r="P355" i="6"/>
  <c r="P138" i="6"/>
  <c r="P309" i="6"/>
  <c r="P276" i="6"/>
  <c r="P275" i="6"/>
  <c r="P34" i="6"/>
  <c r="P280" i="6"/>
  <c r="P31" i="6"/>
  <c r="P284" i="6"/>
  <c r="P278" i="6"/>
  <c r="P293" i="6"/>
  <c r="P298" i="6"/>
  <c r="P118" i="6"/>
  <c r="P288" i="6"/>
  <c r="P168" i="6"/>
  <c r="P203" i="6"/>
  <c r="P241" i="6"/>
  <c r="P127" i="6"/>
  <c r="P164" i="6"/>
  <c r="P200" i="6"/>
  <c r="P256" i="6"/>
  <c r="P209" i="6"/>
  <c r="P199" i="6"/>
  <c r="P362" i="6"/>
  <c r="P263" i="6"/>
  <c r="P270" i="6"/>
  <c r="P166" i="6"/>
  <c r="P236" i="6"/>
  <c r="P248" i="6"/>
  <c r="P59" i="6"/>
  <c r="P60" i="6"/>
  <c r="P191" i="6"/>
  <c r="P283" i="6"/>
  <c r="P57" i="6"/>
  <c r="P66" i="6"/>
  <c r="P222" i="6"/>
  <c r="P237" i="6"/>
  <c r="P151" i="6"/>
  <c r="P396" i="6"/>
  <c r="P212" i="6"/>
  <c r="P344" i="6"/>
  <c r="P70" i="6"/>
  <c r="P25" i="6"/>
  <c r="P53" i="6"/>
  <c r="P27" i="6"/>
  <c r="P350" i="6"/>
  <c r="P351" i="6"/>
  <c r="P98" i="6"/>
  <c r="P39" i="6"/>
  <c r="P101" i="6"/>
  <c r="P54" i="6"/>
  <c r="P37" i="6"/>
  <c r="P45" i="6"/>
  <c r="P207" i="6"/>
  <c r="P52" i="6"/>
  <c r="P169" i="6"/>
  <c r="P26" i="6"/>
  <c r="P268" i="6"/>
  <c r="P49" i="6"/>
  <c r="P156" i="6"/>
  <c r="P155" i="6"/>
  <c r="P401" i="6"/>
  <c r="P322" i="6"/>
  <c r="P223" i="6"/>
  <c r="P264" i="6"/>
  <c r="P251" i="6"/>
  <c r="P104" i="6"/>
  <c r="P103" i="6"/>
  <c r="P8" i="6"/>
  <c r="P378" i="6"/>
  <c r="P352" i="6"/>
  <c r="P324" i="6"/>
  <c r="P381" i="6"/>
  <c r="P72" i="6"/>
  <c r="P368" i="6"/>
  <c r="P171" i="6"/>
  <c r="P325" i="6"/>
  <c r="P326" i="6"/>
  <c r="P182" i="6"/>
  <c r="P137" i="6"/>
  <c r="P218" i="6"/>
  <c r="P181" i="6"/>
  <c r="P80" i="6"/>
  <c r="P117" i="6"/>
  <c r="P13" i="6"/>
  <c r="P123" i="6"/>
  <c r="P317" i="6"/>
  <c r="P139" i="6"/>
  <c r="P3" i="6"/>
  <c r="P82" i="6"/>
  <c r="P95" i="6"/>
  <c r="P261" i="6"/>
  <c r="P92" i="6"/>
  <c r="P175" i="6"/>
  <c r="P89" i="6"/>
  <c r="P215" i="6"/>
  <c r="P304" i="6"/>
  <c r="P295" i="6"/>
  <c r="P292" i="6"/>
  <c r="P294" i="6"/>
  <c r="P305" i="6"/>
  <c r="P287" i="6"/>
  <c r="P131" i="6"/>
  <c r="P213" i="6"/>
  <c r="P150" i="6"/>
  <c r="P190" i="6"/>
  <c r="P116" i="6"/>
  <c r="P79" i="6"/>
  <c r="P192" i="6"/>
  <c r="P7" i="6"/>
  <c r="P206" i="6"/>
  <c r="P307" i="6"/>
  <c r="P372" i="6"/>
  <c r="P371" i="6"/>
  <c r="P354" i="6"/>
  <c r="P385" i="6"/>
  <c r="P141" i="6"/>
  <c r="P20" i="6"/>
  <c r="P40" i="6"/>
  <c r="P77" i="6"/>
  <c r="P243" i="6"/>
  <c r="P315" i="6"/>
  <c r="P376" i="6"/>
  <c r="P119" i="6"/>
  <c r="P142" i="6"/>
  <c r="P259" i="6"/>
  <c r="P204" i="6"/>
  <c r="P193" i="6"/>
  <c r="P232" i="6"/>
  <c r="P230" i="6"/>
  <c r="P143" i="6"/>
  <c r="P158" i="6"/>
  <c r="P145" i="6"/>
  <c r="P161" i="6"/>
  <c r="P43" i="6"/>
  <c r="P374" i="6"/>
  <c r="P42" i="6"/>
  <c r="P23" i="6"/>
  <c r="P10" i="6"/>
  <c r="P174" i="6"/>
  <c r="P44" i="6"/>
  <c r="P153" i="6"/>
  <c r="P135" i="6"/>
  <c r="P105" i="6"/>
  <c r="P173" i="6"/>
  <c r="P211" i="6"/>
  <c r="P159" i="6"/>
  <c r="P185" i="6"/>
  <c r="P130" i="6"/>
  <c r="P9" i="6"/>
  <c r="P108" i="6"/>
  <c r="P152" i="6"/>
  <c r="P217" i="6"/>
  <c r="P370" i="6"/>
  <c r="P358" i="6"/>
  <c r="P179" i="6"/>
  <c r="P395" i="6"/>
  <c r="P102" i="6"/>
  <c r="P239" i="6"/>
  <c r="P373" i="6"/>
  <c r="P163" i="6"/>
  <c r="P391" i="6"/>
  <c r="P21" i="6"/>
  <c r="P111" i="6"/>
  <c r="P216" i="6"/>
  <c r="P86" i="6"/>
  <c r="P252" i="6"/>
  <c r="P160" i="6"/>
  <c r="P365" i="6"/>
  <c r="P46" i="6"/>
  <c r="P33" i="6"/>
  <c r="P402" i="6"/>
  <c r="P334" i="6"/>
  <c r="P38" i="6"/>
  <c r="P36" i="6"/>
  <c r="P311" i="6"/>
  <c r="P286" i="6"/>
  <c r="P94" i="6"/>
  <c r="P157" i="6"/>
  <c r="P299" i="6"/>
  <c r="P289" i="6"/>
  <c r="P85" i="6"/>
  <c r="P121" i="6"/>
  <c r="P154" i="6"/>
  <c r="P360" i="6"/>
  <c r="P398" i="6"/>
  <c r="P48" i="6"/>
  <c r="P170" i="6"/>
  <c r="P214" i="6"/>
  <c r="P393" i="6"/>
  <c r="P316" i="6"/>
  <c r="P400" i="6"/>
  <c r="P367" i="6"/>
  <c r="P176" i="6"/>
  <c r="P115" i="6"/>
  <c r="P35" i="6"/>
  <c r="P267" i="6"/>
  <c r="P73" i="6"/>
  <c r="P208" i="6"/>
  <c r="AD78" i="6"/>
  <c r="AD239" i="6"/>
  <c r="AD149" i="6"/>
  <c r="AD358" i="6"/>
  <c r="AD74" i="6"/>
  <c r="AD225" i="6"/>
  <c r="AD357" i="6"/>
  <c r="AD178" i="6"/>
  <c r="AD228" i="6"/>
  <c r="AD202" i="6"/>
  <c r="AD57" i="6"/>
  <c r="AD109" i="6"/>
  <c r="AD214" i="6"/>
  <c r="AD47" i="6"/>
  <c r="AD393" i="6"/>
  <c r="AD176" i="6"/>
  <c r="AD379" i="6"/>
  <c r="AD137" i="6"/>
  <c r="AD4" i="6"/>
  <c r="AD306" i="6"/>
  <c r="AD131" i="6"/>
  <c r="AD206" i="6"/>
  <c r="AD372" i="6"/>
  <c r="AD186" i="6"/>
  <c r="AD211" i="6"/>
  <c r="AD293" i="6"/>
  <c r="R4" i="2"/>
  <c r="S75" i="6"/>
  <c r="S183" i="6"/>
  <c r="S177" i="6"/>
  <c r="S358" i="6"/>
  <c r="S179" i="6"/>
  <c r="S333" i="6"/>
  <c r="S363" i="6"/>
  <c r="S74" i="6"/>
  <c r="S377" i="6"/>
  <c r="S345" i="6"/>
  <c r="S364" i="6"/>
  <c r="S99" i="6"/>
  <c r="S165" i="6"/>
  <c r="S91" i="6"/>
  <c r="S273" i="6"/>
  <c r="S356" i="6"/>
  <c r="S327" i="6"/>
  <c r="S225" i="6"/>
  <c r="S30" i="6"/>
  <c r="S395" i="6"/>
  <c r="S102" i="6"/>
  <c r="S221" i="6"/>
  <c r="S250" i="6"/>
  <c r="S78" i="6"/>
  <c r="S239" i="6"/>
  <c r="S329" i="6"/>
  <c r="S51" i="6"/>
  <c r="S90" i="6"/>
  <c r="S373" i="6"/>
  <c r="S163" i="6"/>
  <c r="S32" i="6"/>
  <c r="S369" i="6"/>
  <c r="S359" i="6"/>
  <c r="S71" i="6"/>
  <c r="S331" i="6"/>
  <c r="S219" i="6"/>
  <c r="S88" i="6"/>
  <c r="S321" i="6"/>
  <c r="S328" i="6"/>
  <c r="S16" i="6"/>
  <c r="S390" i="6"/>
  <c r="S310" i="6"/>
  <c r="S312" i="6"/>
  <c r="S357" i="6"/>
  <c r="S391" i="6"/>
  <c r="S21" i="6"/>
  <c r="S111" i="6"/>
  <c r="S167" i="6"/>
  <c r="S149" i="6"/>
  <c r="S178" i="6"/>
  <c r="S189" i="6"/>
  <c r="S240" i="6"/>
  <c r="S216" i="6"/>
  <c r="S198" i="6"/>
  <c r="S97" i="6"/>
  <c r="S234" i="6"/>
  <c r="S318" i="6"/>
  <c r="S112" i="6"/>
  <c r="S61" i="6"/>
  <c r="S229" i="6"/>
  <c r="S86" i="6"/>
  <c r="S258" i="6"/>
  <c r="S227" i="6"/>
  <c r="S260" i="6"/>
  <c r="S252" i="6"/>
  <c r="S228" i="6"/>
  <c r="S361" i="6"/>
  <c r="S160" i="6"/>
  <c r="S365" i="6"/>
  <c r="S120" i="6"/>
  <c r="S68" i="6"/>
  <c r="S64" i="6"/>
  <c r="S63" i="6"/>
  <c r="S56" i="6"/>
  <c r="S162" i="6"/>
  <c r="S335" i="6"/>
  <c r="S46" i="6"/>
  <c r="S33" i="6"/>
  <c r="S342" i="6"/>
  <c r="S113" i="6"/>
  <c r="S339" i="6"/>
  <c r="S249" i="6"/>
  <c r="S341" i="6"/>
  <c r="S265" i="6"/>
  <c r="S402" i="6"/>
  <c r="S269" i="6"/>
  <c r="S397" i="6"/>
  <c r="S346" i="6"/>
  <c r="S347" i="6"/>
  <c r="S28" i="6"/>
  <c r="S319" i="6"/>
  <c r="S334" i="6"/>
  <c r="S338" i="6"/>
  <c r="S330" i="6"/>
  <c r="S348" i="6"/>
  <c r="S87" i="6"/>
  <c r="S93" i="6"/>
  <c r="S332" i="6"/>
  <c r="S24" i="6"/>
  <c r="S38" i="6"/>
  <c r="S36" i="6"/>
  <c r="S15" i="6"/>
  <c r="S17" i="6"/>
  <c r="S355" i="6"/>
  <c r="S337" i="6"/>
  <c r="S336" i="6"/>
  <c r="S138" i="6"/>
  <c r="S309" i="6"/>
  <c r="S311" i="6"/>
  <c r="S277" i="6"/>
  <c r="S276" i="6"/>
  <c r="S314" i="6"/>
  <c r="S18" i="6"/>
  <c r="S81" i="6"/>
  <c r="S282" i="6"/>
  <c r="S286" i="6"/>
  <c r="S94" i="6"/>
  <c r="S275" i="6"/>
  <c r="S34" i="6"/>
  <c r="S280" i="6"/>
  <c r="S31" i="6"/>
  <c r="S284" i="6"/>
  <c r="S278" i="6"/>
  <c r="S281" i="6"/>
  <c r="S285" i="6"/>
  <c r="S293" i="6"/>
  <c r="S110" i="6"/>
  <c r="S298" i="6"/>
  <c r="S118" i="6"/>
  <c r="S242" i="6"/>
  <c r="S288" i="6"/>
  <c r="S168" i="6"/>
  <c r="S157" i="6"/>
  <c r="S203" i="6"/>
  <c r="S241" i="6"/>
  <c r="S257" i="6"/>
  <c r="S299" i="6"/>
  <c r="S279" i="6"/>
  <c r="S290" i="6"/>
  <c r="S202" i="6"/>
  <c r="S289" i="6"/>
  <c r="S85" i="6"/>
  <c r="S127" i="6"/>
  <c r="S164" i="6"/>
  <c r="S300" i="6"/>
  <c r="S200" i="6"/>
  <c r="S201" i="6"/>
  <c r="S184" i="6"/>
  <c r="S121" i="6"/>
  <c r="S11" i="6"/>
  <c r="S233" i="6"/>
  <c r="S114" i="6"/>
  <c r="S245" i="6"/>
  <c r="S256" i="6"/>
  <c r="S209" i="6"/>
  <c r="S199" i="6"/>
  <c r="S154" i="6"/>
  <c r="S132" i="6"/>
  <c r="S362" i="6"/>
  <c r="S263" i="6"/>
  <c r="S270" i="6"/>
  <c r="S166" i="6"/>
  <c r="S236" i="6"/>
  <c r="S297" i="6"/>
  <c r="S360" i="6"/>
  <c r="S248" i="6"/>
  <c r="S59" i="6"/>
  <c r="S147" i="6"/>
  <c r="S62" i="6"/>
  <c r="S65" i="6"/>
  <c r="S55" i="6"/>
  <c r="S58" i="6"/>
  <c r="S246" i="6"/>
  <c r="S60" i="6"/>
  <c r="S67" i="6"/>
  <c r="S191" i="6"/>
  <c r="S283" i="6"/>
  <c r="S57" i="6"/>
  <c r="S66" i="6"/>
  <c r="S394" i="6"/>
  <c r="S398" i="6"/>
  <c r="S222" i="6"/>
  <c r="S237" i="6"/>
  <c r="S151" i="6"/>
  <c r="S187" i="6"/>
  <c r="S396" i="6"/>
  <c r="S212" i="6"/>
  <c r="S344" i="6"/>
  <c r="S399" i="6"/>
  <c r="S70" i="6"/>
  <c r="S349" i="6"/>
  <c r="S25" i="6"/>
  <c r="S53" i="6"/>
  <c r="S109" i="6"/>
  <c r="S27" i="6"/>
  <c r="S350" i="6"/>
  <c r="S48" i="6"/>
  <c r="S170" i="6"/>
  <c r="S351" i="6"/>
  <c r="S98" i="6"/>
  <c r="S39" i="6"/>
  <c r="S101" i="6"/>
  <c r="S54" i="6"/>
  <c r="S29" i="6"/>
  <c r="S214" i="6"/>
  <c r="S37" i="6"/>
  <c r="S45" i="6"/>
  <c r="S207" i="6"/>
  <c r="S52" i="6"/>
  <c r="S47" i="6"/>
  <c r="S366" i="6"/>
  <c r="S393" i="6"/>
  <c r="S316" i="6"/>
  <c r="S169" i="6"/>
  <c r="S392" i="6"/>
  <c r="S26" i="6"/>
  <c r="S268" i="6"/>
  <c r="S403" i="6"/>
  <c r="S296" i="6"/>
  <c r="S301" i="6"/>
  <c r="S400" i="6"/>
  <c r="S367" i="6"/>
  <c r="S49" i="6"/>
  <c r="S156" i="6"/>
  <c r="S220" i="6"/>
  <c r="S155" i="6"/>
  <c r="S401" i="6"/>
  <c r="S262" i="6"/>
  <c r="S176" i="6"/>
  <c r="S322" i="6"/>
  <c r="S271" i="6"/>
  <c r="S235" i="6"/>
  <c r="S255" i="6"/>
  <c r="S253" i="6"/>
  <c r="S272" i="6"/>
  <c r="S320" i="6"/>
  <c r="S266" i="6"/>
  <c r="S223" i="6"/>
  <c r="S264" i="6"/>
  <c r="S251" i="6"/>
  <c r="S226" i="6"/>
  <c r="S128" i="6"/>
  <c r="S104" i="6"/>
  <c r="S115" i="6"/>
  <c r="S35" i="6"/>
  <c r="S103" i="6"/>
  <c r="S8" i="6"/>
  <c r="S378" i="6"/>
  <c r="S379" i="6"/>
  <c r="S352" i="6"/>
  <c r="S323" i="6"/>
  <c r="S195" i="6"/>
  <c r="S380" i="6"/>
  <c r="S267" i="6"/>
  <c r="S324" i="6"/>
  <c r="S381" i="6"/>
  <c r="S72" i="6"/>
  <c r="S382" i="6"/>
  <c r="S368" i="6"/>
  <c r="S146" i="6"/>
  <c r="S171" i="6"/>
  <c r="S224" i="6"/>
  <c r="S325" i="6"/>
  <c r="S326" i="6"/>
  <c r="S182" i="6"/>
  <c r="S137" i="6"/>
  <c r="S218" i="6"/>
  <c r="S134" i="6"/>
  <c r="S181" i="6"/>
  <c r="S80" i="6"/>
  <c r="S117" i="6"/>
  <c r="S302" i="6"/>
  <c r="S303" i="6"/>
  <c r="S4" i="6"/>
  <c r="S13" i="6"/>
  <c r="S123" i="6"/>
  <c r="S317" i="6"/>
  <c r="S139" i="6"/>
  <c r="S144" i="6"/>
  <c r="S12" i="6"/>
  <c r="S3" i="6"/>
  <c r="S5" i="6"/>
  <c r="S82" i="6"/>
  <c r="S6" i="6"/>
  <c r="S140" i="6"/>
  <c r="S73" i="6"/>
  <c r="S95" i="6"/>
  <c r="S261" i="6"/>
  <c r="S92" i="6"/>
  <c r="S274" i="6"/>
  <c r="S244" i="6"/>
  <c r="S175" i="6"/>
  <c r="S210" i="6"/>
  <c r="S89" i="6"/>
  <c r="S172" i="6"/>
  <c r="S133" i="6"/>
  <c r="S215" i="6"/>
  <c r="S304" i="6"/>
  <c r="S295" i="6"/>
  <c r="S292" i="6"/>
  <c r="S294" i="6"/>
  <c r="S291" i="6"/>
  <c r="S76" i="6"/>
  <c r="S305" i="6"/>
  <c r="S287" i="6"/>
  <c r="S306" i="6"/>
  <c r="S107" i="6"/>
  <c r="S131" i="6"/>
  <c r="S213" i="6"/>
  <c r="S150" i="6"/>
  <c r="S190" i="6"/>
  <c r="S247" i="6"/>
  <c r="S313" i="6"/>
  <c r="S254" i="6"/>
  <c r="S116" i="6"/>
  <c r="S79" i="6"/>
  <c r="S192" i="6"/>
  <c r="S125" i="6"/>
  <c r="S231" i="6"/>
  <c r="S7" i="6"/>
  <c r="S69" i="6"/>
  <c r="S206" i="6"/>
  <c r="S307" i="6"/>
  <c r="S372" i="6"/>
  <c r="S371" i="6"/>
  <c r="S383" i="6"/>
  <c r="S384" i="6"/>
  <c r="S353" i="6"/>
  <c r="S354" i="6"/>
  <c r="S385" i="6"/>
  <c r="S386" i="6"/>
  <c r="S387" i="6"/>
  <c r="S340" i="6"/>
  <c r="S141" i="6"/>
  <c r="S20" i="6"/>
  <c r="S19" i="6"/>
  <c r="S40" i="6"/>
  <c r="S343" i="6"/>
  <c r="S77" i="6"/>
  <c r="S243" i="6"/>
  <c r="S315" i="6"/>
  <c r="S96" i="6"/>
  <c r="S376" i="6"/>
  <c r="S106" i="6"/>
  <c r="S388" i="6"/>
  <c r="S389" i="6"/>
  <c r="S126" i="6"/>
  <c r="S119" i="6"/>
  <c r="S142" i="6"/>
  <c r="S259" i="6"/>
  <c r="S204" i="6"/>
  <c r="S193" i="6"/>
  <c r="S232" i="6"/>
  <c r="S230" i="6"/>
  <c r="S186" i="6"/>
  <c r="S143" i="6"/>
  <c r="S197" i="6"/>
  <c r="S158" i="6"/>
  <c r="S188" i="6"/>
  <c r="S145" i="6"/>
  <c r="S161" i="6"/>
  <c r="S129" i="6"/>
  <c r="S83" i="6"/>
  <c r="S43" i="6"/>
  <c r="S205" i="6"/>
  <c r="S374" i="6"/>
  <c r="S196" i="6"/>
  <c r="S375" i="6"/>
  <c r="S22" i="6"/>
  <c r="S42" i="6"/>
  <c r="S23" i="6"/>
  <c r="S10" i="6"/>
  <c r="S41" i="6"/>
  <c r="S14" i="6"/>
  <c r="S50" i="6"/>
  <c r="S174" i="6"/>
  <c r="S44" i="6"/>
  <c r="S84" i="6"/>
  <c r="S153" i="6"/>
  <c r="S135" i="6"/>
  <c r="S122" i="6"/>
  <c r="S208" i="6"/>
  <c r="S105" i="6"/>
  <c r="S100" i="6"/>
  <c r="S173" i="6"/>
  <c r="S211" i="6"/>
  <c r="S136" i="6"/>
  <c r="S159" i="6"/>
  <c r="S185" i="6"/>
  <c r="S194" i="6"/>
  <c r="S180" i="6"/>
  <c r="S238" i="6"/>
  <c r="S130" i="6"/>
  <c r="S148" i="6"/>
  <c r="S9" i="6"/>
  <c r="S124" i="6"/>
  <c r="S308" i="6"/>
  <c r="S108" i="6"/>
  <c r="S152" i="6"/>
  <c r="S217" i="6"/>
  <c r="R75" i="6"/>
  <c r="R183" i="6"/>
  <c r="R177" i="6"/>
  <c r="R358" i="6"/>
  <c r="R179" i="6"/>
  <c r="R333" i="6"/>
  <c r="R363" i="6"/>
  <c r="R74" i="6"/>
  <c r="R377" i="6"/>
  <c r="R345" i="6"/>
  <c r="R364" i="6"/>
  <c r="R99" i="6"/>
  <c r="R165" i="6"/>
  <c r="R91" i="6"/>
  <c r="R273" i="6"/>
  <c r="R356" i="6"/>
  <c r="R327" i="6"/>
  <c r="R225" i="6"/>
  <c r="R30" i="6"/>
  <c r="R395" i="6"/>
  <c r="R102" i="6"/>
  <c r="R221" i="6"/>
  <c r="R250" i="6"/>
  <c r="R78" i="6"/>
  <c r="R239" i="6"/>
  <c r="R329" i="6"/>
  <c r="R51" i="6"/>
  <c r="R90" i="6"/>
  <c r="R373" i="6"/>
  <c r="R163" i="6"/>
  <c r="R32" i="6"/>
  <c r="R369" i="6"/>
  <c r="R359" i="6"/>
  <c r="R71" i="6"/>
  <c r="R331" i="6"/>
  <c r="R219" i="6"/>
  <c r="R88" i="6"/>
  <c r="R321" i="6"/>
  <c r="R328" i="6"/>
  <c r="R16" i="6"/>
  <c r="R390" i="6"/>
  <c r="R310" i="6"/>
  <c r="R312" i="6"/>
  <c r="R357" i="6"/>
  <c r="R391" i="6"/>
  <c r="R21" i="6"/>
  <c r="R111" i="6"/>
  <c r="R167" i="6"/>
  <c r="R149" i="6"/>
  <c r="R178" i="6"/>
  <c r="R189" i="6"/>
  <c r="R240" i="6"/>
  <c r="R216" i="6"/>
  <c r="R198" i="6"/>
  <c r="R97" i="6"/>
  <c r="R234" i="6"/>
  <c r="R318" i="6"/>
  <c r="R112" i="6"/>
  <c r="R61" i="6"/>
  <c r="R229" i="6"/>
  <c r="R86" i="6"/>
  <c r="R258" i="6"/>
  <c r="R227" i="6"/>
  <c r="R260" i="6"/>
  <c r="R252" i="6"/>
  <c r="R228" i="6"/>
  <c r="R361" i="6"/>
  <c r="R160" i="6"/>
  <c r="R365" i="6"/>
  <c r="R120" i="6"/>
  <c r="R68" i="6"/>
  <c r="R64" i="6"/>
  <c r="R63" i="6"/>
  <c r="R56" i="6"/>
  <c r="R162" i="6"/>
  <c r="R335" i="6"/>
  <c r="R46" i="6"/>
  <c r="R33" i="6"/>
  <c r="R342" i="6"/>
  <c r="R113" i="6"/>
  <c r="R339" i="6"/>
  <c r="R249" i="6"/>
  <c r="R341" i="6"/>
  <c r="R265" i="6"/>
  <c r="R402" i="6"/>
  <c r="R269" i="6"/>
  <c r="R397" i="6"/>
  <c r="R346" i="6"/>
  <c r="R347" i="6"/>
  <c r="R28" i="6"/>
  <c r="R319" i="6"/>
  <c r="R334" i="6"/>
  <c r="R338" i="6"/>
  <c r="R330" i="6"/>
  <c r="R348" i="6"/>
  <c r="R87" i="6"/>
  <c r="R93" i="6"/>
  <c r="R332" i="6"/>
  <c r="R24" i="6"/>
  <c r="R38" i="6"/>
  <c r="R36" i="6"/>
  <c r="R15" i="6"/>
  <c r="R17" i="6"/>
  <c r="R355" i="6"/>
  <c r="R337" i="6"/>
  <c r="R336" i="6"/>
  <c r="R138" i="6"/>
  <c r="R309" i="6"/>
  <c r="R311" i="6"/>
  <c r="R277" i="6"/>
  <c r="R276" i="6"/>
  <c r="R314" i="6"/>
  <c r="R18" i="6"/>
  <c r="R81" i="6"/>
  <c r="R282" i="6"/>
  <c r="R286" i="6"/>
  <c r="R94" i="6"/>
  <c r="R275" i="6"/>
  <c r="R34" i="6"/>
  <c r="R280" i="6"/>
  <c r="R31" i="6"/>
  <c r="R284" i="6"/>
  <c r="R278" i="6"/>
  <c r="R281" i="6"/>
  <c r="R285" i="6"/>
  <c r="R293" i="6"/>
  <c r="R110" i="6"/>
  <c r="R298" i="6"/>
  <c r="R118" i="6"/>
  <c r="R242" i="6"/>
  <c r="R288" i="6"/>
  <c r="R168" i="6"/>
  <c r="R157" i="6"/>
  <c r="R203" i="6"/>
  <c r="R241" i="6"/>
  <c r="R257" i="6"/>
  <c r="R299" i="6"/>
  <c r="R279" i="6"/>
  <c r="R290" i="6"/>
  <c r="R202" i="6"/>
  <c r="R289" i="6"/>
  <c r="R85" i="6"/>
  <c r="R127" i="6"/>
  <c r="R164" i="6"/>
  <c r="R300" i="6"/>
  <c r="R200" i="6"/>
  <c r="R201" i="6"/>
  <c r="R184" i="6"/>
  <c r="R121" i="6"/>
  <c r="R11" i="6"/>
  <c r="R233" i="6"/>
  <c r="R114" i="6"/>
  <c r="R245" i="6"/>
  <c r="R256" i="6"/>
  <c r="R209" i="6"/>
  <c r="R199" i="6"/>
  <c r="R154" i="6"/>
  <c r="R132" i="6"/>
  <c r="R362" i="6"/>
  <c r="R263" i="6"/>
  <c r="R270" i="6"/>
  <c r="R166" i="6"/>
  <c r="R236" i="6"/>
  <c r="R297" i="6"/>
  <c r="R360" i="6"/>
  <c r="R248" i="6"/>
  <c r="R59" i="6"/>
  <c r="R147" i="6"/>
  <c r="R62" i="6"/>
  <c r="R65" i="6"/>
  <c r="R55" i="6"/>
  <c r="R58" i="6"/>
  <c r="R246" i="6"/>
  <c r="R60" i="6"/>
  <c r="R67" i="6"/>
  <c r="R191" i="6"/>
  <c r="R283" i="6"/>
  <c r="R57" i="6"/>
  <c r="R66" i="6"/>
  <c r="R394" i="6"/>
  <c r="R398" i="6"/>
  <c r="R222" i="6"/>
  <c r="R237" i="6"/>
  <c r="R151" i="6"/>
  <c r="R187" i="6"/>
  <c r="R396" i="6"/>
  <c r="R212" i="6"/>
  <c r="R344" i="6"/>
  <c r="R399" i="6"/>
  <c r="R70" i="6"/>
  <c r="R349" i="6"/>
  <c r="R25" i="6"/>
  <c r="R53" i="6"/>
  <c r="R109" i="6"/>
  <c r="R27" i="6"/>
  <c r="R350" i="6"/>
  <c r="R48" i="6"/>
  <c r="R170" i="6"/>
  <c r="R351" i="6"/>
  <c r="R98" i="6"/>
  <c r="R39" i="6"/>
  <c r="R101" i="6"/>
  <c r="R54" i="6"/>
  <c r="R29" i="6"/>
  <c r="R214" i="6"/>
  <c r="R37" i="6"/>
  <c r="R45" i="6"/>
  <c r="R207" i="6"/>
  <c r="R52" i="6"/>
  <c r="R47" i="6"/>
  <c r="R366" i="6"/>
  <c r="R393" i="6"/>
  <c r="R316" i="6"/>
  <c r="R169" i="6"/>
  <c r="R392" i="6"/>
  <c r="R26" i="6"/>
  <c r="R268" i="6"/>
  <c r="R403" i="6"/>
  <c r="R296" i="6"/>
  <c r="R301" i="6"/>
  <c r="R400" i="6"/>
  <c r="R367" i="6"/>
  <c r="R49" i="6"/>
  <c r="R156" i="6"/>
  <c r="R220" i="6"/>
  <c r="R155" i="6"/>
  <c r="R401" i="6"/>
  <c r="R262" i="6"/>
  <c r="R176" i="6"/>
  <c r="R322" i="6"/>
  <c r="R271" i="6"/>
  <c r="R235" i="6"/>
  <c r="R255" i="6"/>
  <c r="R253" i="6"/>
  <c r="R272" i="6"/>
  <c r="R320" i="6"/>
  <c r="R266" i="6"/>
  <c r="R223" i="6"/>
  <c r="R264" i="6"/>
  <c r="R251" i="6"/>
  <c r="R226" i="6"/>
  <c r="R128" i="6"/>
  <c r="R104" i="6"/>
  <c r="R115" i="6"/>
  <c r="R35" i="6"/>
  <c r="R103" i="6"/>
  <c r="R8" i="6"/>
  <c r="R378" i="6"/>
  <c r="R379" i="6"/>
  <c r="R352" i="6"/>
  <c r="R323" i="6"/>
  <c r="R195" i="6"/>
  <c r="R380" i="6"/>
  <c r="R267" i="6"/>
  <c r="R324" i="6"/>
  <c r="R381" i="6"/>
  <c r="R72" i="6"/>
  <c r="R382" i="6"/>
  <c r="R368" i="6"/>
  <c r="R146" i="6"/>
  <c r="R171" i="6"/>
  <c r="R224" i="6"/>
  <c r="R325" i="6"/>
  <c r="R326" i="6"/>
  <c r="R182" i="6"/>
  <c r="R137" i="6"/>
  <c r="R218" i="6"/>
  <c r="R134" i="6"/>
  <c r="R181" i="6"/>
  <c r="R80" i="6"/>
  <c r="R117" i="6"/>
  <c r="R302" i="6"/>
  <c r="R303" i="6"/>
  <c r="R4" i="6"/>
  <c r="R13" i="6"/>
  <c r="R123" i="6"/>
  <c r="R317" i="6"/>
  <c r="R139" i="6"/>
  <c r="R144" i="6"/>
  <c r="R12" i="6"/>
  <c r="R3" i="6"/>
  <c r="R5" i="6"/>
  <c r="R82" i="6"/>
  <c r="R6" i="6"/>
  <c r="R140" i="6"/>
  <c r="R73" i="6"/>
  <c r="R95" i="6"/>
  <c r="R261" i="6"/>
  <c r="R92" i="6"/>
  <c r="R274" i="6"/>
  <c r="R244" i="6"/>
  <c r="R175" i="6"/>
  <c r="R210" i="6"/>
  <c r="R89" i="6"/>
  <c r="R172" i="6"/>
  <c r="R133" i="6"/>
  <c r="R215" i="6"/>
  <c r="R304" i="6"/>
  <c r="R295" i="6"/>
  <c r="R292" i="6"/>
  <c r="R294" i="6"/>
  <c r="R291" i="6"/>
  <c r="R76" i="6"/>
  <c r="R305" i="6"/>
  <c r="R287" i="6"/>
  <c r="R306" i="6"/>
  <c r="R107" i="6"/>
  <c r="R131" i="6"/>
  <c r="R213" i="6"/>
  <c r="R150" i="6"/>
  <c r="R190" i="6"/>
  <c r="R247" i="6"/>
  <c r="R313" i="6"/>
  <c r="R254" i="6"/>
  <c r="R116" i="6"/>
  <c r="R79" i="6"/>
  <c r="R192" i="6"/>
  <c r="R125" i="6"/>
  <c r="R231" i="6"/>
  <c r="R7" i="6"/>
  <c r="R69" i="6"/>
  <c r="R206" i="6"/>
  <c r="R307" i="6"/>
  <c r="R372" i="6"/>
  <c r="R371" i="6"/>
  <c r="R383" i="6"/>
  <c r="R384" i="6"/>
  <c r="R353" i="6"/>
  <c r="R354" i="6"/>
  <c r="R385" i="6"/>
  <c r="R386" i="6"/>
  <c r="R387" i="6"/>
  <c r="R340" i="6"/>
  <c r="R141" i="6"/>
  <c r="R20" i="6"/>
  <c r="R19" i="6"/>
  <c r="R40" i="6"/>
  <c r="R343" i="6"/>
  <c r="R77" i="6"/>
  <c r="R243" i="6"/>
  <c r="R315" i="6"/>
  <c r="R96" i="6"/>
  <c r="R376" i="6"/>
  <c r="R106" i="6"/>
  <c r="R388" i="6"/>
  <c r="R389" i="6"/>
  <c r="R126" i="6"/>
  <c r="R119" i="6"/>
  <c r="R142" i="6"/>
  <c r="R259" i="6"/>
  <c r="R204" i="6"/>
  <c r="R193" i="6"/>
  <c r="R232" i="6"/>
  <c r="R230" i="6"/>
  <c r="R186" i="6"/>
  <c r="R143" i="6"/>
  <c r="R197" i="6"/>
  <c r="R158" i="6"/>
  <c r="R188" i="6"/>
  <c r="R145" i="6"/>
  <c r="R161" i="6"/>
  <c r="R129" i="6"/>
  <c r="R83" i="6"/>
  <c r="R43" i="6"/>
  <c r="R205" i="6"/>
  <c r="R374" i="6"/>
  <c r="R196" i="6"/>
  <c r="R375" i="6"/>
  <c r="R22" i="6"/>
  <c r="R42" i="6"/>
  <c r="R23" i="6"/>
  <c r="R10" i="6"/>
  <c r="R41" i="6"/>
  <c r="R14" i="6"/>
  <c r="R50" i="6"/>
  <c r="R174" i="6"/>
  <c r="R44" i="6"/>
  <c r="R84" i="6"/>
  <c r="R153" i="6"/>
  <c r="R135" i="6"/>
  <c r="R122" i="6"/>
  <c r="R208" i="6"/>
  <c r="R105" i="6"/>
  <c r="R100" i="6"/>
  <c r="R173" i="6"/>
  <c r="R211" i="6"/>
  <c r="R136" i="6"/>
  <c r="R159" i="6"/>
  <c r="R185" i="6"/>
  <c r="R194" i="6"/>
  <c r="R180" i="6"/>
  <c r="R238" i="6"/>
  <c r="R130" i="6"/>
  <c r="R148" i="6"/>
  <c r="R9" i="6"/>
  <c r="R124" i="6"/>
  <c r="R308" i="6"/>
  <c r="R108" i="6"/>
  <c r="R152" i="6"/>
  <c r="R217" i="6"/>
  <c r="R370" i="6"/>
  <c r="S370" i="6"/>
  <c r="AD275" i="6"/>
  <c r="AD290" i="6"/>
  <c r="AD167" i="6"/>
  <c r="AD36" i="6"/>
  <c r="AD254" i="6"/>
  <c r="AD182" i="6"/>
  <c r="AD71" i="6"/>
  <c r="AD300" i="6"/>
  <c r="AD258" i="6"/>
  <c r="AD200" i="6"/>
  <c r="AD279" i="6"/>
  <c r="AD242" i="6"/>
  <c r="AD129" i="6"/>
  <c r="AD230" i="6"/>
  <c r="AD317" i="6"/>
  <c r="AD380" i="6"/>
  <c r="AD35" i="6"/>
  <c r="AD154" i="6"/>
  <c r="AD289" i="6"/>
  <c r="AD285" i="6"/>
  <c r="AD192" i="6"/>
  <c r="AD213" i="6"/>
  <c r="AD210" i="6"/>
  <c r="AD398" i="6"/>
  <c r="AD340" i="6"/>
  <c r="AD197" i="6"/>
  <c r="AD142" i="6"/>
  <c r="AD185" i="6"/>
  <c r="AD338" i="6"/>
  <c r="AD86" i="6"/>
  <c r="AD391" i="6"/>
  <c r="AD88" i="6"/>
  <c r="AD165" i="6"/>
  <c r="AD139" i="6"/>
  <c r="AD267" i="6"/>
  <c r="AD321" i="6"/>
  <c r="AD221" i="6"/>
  <c r="AD23" i="6"/>
  <c r="AD116" i="6"/>
  <c r="AD244" i="6"/>
  <c r="AD13" i="6"/>
  <c r="AD368" i="6"/>
  <c r="AD323" i="6"/>
  <c r="AD104" i="6"/>
  <c r="AD296" i="6"/>
  <c r="AD366" i="6"/>
  <c r="AD27" i="6"/>
  <c r="AD212" i="6"/>
  <c r="AD55" i="6"/>
  <c r="AD236" i="6"/>
  <c r="AD209" i="6"/>
  <c r="AD138" i="6"/>
  <c r="AD24" i="6"/>
  <c r="AD319" i="6"/>
  <c r="AD162" i="6"/>
  <c r="AD361" i="6"/>
  <c r="AD364" i="6"/>
  <c r="AD128" i="6"/>
  <c r="AD101" i="6"/>
  <c r="AD256" i="6"/>
  <c r="AD81" i="6"/>
  <c r="AD249" i="6"/>
  <c r="AD56" i="6"/>
  <c r="AD310" i="6"/>
  <c r="AD329" i="6"/>
  <c r="AD345" i="6"/>
  <c r="AD183" i="6"/>
  <c r="AD205" i="6"/>
  <c r="AD315" i="6"/>
  <c r="AD371" i="6"/>
  <c r="AD140" i="6"/>
  <c r="AD181" i="6"/>
  <c r="AD266" i="6"/>
  <c r="AD400" i="6"/>
  <c r="AD316" i="6"/>
  <c r="AD48" i="6"/>
  <c r="AD399" i="6"/>
  <c r="AD246" i="6"/>
  <c r="AD360" i="6"/>
  <c r="AD121" i="6"/>
  <c r="AD157" i="6"/>
  <c r="AD311" i="6"/>
  <c r="AD402" i="6"/>
  <c r="AD365" i="6"/>
  <c r="AD216" i="6"/>
  <c r="AD102" i="6"/>
  <c r="AD179" i="6"/>
  <c r="AD313" i="6"/>
  <c r="AD287" i="6"/>
  <c r="AD215" i="6"/>
  <c r="AD92" i="6"/>
  <c r="AD72" i="6"/>
  <c r="AD226" i="6"/>
  <c r="AD255" i="6"/>
  <c r="AD220" i="6"/>
  <c r="AD268" i="6"/>
  <c r="AD52" i="6"/>
  <c r="AD53" i="6"/>
  <c r="AD283" i="6"/>
  <c r="AD62" i="6"/>
  <c r="AD270" i="6"/>
  <c r="AD245" i="6"/>
  <c r="AD299" i="6"/>
  <c r="AD118" i="6"/>
  <c r="AD31" i="6"/>
  <c r="AD18" i="6"/>
  <c r="AD337" i="6"/>
  <c r="AD93" i="6"/>
  <c r="AD339" i="6"/>
  <c r="AD63" i="6"/>
  <c r="AD252" i="6"/>
  <c r="AD318" i="6"/>
  <c r="AD390" i="6"/>
  <c r="AD359" i="6"/>
  <c r="AD327" i="6"/>
  <c r="AD377" i="6"/>
  <c r="AD75" i="6"/>
  <c r="AD14" i="6"/>
  <c r="AD367" i="6"/>
  <c r="AD222" i="6"/>
  <c r="AD248" i="6"/>
  <c r="AD203" i="6"/>
  <c r="AD277" i="6"/>
  <c r="AD15" i="6"/>
  <c r="AD33" i="6"/>
  <c r="AD120" i="6"/>
  <c r="AD198" i="6"/>
  <c r="AD21" i="6"/>
  <c r="AD91" i="6"/>
  <c r="AD333" i="6"/>
  <c r="AD84" i="6"/>
  <c r="AD343" i="6"/>
  <c r="AD385" i="6"/>
  <c r="AD304" i="6"/>
  <c r="AD274" i="6"/>
  <c r="AD5" i="6"/>
  <c r="AD382" i="6"/>
  <c r="AD352" i="6"/>
  <c r="AD253" i="6"/>
  <c r="AD155" i="6"/>
  <c r="AD396" i="6"/>
  <c r="AD166" i="6"/>
  <c r="AD284" i="6"/>
  <c r="AD336" i="6"/>
  <c r="AD28" i="6"/>
  <c r="AD112" i="6"/>
  <c r="AD235" i="6"/>
  <c r="AD196" i="6"/>
  <c r="AD307" i="6"/>
  <c r="AD107" i="6"/>
  <c r="AD124" i="6"/>
  <c r="AD126" i="6"/>
  <c r="AD77" i="6"/>
  <c r="AD153" i="6"/>
  <c r="AD386" i="6"/>
  <c r="AD82" i="6"/>
  <c r="AD218" i="6"/>
  <c r="AD401" i="6"/>
  <c r="AD54" i="6"/>
  <c r="AD66" i="6"/>
  <c r="AD288" i="6"/>
  <c r="AD282" i="6"/>
  <c r="AD341" i="6"/>
  <c r="AD61" i="6"/>
  <c r="AD331" i="6"/>
  <c r="AD30" i="6"/>
  <c r="AD177" i="6"/>
  <c r="AD174" i="6"/>
  <c r="AD145" i="6"/>
  <c r="AD193" i="6"/>
  <c r="AD106" i="6"/>
  <c r="AD19" i="6"/>
  <c r="AD353" i="6"/>
  <c r="AD247" i="6"/>
  <c r="AD305" i="6"/>
  <c r="AD133" i="6"/>
  <c r="AD261" i="6"/>
  <c r="AD302" i="6"/>
  <c r="AD326" i="6"/>
  <c r="AD381" i="6"/>
  <c r="AD378" i="6"/>
  <c r="AD251" i="6"/>
  <c r="AD26" i="6"/>
  <c r="AD207" i="6"/>
  <c r="AD25" i="6"/>
  <c r="AD151" i="6"/>
  <c r="AD191" i="6"/>
  <c r="AD147" i="6"/>
  <c r="AD263" i="6"/>
  <c r="AD114" i="6"/>
  <c r="AD164" i="6"/>
  <c r="AD257" i="6"/>
  <c r="AD298" i="6"/>
  <c r="AD314" i="6"/>
  <c r="AD355" i="6"/>
  <c r="AD87" i="6"/>
  <c r="AD346" i="6"/>
  <c r="AD113" i="6"/>
  <c r="AD64" i="6"/>
  <c r="AD260" i="6"/>
  <c r="AD234" i="6"/>
  <c r="AD16" i="6"/>
  <c r="AD369" i="6"/>
  <c r="AD194" i="6"/>
  <c r="AD208" i="6"/>
  <c r="AD374" i="6"/>
  <c r="AD259" i="6"/>
  <c r="AD383" i="6"/>
  <c r="AD291" i="6"/>
  <c r="AD73" i="6"/>
  <c r="AD80" i="6"/>
  <c r="AD322" i="6"/>
  <c r="AD169" i="6"/>
  <c r="AD170" i="6"/>
  <c r="AD132" i="6"/>
  <c r="AD330" i="6"/>
  <c r="AD269" i="6"/>
  <c r="AD83" i="6"/>
  <c r="AD148" i="6"/>
  <c r="AD22" i="6"/>
  <c r="AD354" i="6"/>
  <c r="AD69" i="6"/>
  <c r="AD12" i="6"/>
  <c r="AD280" i="6"/>
  <c r="AD9" i="6"/>
  <c r="AD238" i="6"/>
  <c r="AD100" i="6"/>
  <c r="AD375" i="6"/>
  <c r="AD7" i="6"/>
  <c r="AD108" i="6"/>
  <c r="AD96" i="6"/>
  <c r="AD141" i="6"/>
  <c r="AD125" i="6"/>
  <c r="AD150" i="6"/>
  <c r="AD89" i="6"/>
  <c r="AD224" i="6"/>
  <c r="AD103" i="6"/>
  <c r="AD223" i="6"/>
  <c r="AD11" i="6"/>
  <c r="AD159" i="6"/>
  <c r="AD135" i="6"/>
  <c r="AD10" i="6"/>
  <c r="AD43" i="6"/>
  <c r="AD143" i="6"/>
  <c r="AD387" i="6"/>
  <c r="AD79" i="6"/>
  <c r="AD292" i="6"/>
  <c r="AD175" i="6"/>
  <c r="AD6" i="6"/>
  <c r="AD123" i="6"/>
  <c r="AD134" i="6"/>
  <c r="AD146" i="6"/>
  <c r="AD115" i="6"/>
  <c r="AD301" i="6"/>
  <c r="AD29" i="6"/>
  <c r="AD350" i="6"/>
  <c r="AD344" i="6"/>
  <c r="AD394" i="6"/>
  <c r="AD58" i="6"/>
  <c r="AD297" i="6"/>
  <c r="AD184" i="6"/>
  <c r="AD168" i="6"/>
  <c r="AD281" i="6"/>
  <c r="AD286" i="6"/>
  <c r="AD309" i="6"/>
  <c r="AD38" i="6"/>
  <c r="AD334" i="6"/>
  <c r="AD265" i="6"/>
  <c r="AD335" i="6"/>
  <c r="AD160" i="6"/>
  <c r="AD229" i="6"/>
  <c r="AD240" i="6"/>
  <c r="AD219" i="6"/>
  <c r="AD90" i="6"/>
  <c r="AD395" i="6"/>
  <c r="AD99" i="6"/>
  <c r="AD188" i="6"/>
  <c r="AD324" i="6"/>
  <c r="AD67" i="6"/>
  <c r="AD397" i="6"/>
  <c r="AD32" i="6"/>
  <c r="AD130" i="6"/>
  <c r="AD173" i="6"/>
  <c r="AD232" i="6"/>
  <c r="AD40" i="6"/>
  <c r="AD152" i="6"/>
  <c r="AD180" i="6"/>
  <c r="AD105" i="6"/>
  <c r="AD50" i="6"/>
  <c r="AD204" i="6"/>
  <c r="AD376" i="6"/>
  <c r="AD20" i="6"/>
  <c r="AD231" i="6"/>
  <c r="AD190" i="6"/>
  <c r="AD76" i="6"/>
  <c r="AD172" i="6"/>
  <c r="AD95" i="6"/>
  <c r="AD144" i="6"/>
  <c r="AD117" i="6"/>
  <c r="AD325" i="6"/>
  <c r="AD8" i="6"/>
  <c r="AD264" i="6"/>
  <c r="AD271" i="6"/>
  <c r="AD49" i="6"/>
  <c r="AD392" i="6"/>
  <c r="AD45" i="6"/>
  <c r="AD351" i="6"/>
  <c r="AD349" i="6"/>
  <c r="AD237" i="6"/>
  <c r="AD59" i="6"/>
  <c r="AD362" i="6"/>
  <c r="AD127" i="6"/>
  <c r="AD241" i="6"/>
  <c r="AD34" i="6"/>
  <c r="AD276" i="6"/>
  <c r="AD348" i="6"/>
  <c r="AD68" i="6"/>
  <c r="AD227" i="6"/>
  <c r="AD97" i="6"/>
  <c r="AD111" i="6"/>
  <c r="AD328" i="6"/>
  <c r="AD250" i="6"/>
  <c r="AD273" i="6"/>
  <c r="AD44" i="6"/>
  <c r="E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2" i="1"/>
  <c r="E403" i="5"/>
  <c r="E402" i="5"/>
  <c r="E401" i="5"/>
  <c r="E400" i="5"/>
  <c r="E399" i="5"/>
  <c r="E398" i="5"/>
  <c r="E397" i="5"/>
  <c r="E396" i="5"/>
  <c r="E395" i="5"/>
  <c r="E394" i="5"/>
  <c r="E393" i="5"/>
  <c r="E392" i="5"/>
  <c r="E391" i="5"/>
  <c r="E390" i="5"/>
  <c r="E389" i="5"/>
  <c r="E388" i="5"/>
  <c r="E387" i="5"/>
  <c r="E386" i="5"/>
  <c r="E385" i="5"/>
  <c r="E384" i="5"/>
  <c r="E383" i="5"/>
  <c r="E382" i="5"/>
  <c r="E381" i="5"/>
  <c r="E380" i="5"/>
  <c r="E379" i="5"/>
  <c r="E378" i="5"/>
  <c r="E377" i="5"/>
  <c r="E376" i="5"/>
  <c r="E375" i="5"/>
  <c r="E374" i="5"/>
  <c r="E373" i="5"/>
  <c r="E372" i="5"/>
  <c r="E371" i="5"/>
  <c r="E370" i="5"/>
  <c r="E369" i="5"/>
  <c r="E368" i="5"/>
  <c r="E367" i="5"/>
  <c r="E366" i="5"/>
  <c r="E365" i="5"/>
  <c r="E364" i="5"/>
  <c r="E363" i="5"/>
  <c r="E362" i="5"/>
  <c r="E361" i="5"/>
  <c r="E360" i="5"/>
  <c r="E359" i="5"/>
  <c r="E358" i="5"/>
  <c r="E357" i="5"/>
  <c r="E356" i="5"/>
  <c r="E355" i="5"/>
  <c r="E354" i="5"/>
  <c r="E353" i="5"/>
  <c r="E352" i="5"/>
  <c r="E351" i="5"/>
  <c r="E350" i="5"/>
  <c r="E349" i="5"/>
  <c r="E348" i="5"/>
  <c r="E347" i="5"/>
  <c r="E346" i="5"/>
  <c r="E345" i="5"/>
  <c r="E344" i="5"/>
  <c r="E343" i="5"/>
  <c r="E342" i="5"/>
  <c r="E341" i="5"/>
  <c r="E340" i="5"/>
  <c r="E339" i="5"/>
  <c r="E338" i="5"/>
  <c r="E337" i="5"/>
  <c r="E336" i="5"/>
  <c r="E335" i="5"/>
  <c r="E334" i="5"/>
  <c r="E333" i="5"/>
  <c r="E332" i="5"/>
  <c r="E331" i="5"/>
  <c r="E330" i="5"/>
  <c r="E329" i="5"/>
  <c r="E328" i="5"/>
  <c r="E327" i="5"/>
  <c r="E326" i="5"/>
  <c r="E325" i="5"/>
  <c r="E324" i="5"/>
  <c r="E323" i="5"/>
  <c r="E322" i="5"/>
  <c r="E321" i="5"/>
  <c r="E320" i="5"/>
  <c r="E319" i="5"/>
  <c r="E318" i="5"/>
  <c r="E317" i="5"/>
  <c r="E316" i="5"/>
  <c r="E315" i="5"/>
  <c r="E314" i="5"/>
  <c r="E313" i="5"/>
  <c r="E312" i="5"/>
  <c r="E311" i="5"/>
  <c r="E310" i="5"/>
  <c r="E309" i="5"/>
  <c r="E308" i="5"/>
  <c r="E307" i="5"/>
  <c r="E306" i="5"/>
  <c r="E305" i="5"/>
  <c r="E304" i="5"/>
  <c r="E303" i="5"/>
  <c r="E302" i="5"/>
  <c r="E301" i="5"/>
  <c r="E300" i="5"/>
  <c r="E299" i="5"/>
  <c r="E298" i="5"/>
  <c r="E297" i="5"/>
  <c r="E296" i="5"/>
  <c r="E295" i="5"/>
  <c r="E294" i="5"/>
  <c r="E293" i="5"/>
  <c r="E292" i="5"/>
  <c r="E291" i="5"/>
  <c r="E290" i="5"/>
  <c r="E289" i="5"/>
  <c r="E288" i="5"/>
  <c r="E287" i="5"/>
  <c r="E286" i="5"/>
  <c r="E285" i="5"/>
  <c r="E284" i="5"/>
  <c r="E283" i="5"/>
  <c r="E282" i="5"/>
  <c r="E281" i="5"/>
  <c r="E280" i="5"/>
  <c r="E279" i="5"/>
  <c r="E278" i="5"/>
  <c r="E277" i="5"/>
  <c r="E276" i="5"/>
  <c r="E275" i="5"/>
  <c r="E274" i="5"/>
  <c r="E273" i="5"/>
  <c r="E272" i="5"/>
  <c r="E271" i="5"/>
  <c r="E270" i="5"/>
  <c r="E269" i="5"/>
  <c r="E268" i="5"/>
  <c r="E267" i="5"/>
  <c r="E266" i="5"/>
  <c r="E265" i="5"/>
  <c r="E264" i="5"/>
  <c r="E263" i="5"/>
  <c r="E262" i="5"/>
  <c r="E261" i="5"/>
  <c r="E260" i="5"/>
  <c r="E259" i="5"/>
  <c r="E258" i="5"/>
  <c r="E257" i="5"/>
  <c r="E256" i="5"/>
  <c r="E255" i="5"/>
  <c r="E254" i="5"/>
  <c r="E253" i="5"/>
  <c r="E252" i="5"/>
  <c r="E251" i="5"/>
  <c r="E250" i="5"/>
  <c r="E249" i="5"/>
  <c r="E248" i="5"/>
  <c r="E247" i="5"/>
  <c r="E246" i="5"/>
  <c r="E245" i="5"/>
  <c r="E244" i="5"/>
  <c r="E243" i="5"/>
  <c r="E242" i="5"/>
  <c r="E241" i="5"/>
  <c r="E240" i="5"/>
  <c r="E239" i="5"/>
  <c r="E238" i="5"/>
  <c r="E237" i="5"/>
  <c r="E236" i="5"/>
  <c r="E235" i="5"/>
  <c r="E234" i="5"/>
  <c r="E233" i="5"/>
  <c r="E232" i="5"/>
  <c r="E231" i="5"/>
  <c r="E230" i="5"/>
  <c r="E229" i="5"/>
  <c r="E228" i="5"/>
  <c r="E227" i="5"/>
  <c r="E226" i="5"/>
  <c r="E225" i="5"/>
  <c r="E224" i="5"/>
  <c r="E223" i="5"/>
  <c r="E222" i="5"/>
  <c r="E221" i="5"/>
  <c r="E220" i="5"/>
  <c r="E219" i="5"/>
  <c r="E218" i="5"/>
  <c r="E217" i="5"/>
  <c r="E216" i="5"/>
  <c r="E215" i="5"/>
  <c r="E214" i="5"/>
  <c r="E213" i="5"/>
  <c r="E212" i="5"/>
  <c r="E211" i="5"/>
  <c r="E210" i="5"/>
  <c r="E209" i="5"/>
  <c r="E208" i="5"/>
  <c r="E207" i="5"/>
  <c r="E206" i="5"/>
  <c r="E205" i="5"/>
  <c r="E204" i="5"/>
  <c r="E203" i="5"/>
  <c r="E202" i="5"/>
  <c r="E201" i="5"/>
  <c r="E200" i="5"/>
  <c r="E199" i="5"/>
  <c r="E198" i="5"/>
  <c r="E197" i="5"/>
  <c r="E196" i="5"/>
  <c r="E195" i="5"/>
  <c r="E194" i="5"/>
  <c r="E193" i="5"/>
  <c r="E192" i="5"/>
  <c r="E191" i="5"/>
  <c r="E190" i="5"/>
  <c r="E189" i="5"/>
  <c r="E188" i="5"/>
  <c r="E187" i="5"/>
  <c r="E186" i="5"/>
  <c r="E185" i="5"/>
  <c r="E184" i="5"/>
  <c r="E183" i="5"/>
  <c r="E182" i="5"/>
  <c r="E181" i="5"/>
  <c r="E180" i="5"/>
  <c r="E179" i="5"/>
  <c r="E178" i="5"/>
  <c r="E177" i="5"/>
  <c r="E176" i="5"/>
  <c r="E175" i="5"/>
  <c r="E174" i="5"/>
  <c r="E173" i="5"/>
  <c r="E172" i="5"/>
  <c r="E171" i="5"/>
  <c r="E170" i="5"/>
  <c r="E169" i="5"/>
  <c r="E168" i="5"/>
  <c r="E167" i="5"/>
  <c r="E166" i="5"/>
  <c r="E165" i="5"/>
  <c r="E164" i="5"/>
  <c r="E163" i="5"/>
  <c r="E162" i="5"/>
  <c r="E161" i="5"/>
  <c r="E160" i="5"/>
  <c r="E159" i="5"/>
  <c r="E158" i="5"/>
  <c r="E157" i="5"/>
  <c r="E156" i="5"/>
  <c r="E155" i="5"/>
  <c r="E154" i="5"/>
  <c r="E153" i="5"/>
  <c r="E152" i="5"/>
  <c r="E151" i="5"/>
  <c r="E150" i="5"/>
  <c r="E149" i="5"/>
  <c r="E148" i="5"/>
  <c r="E147" i="5"/>
  <c r="E146" i="5"/>
  <c r="E145" i="5"/>
  <c r="E144" i="5"/>
  <c r="E143" i="5"/>
  <c r="E142" i="5"/>
  <c r="E141" i="5"/>
  <c r="E140" i="5"/>
  <c r="E139" i="5"/>
  <c r="E138" i="5"/>
  <c r="E137" i="5"/>
  <c r="E136" i="5"/>
  <c r="E135" i="5"/>
  <c r="E134" i="5"/>
  <c r="E133" i="5"/>
  <c r="E132" i="5"/>
  <c r="E131" i="5"/>
  <c r="E130" i="5"/>
  <c r="E129" i="5"/>
  <c r="E128" i="5"/>
  <c r="E127" i="5"/>
  <c r="E126" i="5"/>
  <c r="E125" i="5"/>
  <c r="E124" i="5"/>
  <c r="E123" i="5"/>
  <c r="E122" i="5"/>
  <c r="E121" i="5"/>
  <c r="E120" i="5"/>
  <c r="E119" i="5"/>
  <c r="E118" i="5"/>
  <c r="E117" i="5"/>
  <c r="E116" i="5"/>
  <c r="E115" i="5"/>
  <c r="E114" i="5"/>
  <c r="E113" i="5"/>
  <c r="E112" i="5"/>
  <c r="E111" i="5"/>
  <c r="E110" i="5"/>
  <c r="E109" i="5"/>
  <c r="E108" i="5"/>
  <c r="E107" i="5"/>
  <c r="E106" i="5"/>
  <c r="E105" i="5"/>
  <c r="E104" i="5"/>
  <c r="E103" i="5"/>
  <c r="E102" i="5"/>
  <c r="E101" i="5"/>
  <c r="E100" i="5"/>
  <c r="E99" i="5"/>
  <c r="E98" i="5"/>
  <c r="E97" i="5"/>
  <c r="E96" i="5"/>
  <c r="E95" i="5"/>
  <c r="E94" i="5"/>
  <c r="E93" i="5"/>
  <c r="E92" i="5"/>
  <c r="E91" i="5"/>
  <c r="E90" i="5"/>
  <c r="E89" i="5"/>
  <c r="E88" i="5"/>
  <c r="E87" i="5"/>
  <c r="E86" i="5"/>
  <c r="E85" i="5"/>
  <c r="E84" i="5"/>
  <c r="E83" i="5"/>
  <c r="E82" i="5"/>
  <c r="E81" i="5"/>
  <c r="E80" i="5"/>
  <c r="E79" i="5"/>
  <c r="E78" i="5"/>
  <c r="E77" i="5"/>
  <c r="E76" i="5"/>
  <c r="E75" i="5"/>
  <c r="E74" i="5"/>
  <c r="E73" i="5"/>
  <c r="E72" i="5"/>
  <c r="E71" i="5"/>
  <c r="E70" i="5"/>
  <c r="E69" i="5"/>
  <c r="E68" i="5"/>
  <c r="E67" i="5"/>
  <c r="E66" i="5"/>
  <c r="E65" i="5"/>
  <c r="E64" i="5"/>
  <c r="E63" i="5"/>
  <c r="E62" i="5"/>
  <c r="E61" i="5"/>
  <c r="E60" i="5"/>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4" i="5"/>
  <c r="E3" i="5"/>
  <c r="E403" i="4"/>
  <c r="E402" i="4"/>
  <c r="E401" i="4"/>
  <c r="E400" i="4"/>
  <c r="E399" i="4"/>
  <c r="E398" i="4"/>
  <c r="E397" i="4"/>
  <c r="E396" i="4"/>
  <c r="E395" i="4"/>
  <c r="E394" i="4"/>
  <c r="E393" i="4"/>
  <c r="E392" i="4"/>
  <c r="E391" i="4"/>
  <c r="E390" i="4"/>
  <c r="E389" i="4"/>
  <c r="E388" i="4"/>
  <c r="E387" i="4"/>
  <c r="E386" i="4"/>
  <c r="E385" i="4"/>
  <c r="E384" i="4"/>
  <c r="E383" i="4"/>
  <c r="E382" i="4"/>
  <c r="E381" i="4"/>
  <c r="E380" i="4"/>
  <c r="E379" i="4"/>
  <c r="E378" i="4"/>
  <c r="E377" i="4"/>
  <c r="E376" i="4"/>
  <c r="E375" i="4"/>
  <c r="E374" i="4"/>
  <c r="E373" i="4"/>
  <c r="E372" i="4"/>
  <c r="E371" i="4"/>
  <c r="E370" i="4"/>
  <c r="E369" i="4"/>
  <c r="E368" i="4"/>
  <c r="E367" i="4"/>
  <c r="E366" i="4"/>
  <c r="E365" i="4"/>
  <c r="E364" i="4"/>
  <c r="E363" i="4"/>
  <c r="E362" i="4"/>
  <c r="E361" i="4"/>
  <c r="E360" i="4"/>
  <c r="E359" i="4"/>
  <c r="E358" i="4"/>
  <c r="E357" i="4"/>
  <c r="E356" i="4"/>
  <c r="E355" i="4"/>
  <c r="E354" i="4"/>
  <c r="E353" i="4"/>
  <c r="E352" i="4"/>
  <c r="E351" i="4"/>
  <c r="E350" i="4"/>
  <c r="E349" i="4"/>
  <c r="E348" i="4"/>
  <c r="E347" i="4"/>
  <c r="E346" i="4"/>
  <c r="E345" i="4"/>
  <c r="E344" i="4"/>
  <c r="E343" i="4"/>
  <c r="E342" i="4"/>
  <c r="E341" i="4"/>
  <c r="E340" i="4"/>
  <c r="E339" i="4"/>
  <c r="E338" i="4"/>
  <c r="E337" i="4"/>
  <c r="E336" i="4"/>
  <c r="E335" i="4"/>
  <c r="E334" i="4"/>
  <c r="E333" i="4"/>
  <c r="E332" i="4"/>
  <c r="E331" i="4"/>
  <c r="E330" i="4"/>
  <c r="E329" i="4"/>
  <c r="E328" i="4"/>
  <c r="E327" i="4"/>
  <c r="E326" i="4"/>
  <c r="E325" i="4"/>
  <c r="E324" i="4"/>
  <c r="E323" i="4"/>
  <c r="E322" i="4"/>
  <c r="E321" i="4"/>
  <c r="E320" i="4"/>
  <c r="E319" i="4"/>
  <c r="E318" i="4"/>
  <c r="E317" i="4"/>
  <c r="E316" i="4"/>
  <c r="E315" i="4"/>
  <c r="E314" i="4"/>
  <c r="E313" i="4"/>
  <c r="E312" i="4"/>
  <c r="E311" i="4"/>
  <c r="E310" i="4"/>
  <c r="E309" i="4"/>
  <c r="E308" i="4"/>
  <c r="E307" i="4"/>
  <c r="E306" i="4"/>
  <c r="E305" i="4"/>
  <c r="E304" i="4"/>
  <c r="E303" i="4"/>
  <c r="E302" i="4"/>
  <c r="E301" i="4"/>
  <c r="E300" i="4"/>
  <c r="E299" i="4"/>
  <c r="E298" i="4"/>
  <c r="E297" i="4"/>
  <c r="E296" i="4"/>
  <c r="E295" i="4"/>
  <c r="E294" i="4"/>
  <c r="E293" i="4"/>
  <c r="E292" i="4"/>
  <c r="E291" i="4"/>
  <c r="E290" i="4"/>
  <c r="E289" i="4"/>
  <c r="E288" i="4"/>
  <c r="E287" i="4"/>
  <c r="E286" i="4"/>
  <c r="E285" i="4"/>
  <c r="E284" i="4"/>
  <c r="E283" i="4"/>
  <c r="E282" i="4"/>
  <c r="E281" i="4"/>
  <c r="E280" i="4"/>
  <c r="E279" i="4"/>
  <c r="E278" i="4"/>
  <c r="E277" i="4"/>
  <c r="E276" i="4"/>
  <c r="E275" i="4"/>
  <c r="E274" i="4"/>
  <c r="E273" i="4"/>
  <c r="E272" i="4"/>
  <c r="E271" i="4"/>
  <c r="E270" i="4"/>
  <c r="E269" i="4"/>
  <c r="E268" i="4"/>
  <c r="E267" i="4"/>
  <c r="E266" i="4"/>
  <c r="E265" i="4"/>
  <c r="E264" i="4"/>
  <c r="E263" i="4"/>
  <c r="E262" i="4"/>
  <c r="E261" i="4"/>
  <c r="E260" i="4"/>
  <c r="E259" i="4"/>
  <c r="E258" i="4"/>
  <c r="E257" i="4"/>
  <c r="E256" i="4"/>
  <c r="E255" i="4"/>
  <c r="E254" i="4"/>
  <c r="E253" i="4"/>
  <c r="E252" i="4"/>
  <c r="E251" i="4"/>
  <c r="E250" i="4"/>
  <c r="E249" i="4"/>
  <c r="E248" i="4"/>
  <c r="E247" i="4"/>
  <c r="E246" i="4"/>
  <c r="E245" i="4"/>
  <c r="E244" i="4"/>
  <c r="E243" i="4"/>
  <c r="E242" i="4"/>
  <c r="E241" i="4"/>
  <c r="E240" i="4"/>
  <c r="E239" i="4"/>
  <c r="E238" i="4"/>
  <c r="E237" i="4"/>
  <c r="E236" i="4"/>
  <c r="E235" i="4"/>
  <c r="E234" i="4"/>
  <c r="E233" i="4"/>
  <c r="E232" i="4"/>
  <c r="E231" i="4"/>
  <c r="E230" i="4"/>
  <c r="E229" i="4"/>
  <c r="E228" i="4"/>
  <c r="E227" i="4"/>
  <c r="E226" i="4"/>
  <c r="E225" i="4"/>
  <c r="E224" i="4"/>
  <c r="E223" i="4"/>
  <c r="E222" i="4"/>
  <c r="E221" i="4"/>
  <c r="E220" i="4"/>
  <c r="E219" i="4"/>
  <c r="E218" i="4"/>
  <c r="E217" i="4"/>
  <c r="E216" i="4"/>
  <c r="E215" i="4"/>
  <c r="E214" i="4"/>
  <c r="E213" i="4"/>
  <c r="E212" i="4"/>
  <c r="E211" i="4"/>
  <c r="E210" i="4"/>
  <c r="E209" i="4"/>
  <c r="E208" i="4"/>
  <c r="E207" i="4"/>
  <c r="E206" i="4"/>
  <c r="E205" i="4"/>
  <c r="E204" i="4"/>
  <c r="E203" i="4"/>
  <c r="E202" i="4"/>
  <c r="E201" i="4"/>
  <c r="E200" i="4"/>
  <c r="E199" i="4"/>
  <c r="E198" i="4"/>
  <c r="E197" i="4"/>
  <c r="E196" i="4"/>
  <c r="E195" i="4"/>
  <c r="E194" i="4"/>
  <c r="E193" i="4"/>
  <c r="E192" i="4"/>
  <c r="E191" i="4"/>
  <c r="E190" i="4"/>
  <c r="E189" i="4"/>
  <c r="E188" i="4"/>
  <c r="E187" i="4"/>
  <c r="E186" i="4"/>
  <c r="E185" i="4"/>
  <c r="E184" i="4"/>
  <c r="E183" i="4"/>
  <c r="E182" i="4"/>
  <c r="E181" i="4"/>
  <c r="E180" i="4"/>
  <c r="E179" i="4"/>
  <c r="E178" i="4"/>
  <c r="E177" i="4"/>
  <c r="E176" i="4"/>
  <c r="E175" i="4"/>
  <c r="E174" i="4"/>
  <c r="E173" i="4"/>
  <c r="E172" i="4"/>
  <c r="E171" i="4"/>
  <c r="E170" i="4"/>
  <c r="E169" i="4"/>
  <c r="E168" i="4"/>
  <c r="E167" i="4"/>
  <c r="E166" i="4"/>
  <c r="E165" i="4"/>
  <c r="E164" i="4"/>
  <c r="E163" i="4"/>
  <c r="E162" i="4"/>
  <c r="E161" i="4"/>
  <c r="E160" i="4"/>
  <c r="E159" i="4"/>
  <c r="E158" i="4"/>
  <c r="E157" i="4"/>
  <c r="E156" i="4"/>
  <c r="E155" i="4"/>
  <c r="E154" i="4"/>
  <c r="E153" i="4"/>
  <c r="E152" i="4"/>
  <c r="E151" i="4"/>
  <c r="E150" i="4"/>
  <c r="E149" i="4"/>
  <c r="E148" i="4"/>
  <c r="E147" i="4"/>
  <c r="E146" i="4"/>
  <c r="E145" i="4"/>
  <c r="E144" i="4"/>
  <c r="E143" i="4"/>
  <c r="E142" i="4"/>
  <c r="E141" i="4"/>
  <c r="E140" i="4"/>
  <c r="E139" i="4"/>
  <c r="E138" i="4"/>
  <c r="E137" i="4"/>
  <c r="E136" i="4"/>
  <c r="E135" i="4"/>
  <c r="E134" i="4"/>
  <c r="E133" i="4"/>
  <c r="E132" i="4"/>
  <c r="E131" i="4"/>
  <c r="E130" i="4"/>
  <c r="E129" i="4"/>
  <c r="E128" i="4"/>
  <c r="E127" i="4"/>
  <c r="E126" i="4"/>
  <c r="E125" i="4"/>
  <c r="E124" i="4"/>
  <c r="E123" i="4"/>
  <c r="E122" i="4"/>
  <c r="E121" i="4"/>
  <c r="E120" i="4"/>
  <c r="E119" i="4"/>
  <c r="E118" i="4"/>
  <c r="E117" i="4"/>
  <c r="E116" i="4"/>
  <c r="E115" i="4"/>
  <c r="E114" i="4"/>
  <c r="E113" i="4"/>
  <c r="E112" i="4"/>
  <c r="E111" i="4"/>
  <c r="E110" i="4"/>
  <c r="E109" i="4"/>
  <c r="E108" i="4"/>
  <c r="E107" i="4"/>
  <c r="E106" i="4"/>
  <c r="E105" i="4"/>
  <c r="E104" i="4"/>
  <c r="E103" i="4"/>
  <c r="E102" i="4"/>
  <c r="E101" i="4"/>
  <c r="E100" i="4"/>
  <c r="E99" i="4"/>
  <c r="E98" i="4"/>
  <c r="E97" i="4"/>
  <c r="E96" i="4"/>
  <c r="E95" i="4"/>
  <c r="E94" i="4"/>
  <c r="E93" i="4"/>
  <c r="E92" i="4"/>
  <c r="E91" i="4"/>
  <c r="E90" i="4"/>
  <c r="E89" i="4"/>
  <c r="E88" i="4"/>
  <c r="E87" i="4"/>
  <c r="E86" i="4"/>
  <c r="E85" i="4"/>
  <c r="E84" i="4"/>
  <c r="E83" i="4"/>
  <c r="E82" i="4"/>
  <c r="E81" i="4"/>
  <c r="E80" i="4"/>
  <c r="E79" i="4"/>
  <c r="E78" i="4"/>
  <c r="E77" i="4"/>
  <c r="E76" i="4"/>
  <c r="E75" i="4"/>
  <c r="E74" i="4"/>
  <c r="E73" i="4"/>
  <c r="E72" i="4"/>
  <c r="E71" i="4"/>
  <c r="E70" i="4"/>
  <c r="E69" i="4"/>
  <c r="E68" i="4"/>
  <c r="E67" i="4"/>
  <c r="E66" i="4"/>
  <c r="E65" i="4"/>
  <c r="E64" i="4"/>
  <c r="E63" i="4"/>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E9" i="4"/>
  <c r="E8" i="4"/>
  <c r="E7" i="4"/>
  <c r="E6" i="4"/>
  <c r="E5" i="4"/>
  <c r="E4" i="4"/>
  <c r="E3" i="4"/>
  <c r="E403" i="7"/>
  <c r="E402" i="7"/>
  <c r="E401" i="7"/>
  <c r="E400" i="7"/>
  <c r="E399" i="7"/>
  <c r="E398" i="7"/>
  <c r="E397" i="7"/>
  <c r="E396" i="7"/>
  <c r="E395" i="7"/>
  <c r="E394" i="7"/>
  <c r="E393" i="7"/>
  <c r="E392" i="7"/>
  <c r="E391" i="7"/>
  <c r="E390" i="7"/>
  <c r="E389" i="7"/>
  <c r="E388" i="7"/>
  <c r="E387" i="7"/>
  <c r="E386" i="7"/>
  <c r="E385" i="7"/>
  <c r="E384" i="7"/>
  <c r="E383" i="7"/>
  <c r="E382" i="7"/>
  <c r="E381" i="7"/>
  <c r="E380" i="7"/>
  <c r="E379" i="7"/>
  <c r="E378" i="7"/>
  <c r="E377" i="7"/>
  <c r="E376" i="7"/>
  <c r="E375" i="7"/>
  <c r="E374" i="7"/>
  <c r="E373" i="7"/>
  <c r="E372" i="7"/>
  <c r="E371" i="7"/>
  <c r="E370" i="7"/>
  <c r="E369" i="7"/>
  <c r="E368" i="7"/>
  <c r="E367" i="7"/>
  <c r="E366" i="7"/>
  <c r="E365" i="7"/>
  <c r="E364" i="7"/>
  <c r="E363" i="7"/>
  <c r="E362" i="7"/>
  <c r="E361" i="7"/>
  <c r="E360" i="7"/>
  <c r="E359" i="7"/>
  <c r="E358" i="7"/>
  <c r="E357" i="7"/>
  <c r="E356" i="7"/>
  <c r="E355" i="7"/>
  <c r="E354" i="7"/>
  <c r="E353" i="7"/>
  <c r="E352" i="7"/>
  <c r="E351" i="7"/>
  <c r="E350" i="7"/>
  <c r="E349" i="7"/>
  <c r="E348" i="7"/>
  <c r="E347" i="7"/>
  <c r="E346" i="7"/>
  <c r="E345" i="7"/>
  <c r="E344" i="7"/>
  <c r="E343" i="7"/>
  <c r="E342" i="7"/>
  <c r="E341" i="7"/>
  <c r="E340" i="7"/>
  <c r="E339" i="7"/>
  <c r="E338" i="7"/>
  <c r="E337" i="7"/>
  <c r="E336" i="7"/>
  <c r="E335" i="7"/>
  <c r="E334" i="7"/>
  <c r="E333" i="7"/>
  <c r="E332" i="7"/>
  <c r="E331" i="7"/>
  <c r="E330" i="7"/>
  <c r="E329" i="7"/>
  <c r="E328" i="7"/>
  <c r="E327" i="7"/>
  <c r="E326" i="7"/>
  <c r="E325" i="7"/>
  <c r="E324" i="7"/>
  <c r="E323" i="7"/>
  <c r="E322" i="7"/>
  <c r="E321" i="7"/>
  <c r="E320" i="7"/>
  <c r="E319" i="7"/>
  <c r="E318" i="7"/>
  <c r="E317" i="7"/>
  <c r="E316" i="7"/>
  <c r="E315" i="7"/>
  <c r="E314" i="7"/>
  <c r="E313" i="7"/>
  <c r="E312" i="7"/>
  <c r="E311" i="7"/>
  <c r="E310" i="7"/>
  <c r="E309" i="7"/>
  <c r="E308" i="7"/>
  <c r="E307" i="7"/>
  <c r="E306" i="7"/>
  <c r="E305" i="7"/>
  <c r="E304" i="7"/>
  <c r="E303" i="7"/>
  <c r="E302" i="7"/>
  <c r="E301" i="7"/>
  <c r="E300" i="7"/>
  <c r="E299" i="7"/>
  <c r="E298" i="7"/>
  <c r="E297" i="7"/>
  <c r="E296" i="7"/>
  <c r="E295" i="7"/>
  <c r="E294" i="7"/>
  <c r="E293" i="7"/>
  <c r="E292" i="7"/>
  <c r="E291" i="7"/>
  <c r="E290" i="7"/>
  <c r="E289" i="7"/>
  <c r="E288" i="7"/>
  <c r="E287" i="7"/>
  <c r="E286" i="7"/>
  <c r="E285" i="7"/>
  <c r="E284" i="7"/>
  <c r="E283" i="7"/>
  <c r="E282" i="7"/>
  <c r="E281" i="7"/>
  <c r="E280" i="7"/>
  <c r="E279" i="7"/>
  <c r="E278" i="7"/>
  <c r="E277" i="7"/>
  <c r="E276" i="7"/>
  <c r="E275" i="7"/>
  <c r="E274" i="7"/>
  <c r="E273" i="7"/>
  <c r="E272" i="7"/>
  <c r="E271" i="7"/>
  <c r="E270" i="7"/>
  <c r="E269" i="7"/>
  <c r="E268" i="7"/>
  <c r="E267" i="7"/>
  <c r="E266" i="7"/>
  <c r="E265" i="7"/>
  <c r="E264" i="7"/>
  <c r="E263" i="7"/>
  <c r="E262" i="7"/>
  <c r="E261" i="7"/>
  <c r="E260" i="7"/>
  <c r="E259" i="7"/>
  <c r="E258" i="7"/>
  <c r="E257" i="7"/>
  <c r="E256" i="7"/>
  <c r="E255" i="7"/>
  <c r="E254" i="7"/>
  <c r="E253" i="7"/>
  <c r="E252" i="7"/>
  <c r="E251" i="7"/>
  <c r="E250" i="7"/>
  <c r="E249" i="7"/>
  <c r="E248" i="7"/>
  <c r="E247" i="7"/>
  <c r="E246" i="7"/>
  <c r="E245" i="7"/>
  <c r="E244" i="7"/>
  <c r="E243" i="7"/>
  <c r="E242" i="7"/>
  <c r="E241" i="7"/>
  <c r="E240" i="7"/>
  <c r="E239" i="7"/>
  <c r="E238" i="7"/>
  <c r="E237" i="7"/>
  <c r="E236" i="7"/>
  <c r="E235" i="7"/>
  <c r="E234" i="7"/>
  <c r="E233" i="7"/>
  <c r="E232" i="7"/>
  <c r="E231" i="7"/>
  <c r="E230" i="7"/>
  <c r="E229" i="7"/>
  <c r="E228" i="7"/>
  <c r="E227" i="7"/>
  <c r="E226" i="7"/>
  <c r="E225" i="7"/>
  <c r="E224" i="7"/>
  <c r="E223" i="7"/>
  <c r="E222" i="7"/>
  <c r="E221" i="7"/>
  <c r="E220" i="7"/>
  <c r="E219" i="7"/>
  <c r="E218" i="7"/>
  <c r="E217" i="7"/>
  <c r="E216" i="7"/>
  <c r="E215" i="7"/>
  <c r="E214" i="7"/>
  <c r="E213" i="7"/>
  <c r="E212" i="7"/>
  <c r="E211" i="7"/>
  <c r="E210" i="7"/>
  <c r="E209" i="7"/>
  <c r="E208" i="7"/>
  <c r="E207" i="7"/>
  <c r="E206" i="7"/>
  <c r="E205" i="7"/>
  <c r="E204" i="7"/>
  <c r="E203" i="7"/>
  <c r="E202" i="7"/>
  <c r="E201" i="7"/>
  <c r="E200" i="7"/>
  <c r="E199" i="7"/>
  <c r="E198" i="7"/>
  <c r="E197" i="7"/>
  <c r="E196" i="7"/>
  <c r="E195" i="7"/>
  <c r="E194" i="7"/>
  <c r="E193" i="7"/>
  <c r="E192" i="7"/>
  <c r="E191" i="7"/>
  <c r="E190" i="7"/>
  <c r="E189" i="7"/>
  <c r="E188" i="7"/>
  <c r="E187" i="7"/>
  <c r="E186" i="7"/>
  <c r="E185" i="7"/>
  <c r="E184" i="7"/>
  <c r="E183" i="7"/>
  <c r="E182" i="7"/>
  <c r="E181" i="7"/>
  <c r="E180" i="7"/>
  <c r="E179" i="7"/>
  <c r="E178" i="7"/>
  <c r="E177" i="7"/>
  <c r="E176" i="7"/>
  <c r="E175" i="7"/>
  <c r="E174" i="7"/>
  <c r="E173" i="7"/>
  <c r="E172" i="7"/>
  <c r="E171" i="7"/>
  <c r="E170" i="7"/>
  <c r="E169" i="7"/>
  <c r="E168" i="7"/>
  <c r="E167" i="7"/>
  <c r="E166" i="7"/>
  <c r="E165" i="7"/>
  <c r="E164" i="7"/>
  <c r="E163" i="7"/>
  <c r="E162" i="7"/>
  <c r="E161" i="7"/>
  <c r="E160" i="7"/>
  <c r="E159" i="7"/>
  <c r="E158" i="7"/>
  <c r="E157" i="7"/>
  <c r="E156" i="7"/>
  <c r="E155" i="7"/>
  <c r="E154" i="7"/>
  <c r="E153" i="7"/>
  <c r="E152" i="7"/>
  <c r="E151" i="7"/>
  <c r="E150" i="7"/>
  <c r="E149" i="7"/>
  <c r="E148" i="7"/>
  <c r="E147" i="7"/>
  <c r="E146" i="7"/>
  <c r="E145" i="7"/>
  <c r="E144" i="7"/>
  <c r="E143" i="7"/>
  <c r="E142" i="7"/>
  <c r="E141" i="7"/>
  <c r="E140" i="7"/>
  <c r="E139" i="7"/>
  <c r="E138" i="7"/>
  <c r="E137" i="7"/>
  <c r="E136" i="7"/>
  <c r="E135" i="7"/>
  <c r="E134" i="7"/>
  <c r="E133" i="7"/>
  <c r="E132" i="7"/>
  <c r="E131" i="7"/>
  <c r="E130" i="7"/>
  <c r="E129" i="7"/>
  <c r="E128" i="7"/>
  <c r="E127" i="7"/>
  <c r="E126" i="7"/>
  <c r="E125" i="7"/>
  <c r="E124" i="7"/>
  <c r="E123" i="7"/>
  <c r="E122" i="7"/>
  <c r="E121" i="7"/>
  <c r="E120" i="7"/>
  <c r="E119" i="7"/>
  <c r="E118" i="7"/>
  <c r="E117" i="7"/>
  <c r="E116" i="7"/>
  <c r="E115" i="7"/>
  <c r="E114" i="7"/>
  <c r="E113" i="7"/>
  <c r="E112" i="7"/>
  <c r="E111" i="7"/>
  <c r="E110" i="7"/>
  <c r="E109" i="7"/>
  <c r="E108" i="7"/>
  <c r="E107" i="7"/>
  <c r="E106" i="7"/>
  <c r="E105" i="7"/>
  <c r="E104" i="7"/>
  <c r="E103" i="7"/>
  <c r="E102" i="7"/>
  <c r="E101" i="7"/>
  <c r="E100" i="7"/>
  <c r="E99" i="7"/>
  <c r="E98" i="7"/>
  <c r="E97" i="7"/>
  <c r="E96" i="7"/>
  <c r="E95" i="7"/>
  <c r="E94" i="7"/>
  <c r="E93" i="7"/>
  <c r="E92" i="7"/>
  <c r="E91" i="7"/>
  <c r="E90" i="7"/>
  <c r="E89" i="7"/>
  <c r="E88" i="7"/>
  <c r="E87" i="7"/>
  <c r="E86" i="7"/>
  <c r="E85" i="7"/>
  <c r="E84" i="7"/>
  <c r="E83" i="7"/>
  <c r="E82" i="7"/>
  <c r="E81" i="7"/>
  <c r="E80" i="7"/>
  <c r="E79" i="7"/>
  <c r="E78" i="7"/>
  <c r="E77" i="7"/>
  <c r="E76" i="7"/>
  <c r="E75" i="7"/>
  <c r="E74" i="7"/>
  <c r="E73" i="7"/>
  <c r="E72" i="7"/>
  <c r="E71" i="7"/>
  <c r="E70" i="7"/>
  <c r="E69" i="7"/>
  <c r="E68" i="7"/>
  <c r="E67" i="7"/>
  <c r="E66"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7" i="7"/>
  <c r="E6" i="7"/>
  <c r="E5" i="7"/>
  <c r="E4" i="7"/>
  <c r="E3" i="7"/>
  <c r="E403" i="3"/>
  <c r="E402" i="3"/>
  <c r="E401" i="3"/>
  <c r="E400" i="3"/>
  <c r="E399" i="3"/>
  <c r="E398" i="3"/>
  <c r="E397" i="3"/>
  <c r="E396" i="3"/>
  <c r="E395" i="3"/>
  <c r="E394" i="3"/>
  <c r="E393" i="3"/>
  <c r="E392" i="3"/>
  <c r="E391" i="3"/>
  <c r="E390" i="3"/>
  <c r="E389" i="3"/>
  <c r="E388" i="3"/>
  <c r="E387" i="3"/>
  <c r="E386" i="3"/>
  <c r="E385" i="3"/>
  <c r="E384" i="3"/>
  <c r="E383" i="3"/>
  <c r="E382" i="3"/>
  <c r="E381" i="3"/>
  <c r="E380" i="3"/>
  <c r="E379" i="3"/>
  <c r="E378" i="3"/>
  <c r="E377" i="3"/>
  <c r="E376" i="3"/>
  <c r="E375" i="3"/>
  <c r="E374" i="3"/>
  <c r="E373" i="3"/>
  <c r="E372" i="3"/>
  <c r="E371" i="3"/>
  <c r="E370" i="3"/>
  <c r="E369" i="3"/>
  <c r="E368" i="3"/>
  <c r="E367" i="3"/>
  <c r="E366" i="3"/>
  <c r="E365" i="3"/>
  <c r="E364" i="3"/>
  <c r="E363" i="3"/>
  <c r="E362" i="3"/>
  <c r="E361" i="3"/>
  <c r="E360" i="3"/>
  <c r="E359" i="3"/>
  <c r="E358" i="3"/>
  <c r="E357" i="3"/>
  <c r="E356" i="3"/>
  <c r="E355" i="3"/>
  <c r="E354" i="3"/>
  <c r="E353" i="3"/>
  <c r="E352" i="3"/>
  <c r="E351" i="3"/>
  <c r="E350" i="3"/>
  <c r="E349" i="3"/>
  <c r="E348" i="3"/>
  <c r="E347" i="3"/>
  <c r="E346" i="3"/>
  <c r="E345" i="3"/>
  <c r="E344" i="3"/>
  <c r="E343" i="3"/>
  <c r="E342" i="3"/>
  <c r="E341" i="3"/>
  <c r="E340" i="3"/>
  <c r="E339" i="3"/>
  <c r="E338" i="3"/>
  <c r="E337" i="3"/>
  <c r="E336" i="3"/>
  <c r="E335" i="3"/>
  <c r="E334" i="3"/>
  <c r="E333" i="3"/>
  <c r="E332" i="3"/>
  <c r="E331" i="3"/>
  <c r="E330" i="3"/>
  <c r="E329" i="3"/>
  <c r="E328" i="3"/>
  <c r="E327" i="3"/>
  <c r="E326" i="3"/>
  <c r="E325" i="3"/>
  <c r="E324" i="3"/>
  <c r="E323" i="3"/>
  <c r="E322" i="3"/>
  <c r="E321" i="3"/>
  <c r="E320" i="3"/>
  <c r="E319" i="3"/>
  <c r="E318" i="3"/>
  <c r="E317" i="3"/>
  <c r="E316" i="3"/>
  <c r="E315" i="3"/>
  <c r="E314" i="3"/>
  <c r="E313" i="3"/>
  <c r="E312" i="3"/>
  <c r="E311" i="3"/>
  <c r="E310" i="3"/>
  <c r="E309" i="3"/>
  <c r="E308" i="3"/>
  <c r="E307" i="3"/>
  <c r="E306" i="3"/>
  <c r="E305" i="3"/>
  <c r="E304" i="3"/>
  <c r="E303" i="3"/>
  <c r="E302" i="3"/>
  <c r="E301" i="3"/>
  <c r="E300" i="3"/>
  <c r="E299" i="3"/>
  <c r="E298" i="3"/>
  <c r="E297" i="3"/>
  <c r="E296" i="3"/>
  <c r="E295" i="3"/>
  <c r="E294" i="3"/>
  <c r="E293" i="3"/>
  <c r="E292" i="3"/>
  <c r="E291" i="3"/>
  <c r="E290" i="3"/>
  <c r="E289" i="3"/>
  <c r="E288" i="3"/>
  <c r="E287" i="3"/>
  <c r="E286" i="3"/>
  <c r="E285" i="3"/>
  <c r="E284" i="3"/>
  <c r="E283" i="3"/>
  <c r="E282" i="3"/>
  <c r="E281" i="3"/>
  <c r="E280" i="3"/>
  <c r="E279" i="3"/>
  <c r="E278" i="3"/>
  <c r="E277" i="3"/>
  <c r="E276" i="3"/>
  <c r="E275" i="3"/>
  <c r="E274" i="3"/>
  <c r="E273" i="3"/>
  <c r="E272" i="3"/>
  <c r="E271" i="3"/>
  <c r="E270" i="3"/>
  <c r="E269" i="3"/>
  <c r="E268" i="3"/>
  <c r="E267" i="3"/>
  <c r="E266" i="3"/>
  <c r="E265" i="3"/>
  <c r="E264" i="3"/>
  <c r="E263" i="3"/>
  <c r="E262" i="3"/>
  <c r="E261" i="3"/>
  <c r="E260" i="3"/>
  <c r="E259" i="3"/>
  <c r="E258" i="3"/>
  <c r="E257" i="3"/>
  <c r="E256" i="3"/>
  <c r="E255" i="3"/>
  <c r="E254" i="3"/>
  <c r="E253" i="3"/>
  <c r="E252" i="3"/>
  <c r="E251" i="3"/>
  <c r="E250" i="3"/>
  <c r="E249" i="3"/>
  <c r="E248" i="3"/>
  <c r="E247" i="3"/>
  <c r="E246" i="3"/>
  <c r="E245" i="3"/>
  <c r="E244" i="3"/>
  <c r="E243" i="3"/>
  <c r="E242" i="3"/>
  <c r="E241" i="3"/>
  <c r="E240" i="3"/>
  <c r="E239" i="3"/>
  <c r="E238" i="3"/>
  <c r="E237" i="3"/>
  <c r="E236" i="3"/>
  <c r="E235" i="3"/>
  <c r="E234" i="3"/>
  <c r="E233" i="3"/>
  <c r="E232" i="3"/>
  <c r="E231" i="3"/>
  <c r="E230" i="3"/>
  <c r="E229" i="3"/>
  <c r="E228" i="3"/>
  <c r="E227" i="3"/>
  <c r="E226" i="3"/>
  <c r="E225" i="3"/>
  <c r="E224" i="3"/>
  <c r="E223" i="3"/>
  <c r="E222" i="3"/>
  <c r="E221" i="3"/>
  <c r="E220" i="3"/>
  <c r="E219" i="3"/>
  <c r="E218" i="3"/>
  <c r="E217" i="3"/>
  <c r="E216" i="3"/>
  <c r="E215" i="3"/>
  <c r="E214" i="3"/>
  <c r="E213" i="3"/>
  <c r="E212" i="3"/>
  <c r="E211" i="3"/>
  <c r="E210" i="3"/>
  <c r="E209" i="3"/>
  <c r="E208" i="3"/>
  <c r="E207" i="3"/>
  <c r="E206" i="3"/>
  <c r="E205" i="3"/>
  <c r="E204" i="3"/>
  <c r="E203" i="3"/>
  <c r="E202" i="3"/>
  <c r="E201" i="3"/>
  <c r="E200" i="3"/>
  <c r="E199" i="3"/>
  <c r="E198" i="3"/>
  <c r="E197" i="3"/>
  <c r="E196" i="3"/>
  <c r="E195" i="3"/>
  <c r="E194" i="3"/>
  <c r="E193" i="3"/>
  <c r="E192" i="3"/>
  <c r="E191" i="3"/>
  <c r="E190" i="3"/>
  <c r="E189" i="3"/>
  <c r="E188" i="3"/>
  <c r="E187" i="3"/>
  <c r="E186" i="3"/>
  <c r="E185" i="3"/>
  <c r="E184" i="3"/>
  <c r="E183" i="3"/>
  <c r="E182" i="3"/>
  <c r="E181" i="3"/>
  <c r="E180" i="3"/>
  <c r="E179" i="3"/>
  <c r="E178" i="3"/>
  <c r="E177" i="3"/>
  <c r="E176" i="3"/>
  <c r="E175" i="3"/>
  <c r="E174" i="3"/>
  <c r="E173" i="3"/>
  <c r="E172" i="3"/>
  <c r="E171" i="3"/>
  <c r="E170" i="3"/>
  <c r="E169" i="3"/>
  <c r="E168" i="3"/>
  <c r="E167" i="3"/>
  <c r="E166" i="3"/>
  <c r="E165" i="3"/>
  <c r="E164" i="3"/>
  <c r="E163" i="3"/>
  <c r="E162" i="3"/>
  <c r="E161" i="3"/>
  <c r="E160" i="3"/>
  <c r="E159" i="3"/>
  <c r="E158" i="3"/>
  <c r="E157" i="3"/>
  <c r="E156" i="3"/>
  <c r="E155" i="3"/>
  <c r="E154" i="3"/>
  <c r="E153" i="3"/>
  <c r="E152" i="3"/>
  <c r="E151" i="3"/>
  <c r="E150" i="3"/>
  <c r="E149" i="3"/>
  <c r="E148" i="3"/>
  <c r="E147" i="3"/>
  <c r="E146" i="3"/>
  <c r="E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E3" i="3"/>
  <c r="E217" i="6"/>
  <c r="E152" i="6"/>
  <c r="E108" i="6"/>
  <c r="E308" i="6"/>
  <c r="E124" i="6"/>
  <c r="E9" i="6"/>
  <c r="E148" i="6"/>
  <c r="E130" i="6"/>
  <c r="E238" i="6"/>
  <c r="E180" i="6"/>
  <c r="E194" i="6"/>
  <c r="E185" i="6"/>
  <c r="E159" i="6"/>
  <c r="E136" i="6"/>
  <c r="E211" i="6"/>
  <c r="E173" i="6"/>
  <c r="E100" i="6"/>
  <c r="E105" i="6"/>
  <c r="E208" i="6"/>
  <c r="E122" i="6"/>
  <c r="E135" i="6"/>
  <c r="E153" i="6"/>
  <c r="E84" i="6"/>
  <c r="E44" i="6"/>
  <c r="E174" i="6"/>
  <c r="E50" i="6"/>
  <c r="E14" i="6"/>
  <c r="E41" i="6"/>
  <c r="E10" i="6"/>
  <c r="E23" i="6"/>
  <c r="E42" i="6"/>
  <c r="AD42" i="6"/>
  <c r="E22" i="6"/>
  <c r="E375" i="6"/>
  <c r="E196" i="6"/>
  <c r="E374" i="6"/>
  <c r="E205" i="6"/>
  <c r="E43" i="6"/>
  <c r="E83" i="6"/>
  <c r="E129" i="6"/>
  <c r="E161" i="6"/>
  <c r="E145" i="6"/>
  <c r="E188" i="6"/>
  <c r="E158" i="6"/>
  <c r="E197" i="6"/>
  <c r="E143" i="6"/>
  <c r="E186" i="6"/>
  <c r="E230" i="6"/>
  <c r="E232" i="6"/>
  <c r="E193" i="6"/>
  <c r="E204" i="6"/>
  <c r="E259" i="6"/>
  <c r="E142" i="6"/>
  <c r="E119" i="6"/>
  <c r="E126" i="6"/>
  <c r="E389" i="6"/>
  <c r="E388" i="6"/>
  <c r="E106" i="6"/>
  <c r="E376" i="6"/>
  <c r="E96" i="6"/>
  <c r="E315" i="6"/>
  <c r="E243" i="6"/>
  <c r="E77" i="6"/>
  <c r="E343" i="6"/>
  <c r="E40" i="6"/>
  <c r="E19" i="6"/>
  <c r="E20" i="6"/>
  <c r="E141" i="6"/>
  <c r="E340" i="6"/>
  <c r="E387" i="6"/>
  <c r="E386" i="6"/>
  <c r="E385" i="6"/>
  <c r="E354" i="6"/>
  <c r="E353" i="6"/>
  <c r="E384" i="6"/>
  <c r="E383" i="6"/>
  <c r="E371" i="6"/>
  <c r="E372" i="6"/>
  <c r="E307" i="6"/>
  <c r="E206" i="6"/>
  <c r="E69" i="6"/>
  <c r="E7" i="6"/>
  <c r="E231" i="6"/>
  <c r="E125" i="6"/>
  <c r="E192" i="6"/>
  <c r="E79" i="6"/>
  <c r="E116" i="6"/>
  <c r="E254" i="6"/>
  <c r="E313" i="6"/>
  <c r="E247" i="6"/>
  <c r="E190" i="6"/>
  <c r="E150" i="6"/>
  <c r="E213" i="6"/>
  <c r="E131" i="6"/>
  <c r="E107" i="6"/>
  <c r="E306" i="6"/>
  <c r="E287" i="6"/>
  <c r="E305" i="6"/>
  <c r="E76" i="6"/>
  <c r="E291" i="6"/>
  <c r="E294" i="6"/>
  <c r="E292" i="6"/>
  <c r="E295" i="6"/>
  <c r="E304" i="6"/>
  <c r="E215" i="6"/>
  <c r="E133" i="6"/>
  <c r="E172" i="6"/>
  <c r="E89" i="6"/>
  <c r="E210" i="6"/>
  <c r="E175" i="6"/>
  <c r="E244" i="6"/>
  <c r="E274" i="6"/>
  <c r="E92" i="6"/>
  <c r="E261" i="6"/>
  <c r="E95" i="6"/>
  <c r="E73" i="6"/>
  <c r="E140" i="6"/>
  <c r="E6" i="6"/>
  <c r="E82" i="6"/>
  <c r="E5" i="6"/>
  <c r="E3" i="6"/>
  <c r="E12" i="6"/>
  <c r="E144" i="6"/>
  <c r="E139" i="6"/>
  <c r="E317" i="6"/>
  <c r="E123" i="6"/>
  <c r="E13" i="6"/>
  <c r="E4" i="6"/>
  <c r="E303" i="6"/>
  <c r="E302" i="6"/>
  <c r="E117" i="6"/>
  <c r="E80" i="6"/>
  <c r="E181" i="6"/>
  <c r="E134" i="6"/>
  <c r="E218" i="6"/>
  <c r="E137" i="6"/>
  <c r="E182" i="6"/>
  <c r="E326" i="6"/>
  <c r="E325" i="6"/>
  <c r="E224" i="6"/>
  <c r="E171" i="6"/>
  <c r="E146" i="6"/>
  <c r="E368" i="6"/>
  <c r="E382" i="6"/>
  <c r="E72" i="6"/>
  <c r="E381" i="6"/>
  <c r="E324" i="6"/>
  <c r="E267" i="6"/>
  <c r="E380" i="6"/>
  <c r="E195" i="6"/>
  <c r="E323" i="6"/>
  <c r="E352" i="6"/>
  <c r="E379" i="6"/>
  <c r="E378" i="6"/>
  <c r="E8" i="6"/>
  <c r="E103" i="6"/>
  <c r="E35" i="6"/>
  <c r="E115" i="6"/>
  <c r="E104" i="6"/>
  <c r="E128" i="6"/>
  <c r="E226" i="6"/>
  <c r="E251" i="6"/>
  <c r="E264" i="6"/>
  <c r="E223" i="6"/>
  <c r="E266" i="6"/>
  <c r="E320" i="6"/>
  <c r="E272" i="6"/>
  <c r="E253" i="6"/>
  <c r="E255" i="6"/>
  <c r="E235" i="6"/>
  <c r="E271" i="6"/>
  <c r="E322" i="6"/>
  <c r="E176" i="6"/>
  <c r="E262" i="6"/>
  <c r="E401" i="6"/>
  <c r="E155" i="6"/>
  <c r="E220" i="6"/>
  <c r="E156" i="6"/>
  <c r="E49" i="6"/>
  <c r="E367" i="6"/>
  <c r="E400" i="6"/>
  <c r="E301" i="6"/>
  <c r="E296" i="6"/>
  <c r="E403" i="6"/>
  <c r="E268" i="6"/>
  <c r="E26" i="6"/>
  <c r="E392" i="6"/>
  <c r="E169" i="6"/>
  <c r="E316" i="6"/>
  <c r="E393" i="6"/>
  <c r="E366" i="6"/>
  <c r="E47" i="6"/>
  <c r="E52" i="6"/>
  <c r="E207" i="6"/>
  <c r="E45" i="6"/>
  <c r="E37" i="6"/>
  <c r="E214" i="6"/>
  <c r="E29" i="6"/>
  <c r="E54" i="6"/>
  <c r="E101" i="6"/>
  <c r="E39" i="6"/>
  <c r="E98" i="6"/>
  <c r="E351" i="6"/>
  <c r="E170" i="6"/>
  <c r="E48" i="6"/>
  <c r="E350" i="6"/>
  <c r="E27" i="6"/>
  <c r="E109" i="6"/>
  <c r="E53" i="6"/>
  <c r="E25" i="6"/>
  <c r="E349" i="6"/>
  <c r="E70" i="6"/>
  <c r="E399" i="6"/>
  <c r="E344" i="6"/>
  <c r="E212" i="6"/>
  <c r="E396" i="6"/>
  <c r="E187" i="6"/>
  <c r="E151" i="6"/>
  <c r="E237" i="6"/>
  <c r="E222" i="6"/>
  <c r="E398" i="6"/>
  <c r="E394" i="6"/>
  <c r="E66" i="6"/>
  <c r="E57" i="6"/>
  <c r="E283" i="6"/>
  <c r="E191" i="6"/>
  <c r="E67" i="6"/>
  <c r="E60" i="6"/>
  <c r="E246" i="6"/>
  <c r="E58" i="6"/>
  <c r="E55" i="6"/>
  <c r="E65" i="6"/>
  <c r="E62" i="6"/>
  <c r="E147" i="6"/>
  <c r="E59" i="6"/>
  <c r="E248" i="6"/>
  <c r="E360" i="6"/>
  <c r="E297" i="6"/>
  <c r="E236" i="6"/>
  <c r="E166" i="6"/>
  <c r="E270" i="6"/>
  <c r="E263" i="6"/>
  <c r="E362" i="6"/>
  <c r="E132" i="6"/>
  <c r="E154" i="6"/>
  <c r="E199" i="6"/>
  <c r="E209" i="6"/>
  <c r="E256" i="6"/>
  <c r="E245" i="6"/>
  <c r="E114" i="6"/>
  <c r="E233" i="6"/>
  <c r="E11" i="6"/>
  <c r="E121" i="6"/>
  <c r="E184" i="6"/>
  <c r="E201" i="6"/>
  <c r="E200" i="6"/>
  <c r="E300" i="6"/>
  <c r="E164" i="6"/>
  <c r="E127" i="6"/>
  <c r="E85" i="6"/>
  <c r="E289" i="6"/>
  <c r="E202" i="6"/>
  <c r="E290" i="6"/>
  <c r="E279" i="6"/>
  <c r="E299" i="6"/>
  <c r="E257" i="6"/>
  <c r="E241" i="6"/>
  <c r="E203" i="6"/>
  <c r="E157" i="6"/>
  <c r="E168" i="6"/>
  <c r="E288" i="6"/>
  <c r="E242" i="6"/>
  <c r="E118" i="6"/>
  <c r="E298" i="6"/>
  <c r="E110" i="6"/>
  <c r="E293" i="6"/>
  <c r="E285" i="6"/>
  <c r="E281" i="6"/>
  <c r="E278" i="6"/>
  <c r="E284" i="6"/>
  <c r="E31" i="6"/>
  <c r="E280" i="6"/>
  <c r="E34" i="6"/>
  <c r="E275" i="6"/>
  <c r="E94" i="6"/>
  <c r="E286" i="6"/>
  <c r="E282" i="6"/>
  <c r="E81" i="6"/>
  <c r="E18" i="6"/>
  <c r="E314" i="6"/>
  <c r="E276" i="6"/>
  <c r="E277" i="6"/>
  <c r="E311" i="6"/>
  <c r="E309" i="6"/>
  <c r="E138" i="6"/>
  <c r="E336" i="6"/>
  <c r="E337" i="6"/>
  <c r="E355" i="6"/>
  <c r="E17" i="6"/>
  <c r="E15" i="6"/>
  <c r="E36" i="6"/>
  <c r="E38" i="6"/>
  <c r="E24" i="6"/>
  <c r="E332" i="6"/>
  <c r="E93" i="6"/>
  <c r="E87" i="6"/>
  <c r="E348" i="6"/>
  <c r="E330" i="6"/>
  <c r="E338" i="6"/>
  <c r="E334" i="6"/>
  <c r="E319" i="6"/>
  <c r="E28" i="6"/>
  <c r="E347" i="6"/>
  <c r="E346" i="6"/>
  <c r="E397" i="6"/>
  <c r="E269" i="6"/>
  <c r="E402" i="6"/>
  <c r="E265" i="6"/>
  <c r="E341" i="6"/>
  <c r="E249" i="6"/>
  <c r="E339" i="6"/>
  <c r="E113" i="6"/>
  <c r="E342" i="6"/>
  <c r="E33" i="6"/>
  <c r="E46" i="6"/>
  <c r="E335" i="6"/>
  <c r="E162" i="6"/>
  <c r="E56" i="6"/>
  <c r="E63" i="6"/>
  <c r="E64" i="6"/>
  <c r="E68" i="6"/>
  <c r="E120" i="6"/>
  <c r="E365" i="6"/>
  <c r="E160" i="6"/>
  <c r="E361" i="6"/>
  <c r="E228" i="6"/>
  <c r="E252" i="6"/>
  <c r="E260" i="6"/>
  <c r="E227" i="6"/>
  <c r="E258" i="6"/>
  <c r="E86" i="6"/>
  <c r="E229" i="6"/>
  <c r="E61" i="6"/>
  <c r="E112" i="6"/>
  <c r="E318" i="6"/>
  <c r="E234" i="6"/>
  <c r="E97" i="6"/>
  <c r="E198" i="6"/>
  <c r="E216" i="6"/>
  <c r="E240" i="6"/>
  <c r="E189" i="6"/>
  <c r="E178" i="6"/>
  <c r="E149" i="6"/>
  <c r="E167" i="6"/>
  <c r="E111" i="6"/>
  <c r="E21" i="6"/>
  <c r="E391" i="6"/>
  <c r="E357" i="6"/>
  <c r="E312" i="6"/>
  <c r="E310" i="6"/>
  <c r="E390" i="6"/>
  <c r="E16" i="6"/>
  <c r="E328" i="6"/>
  <c r="E321" i="6"/>
  <c r="E88" i="6"/>
  <c r="E219" i="6"/>
  <c r="E331" i="6"/>
  <c r="E71" i="6"/>
  <c r="E359" i="6"/>
  <c r="E369" i="6"/>
  <c r="E32" i="6"/>
  <c r="E163" i="6"/>
  <c r="E373" i="6"/>
  <c r="E90" i="6"/>
  <c r="E51" i="6"/>
  <c r="E329" i="6"/>
  <c r="E239" i="6"/>
  <c r="E78" i="6"/>
  <c r="E250" i="6"/>
  <c r="E221" i="6"/>
  <c r="E102" i="6"/>
  <c r="E395" i="6"/>
  <c r="E30" i="6"/>
  <c r="E225" i="6"/>
  <c r="E327" i="6"/>
  <c r="E356" i="6"/>
  <c r="E273" i="6"/>
  <c r="E91" i="6"/>
  <c r="E165" i="6"/>
  <c r="E99" i="6"/>
  <c r="E364" i="6"/>
  <c r="E345" i="6"/>
  <c r="E377" i="6"/>
  <c r="E74" i="6"/>
  <c r="E363" i="6"/>
  <c r="E333" i="6"/>
  <c r="E179" i="6"/>
  <c r="E358" i="6"/>
  <c r="E177" i="6"/>
  <c r="E183" i="6"/>
  <c r="E75" i="6"/>
  <c r="E370" i="6"/>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3" i="2"/>
  <c r="T370" i="6"/>
  <c r="O3" i="4"/>
  <c r="N3" i="4"/>
  <c r="AC370" i="6"/>
  <c r="U370" i="6"/>
  <c r="M386" i="4"/>
  <c r="M391" i="4"/>
  <c r="P3" i="5"/>
  <c r="O3" i="5"/>
  <c r="M4" i="4"/>
  <c r="M5" i="4"/>
  <c r="M6" i="4"/>
  <c r="M7" i="4"/>
  <c r="M8" i="4"/>
  <c r="M9" i="4"/>
  <c r="M10" i="4"/>
  <c r="M11" i="4"/>
  <c r="M12" i="4"/>
  <c r="M13" i="4"/>
  <c r="M15" i="4"/>
  <c r="M16" i="4"/>
  <c r="M17" i="4"/>
  <c r="M18" i="4"/>
  <c r="M19" i="4"/>
  <c r="M20" i="4"/>
  <c r="M21" i="4"/>
  <c r="M22" i="4"/>
  <c r="M23" i="4"/>
  <c r="M24" i="4"/>
  <c r="M25" i="4"/>
  <c r="M27" i="4"/>
  <c r="M28" i="4"/>
  <c r="M29" i="4"/>
  <c r="M30" i="4"/>
  <c r="M31" i="4"/>
  <c r="M32" i="4"/>
  <c r="M33" i="4"/>
  <c r="M34" i="4"/>
  <c r="M35" i="4"/>
  <c r="M36" i="4"/>
  <c r="M37" i="4"/>
  <c r="M38" i="4"/>
  <c r="M39" i="4"/>
  <c r="M40" i="4"/>
  <c r="M41" i="4"/>
  <c r="M42" i="4"/>
  <c r="M43" i="4"/>
  <c r="M44" i="4"/>
  <c r="M48" i="4"/>
  <c r="M49" i="4"/>
  <c r="M50" i="4"/>
  <c r="M51" i="4"/>
  <c r="M52" i="4"/>
  <c r="M53" i="4"/>
  <c r="M54" i="4"/>
  <c r="M55" i="4"/>
  <c r="M56" i="4"/>
  <c r="M60" i="4"/>
  <c r="M61" i="4"/>
  <c r="M62" i="4"/>
  <c r="M63" i="4"/>
  <c r="M64" i="4"/>
  <c r="M65" i="4"/>
  <c r="M66" i="4"/>
  <c r="M68" i="4"/>
  <c r="M72" i="4"/>
  <c r="M73" i="4"/>
  <c r="M74" i="4"/>
  <c r="M75" i="4"/>
  <c r="M76" i="4"/>
  <c r="M77" i="4"/>
  <c r="M78" i="4"/>
  <c r="M80" i="4"/>
  <c r="M84" i="4"/>
  <c r="M85" i="4"/>
  <c r="M86" i="4"/>
  <c r="M87" i="4"/>
  <c r="M88" i="4"/>
  <c r="M89" i="4"/>
  <c r="M90" i="4"/>
  <c r="M91" i="4"/>
  <c r="M92" i="4"/>
  <c r="M96" i="4"/>
  <c r="M97" i="4"/>
  <c r="M98" i="4"/>
  <c r="M100" i="4"/>
  <c r="M101" i="4"/>
  <c r="M102" i="4"/>
  <c r="M103" i="4"/>
  <c r="M104" i="4"/>
  <c r="M105" i="4"/>
  <c r="M108" i="4"/>
  <c r="M109" i="4"/>
  <c r="M110" i="4"/>
  <c r="M112" i="4"/>
  <c r="M113" i="4"/>
  <c r="M114" i="4"/>
  <c r="M115" i="4"/>
  <c r="M116" i="4"/>
  <c r="M117" i="4"/>
  <c r="M118" i="4"/>
  <c r="M120" i="4"/>
  <c r="M121" i="4"/>
  <c r="M122" i="4"/>
  <c r="M124" i="4"/>
  <c r="M125" i="4"/>
  <c r="M126" i="4"/>
  <c r="M127" i="4"/>
  <c r="M128" i="4"/>
  <c r="M129" i="4"/>
  <c r="M130" i="4"/>
  <c r="M131" i="4"/>
  <c r="M132" i="4"/>
  <c r="M133" i="4"/>
  <c r="M134" i="4"/>
  <c r="M136" i="4"/>
  <c r="M137" i="4"/>
  <c r="M138" i="4"/>
  <c r="M139" i="4"/>
  <c r="M140" i="4"/>
  <c r="M144" i="4"/>
  <c r="M145" i="4"/>
  <c r="M146" i="4"/>
  <c r="M148" i="4"/>
  <c r="M149" i="4"/>
  <c r="M150" i="4"/>
  <c r="M151" i="4"/>
  <c r="M152" i="4"/>
  <c r="M156" i="4"/>
  <c r="M157" i="4"/>
  <c r="M158" i="4"/>
  <c r="M160" i="4"/>
  <c r="M161" i="4"/>
  <c r="M162" i="4"/>
  <c r="M163" i="4"/>
  <c r="M164" i="4"/>
  <c r="M168" i="4"/>
  <c r="M169" i="4"/>
  <c r="M170" i="4"/>
  <c r="M172" i="4"/>
  <c r="M173" i="4"/>
  <c r="M174" i="4"/>
  <c r="M175" i="4"/>
  <c r="M176" i="4"/>
  <c r="M180" i="4"/>
  <c r="M181" i="4"/>
  <c r="M182" i="4"/>
  <c r="M184" i="4"/>
  <c r="M185" i="4"/>
  <c r="M186" i="4"/>
  <c r="M187" i="4"/>
  <c r="M188" i="4"/>
  <c r="M192" i="4"/>
  <c r="M193" i="4"/>
  <c r="M194" i="4"/>
  <c r="M196" i="4"/>
  <c r="M197" i="4"/>
  <c r="M198" i="4"/>
  <c r="M199" i="4"/>
  <c r="M200" i="4"/>
  <c r="M204" i="4"/>
  <c r="M205" i="4"/>
  <c r="M206" i="4"/>
  <c r="M208" i="4"/>
  <c r="M209" i="4"/>
  <c r="M210" i="4"/>
  <c r="M211" i="4"/>
  <c r="M212" i="4"/>
  <c r="M216" i="4"/>
  <c r="M217" i="4"/>
  <c r="M218" i="4"/>
  <c r="M220" i="4"/>
  <c r="M221" i="4"/>
  <c r="M222" i="4"/>
  <c r="M223" i="4"/>
  <c r="M224" i="4"/>
  <c r="M228" i="4"/>
  <c r="M229" i="4"/>
  <c r="M230" i="4"/>
  <c r="M232" i="4"/>
  <c r="M233" i="4"/>
  <c r="M234" i="4"/>
  <c r="M235" i="4"/>
  <c r="M236" i="4"/>
  <c r="M240" i="4"/>
  <c r="M241" i="4"/>
  <c r="M242" i="4"/>
  <c r="M244" i="4"/>
  <c r="M245" i="4"/>
  <c r="M246" i="4"/>
  <c r="M247" i="4"/>
  <c r="M248" i="4"/>
  <c r="M249" i="4"/>
  <c r="M252" i="4"/>
  <c r="M253" i="4"/>
  <c r="M254" i="4"/>
  <c r="M256" i="4"/>
  <c r="M257" i="4"/>
  <c r="M258" i="4"/>
  <c r="M259" i="4"/>
  <c r="M260" i="4"/>
  <c r="M261" i="4"/>
  <c r="M262" i="4"/>
  <c r="M264" i="4"/>
  <c r="M265" i="4"/>
  <c r="M266" i="4"/>
  <c r="M268" i="4"/>
  <c r="M269" i="4"/>
  <c r="M270" i="4"/>
  <c r="M271" i="4"/>
  <c r="M272" i="4"/>
  <c r="M273" i="4"/>
  <c r="M274" i="4"/>
  <c r="M275" i="4"/>
  <c r="M276" i="4"/>
  <c r="M277" i="4"/>
  <c r="M278" i="4"/>
  <c r="M280" i="4"/>
  <c r="M281" i="4"/>
  <c r="M282" i="4"/>
  <c r="M283" i="4"/>
  <c r="M284" i="4"/>
  <c r="M288" i="4"/>
  <c r="M289" i="4"/>
  <c r="M290" i="4"/>
  <c r="M292" i="4"/>
  <c r="M293" i="4"/>
  <c r="M294" i="4"/>
  <c r="M295" i="4"/>
  <c r="M296" i="4"/>
  <c r="M300" i="4"/>
  <c r="M301" i="4"/>
  <c r="M302" i="4"/>
  <c r="M304" i="4"/>
  <c r="M305" i="4"/>
  <c r="M306" i="4"/>
  <c r="M307" i="4"/>
  <c r="M308" i="4"/>
  <c r="M309" i="4"/>
  <c r="M312" i="4"/>
  <c r="M313" i="4"/>
  <c r="M314" i="4"/>
  <c r="M316" i="4"/>
  <c r="M317" i="4"/>
  <c r="M318" i="4"/>
  <c r="M319" i="4"/>
  <c r="M320" i="4"/>
  <c r="M324" i="4"/>
  <c r="M325" i="4"/>
  <c r="M326" i="4"/>
  <c r="M328" i="4"/>
  <c r="M329" i="4"/>
  <c r="M330" i="4"/>
  <c r="M331" i="4"/>
  <c r="M332" i="4"/>
  <c r="M336" i="4"/>
  <c r="M337" i="4"/>
  <c r="M338" i="4"/>
  <c r="M340" i="4"/>
  <c r="M341" i="4"/>
  <c r="M342" i="4"/>
  <c r="M343" i="4"/>
  <c r="M344" i="4"/>
  <c r="M348" i="4"/>
  <c r="M349" i="4"/>
  <c r="M350" i="4"/>
  <c r="M352" i="4"/>
  <c r="M353" i="4"/>
  <c r="M354" i="4"/>
  <c r="M355" i="4"/>
  <c r="M356" i="4"/>
  <c r="M360" i="4"/>
  <c r="M361" i="4"/>
  <c r="M362" i="4"/>
  <c r="M364" i="4"/>
  <c r="M365" i="4"/>
  <c r="M366" i="4"/>
  <c r="M367" i="4"/>
  <c r="M368" i="4"/>
  <c r="M372" i="4"/>
  <c r="M373" i="4"/>
  <c r="M374" i="4"/>
  <c r="M376" i="4"/>
  <c r="M377" i="4"/>
  <c r="M378" i="4"/>
  <c r="M379" i="4"/>
  <c r="M380" i="4"/>
  <c r="M384" i="4"/>
  <c r="M385" i="4"/>
  <c r="M388" i="4"/>
  <c r="M389" i="4"/>
  <c r="M390" i="4"/>
  <c r="M392" i="4"/>
  <c r="M393" i="4"/>
  <c r="M394" i="4"/>
  <c r="M395" i="4"/>
  <c r="M396" i="4"/>
  <c r="M397" i="4"/>
  <c r="M398" i="4"/>
  <c r="M400" i="4"/>
  <c r="M401" i="4"/>
  <c r="M402" i="4"/>
  <c r="M403" i="4"/>
  <c r="N6" i="4"/>
  <c r="H6" i="4" s="1"/>
  <c r="G6" i="4" s="1"/>
  <c r="O6" i="4"/>
  <c r="O3" i="3"/>
  <c r="N3" i="3"/>
  <c r="M3" i="3"/>
  <c r="T75" i="6"/>
  <c r="T183" i="6"/>
  <c r="T177" i="6"/>
  <c r="T358" i="6"/>
  <c r="T179" i="6"/>
  <c r="T333" i="6"/>
  <c r="T363" i="6"/>
  <c r="T74" i="6"/>
  <c r="T377" i="6"/>
  <c r="T345" i="6"/>
  <c r="T364" i="6"/>
  <c r="T99" i="6"/>
  <c r="T165" i="6"/>
  <c r="T91" i="6"/>
  <c r="T273" i="6"/>
  <c r="T356" i="6"/>
  <c r="T327" i="6"/>
  <c r="T225" i="6"/>
  <c r="T30" i="6"/>
  <c r="T395" i="6"/>
  <c r="T102" i="6"/>
  <c r="T221" i="6"/>
  <c r="T250" i="6"/>
  <c r="T78" i="6"/>
  <c r="T239" i="6"/>
  <c r="T329" i="6"/>
  <c r="T51" i="6"/>
  <c r="T90" i="6"/>
  <c r="T373" i="6"/>
  <c r="T163" i="6"/>
  <c r="T32" i="6"/>
  <c r="T369" i="6"/>
  <c r="T359" i="6"/>
  <c r="T71" i="6"/>
  <c r="T331" i="6"/>
  <c r="T219" i="6"/>
  <c r="T88" i="6"/>
  <c r="T321" i="6"/>
  <c r="T328" i="6"/>
  <c r="T16" i="6"/>
  <c r="T390" i="6"/>
  <c r="T310" i="6"/>
  <c r="T312" i="6"/>
  <c r="T357" i="6"/>
  <c r="T391" i="6"/>
  <c r="T21" i="6"/>
  <c r="T111" i="6"/>
  <c r="T167" i="6"/>
  <c r="T149" i="6"/>
  <c r="T178" i="6"/>
  <c r="T189" i="6"/>
  <c r="T240" i="6"/>
  <c r="T216" i="6"/>
  <c r="T198" i="6"/>
  <c r="T97" i="6"/>
  <c r="T234" i="6"/>
  <c r="T318" i="6"/>
  <c r="T112" i="6"/>
  <c r="T61" i="6"/>
  <c r="T229" i="6"/>
  <c r="T86" i="6"/>
  <c r="T258" i="6"/>
  <c r="T227" i="6"/>
  <c r="T260" i="6"/>
  <c r="T252" i="6"/>
  <c r="T228" i="6"/>
  <c r="T361" i="6"/>
  <c r="T160" i="6"/>
  <c r="T365" i="6"/>
  <c r="T120" i="6"/>
  <c r="T68" i="6"/>
  <c r="T64" i="6"/>
  <c r="T63" i="6"/>
  <c r="T56" i="6"/>
  <c r="T162" i="6"/>
  <c r="T335" i="6"/>
  <c r="T46" i="6"/>
  <c r="T33" i="6"/>
  <c r="T342" i="6"/>
  <c r="T113" i="6"/>
  <c r="T339" i="6"/>
  <c r="T249" i="6"/>
  <c r="T341" i="6"/>
  <c r="T265" i="6"/>
  <c r="T402" i="6"/>
  <c r="T269" i="6"/>
  <c r="T397" i="6"/>
  <c r="T346" i="6"/>
  <c r="T347" i="6"/>
  <c r="T28" i="6"/>
  <c r="T319" i="6"/>
  <c r="T334" i="6"/>
  <c r="T338" i="6"/>
  <c r="T330" i="6"/>
  <c r="T348" i="6"/>
  <c r="T87" i="6"/>
  <c r="T93" i="6"/>
  <c r="T332" i="6"/>
  <c r="T24" i="6"/>
  <c r="T38" i="6"/>
  <c r="T36" i="6"/>
  <c r="T15" i="6"/>
  <c r="T17" i="6"/>
  <c r="T355" i="6"/>
  <c r="T337" i="6"/>
  <c r="T336" i="6"/>
  <c r="T138" i="6"/>
  <c r="T309" i="6"/>
  <c r="T311" i="6"/>
  <c r="T277" i="6"/>
  <c r="T276" i="6"/>
  <c r="T314" i="6"/>
  <c r="T18" i="6"/>
  <c r="T81" i="6"/>
  <c r="T282" i="6"/>
  <c r="T286" i="6"/>
  <c r="T94" i="6"/>
  <c r="T275" i="6"/>
  <c r="T34" i="6"/>
  <c r="T280" i="6"/>
  <c r="T31" i="6"/>
  <c r="T284" i="6"/>
  <c r="T278" i="6"/>
  <c r="T281" i="6"/>
  <c r="T285" i="6"/>
  <c r="T293" i="6"/>
  <c r="T110" i="6"/>
  <c r="T298" i="6"/>
  <c r="T118" i="6"/>
  <c r="T242" i="6"/>
  <c r="T288" i="6"/>
  <c r="T168" i="6"/>
  <c r="T157" i="6"/>
  <c r="T203" i="6"/>
  <c r="T241" i="6"/>
  <c r="T257" i="6"/>
  <c r="T299" i="6"/>
  <c r="T279" i="6"/>
  <c r="T290" i="6"/>
  <c r="T202" i="6"/>
  <c r="T289" i="6"/>
  <c r="T85" i="6"/>
  <c r="T127" i="6"/>
  <c r="T164" i="6"/>
  <c r="T300" i="6"/>
  <c r="T200" i="6"/>
  <c r="T201" i="6"/>
  <c r="T184" i="6"/>
  <c r="T121" i="6"/>
  <c r="T11" i="6"/>
  <c r="T233" i="6"/>
  <c r="T114" i="6"/>
  <c r="T245" i="6"/>
  <c r="T256" i="6"/>
  <c r="T209" i="6"/>
  <c r="T199" i="6"/>
  <c r="T154" i="6"/>
  <c r="T132" i="6"/>
  <c r="T362" i="6"/>
  <c r="T263" i="6"/>
  <c r="T270" i="6"/>
  <c r="T166" i="6"/>
  <c r="T236" i="6"/>
  <c r="T297" i="6"/>
  <c r="T360" i="6"/>
  <c r="T248" i="6"/>
  <c r="T59" i="6"/>
  <c r="T147" i="6"/>
  <c r="T62" i="6"/>
  <c r="T65" i="6"/>
  <c r="T55" i="6"/>
  <c r="T58" i="6"/>
  <c r="T246" i="6"/>
  <c r="T60" i="6"/>
  <c r="T67" i="6"/>
  <c r="T191" i="6"/>
  <c r="T283" i="6"/>
  <c r="T57" i="6"/>
  <c r="T66" i="6"/>
  <c r="T394" i="6"/>
  <c r="T398" i="6"/>
  <c r="T222" i="6"/>
  <c r="T237" i="6"/>
  <c r="T151" i="6"/>
  <c r="T187" i="6"/>
  <c r="T396" i="6"/>
  <c r="T212" i="6"/>
  <c r="T344" i="6"/>
  <c r="T399" i="6"/>
  <c r="T70" i="6"/>
  <c r="T349" i="6"/>
  <c r="T25" i="6"/>
  <c r="T53" i="6"/>
  <c r="T109" i="6"/>
  <c r="T27" i="6"/>
  <c r="T350" i="6"/>
  <c r="T48" i="6"/>
  <c r="T170" i="6"/>
  <c r="T351" i="6"/>
  <c r="T98" i="6"/>
  <c r="T39" i="6"/>
  <c r="T101" i="6"/>
  <c r="T54" i="6"/>
  <c r="T29" i="6"/>
  <c r="T214" i="6"/>
  <c r="T37" i="6"/>
  <c r="T45" i="6"/>
  <c r="T207" i="6"/>
  <c r="T52" i="6"/>
  <c r="T47" i="6"/>
  <c r="T366" i="6"/>
  <c r="T393" i="6"/>
  <c r="T316" i="6"/>
  <c r="T169" i="6"/>
  <c r="T392" i="6"/>
  <c r="T26" i="6"/>
  <c r="T268" i="6"/>
  <c r="T403" i="6"/>
  <c r="T296" i="6"/>
  <c r="T301" i="6"/>
  <c r="T400" i="6"/>
  <c r="T367" i="6"/>
  <c r="T49" i="6"/>
  <c r="T156" i="6"/>
  <c r="T220" i="6"/>
  <c r="T155" i="6"/>
  <c r="T401" i="6"/>
  <c r="T262" i="6"/>
  <c r="T176" i="6"/>
  <c r="T322" i="6"/>
  <c r="T271" i="6"/>
  <c r="T235" i="6"/>
  <c r="T255" i="6"/>
  <c r="T253" i="6"/>
  <c r="T272" i="6"/>
  <c r="T320" i="6"/>
  <c r="T266" i="6"/>
  <c r="T223" i="6"/>
  <c r="T264" i="6"/>
  <c r="T251" i="6"/>
  <c r="T226" i="6"/>
  <c r="T128" i="6"/>
  <c r="T104" i="6"/>
  <c r="T115" i="6"/>
  <c r="T35" i="6"/>
  <c r="T103" i="6"/>
  <c r="T8" i="6"/>
  <c r="T378" i="6"/>
  <c r="T379" i="6"/>
  <c r="T352" i="6"/>
  <c r="T323" i="6"/>
  <c r="T195" i="6"/>
  <c r="T380" i="6"/>
  <c r="T267" i="6"/>
  <c r="T324" i="6"/>
  <c r="T381" i="6"/>
  <c r="T72" i="6"/>
  <c r="T382" i="6"/>
  <c r="T368" i="6"/>
  <c r="T146" i="6"/>
  <c r="T171" i="6"/>
  <c r="T224" i="6"/>
  <c r="T325" i="6"/>
  <c r="T326" i="6"/>
  <c r="T182" i="6"/>
  <c r="T137" i="6"/>
  <c r="T218" i="6"/>
  <c r="T134" i="6"/>
  <c r="T181" i="6"/>
  <c r="T80" i="6"/>
  <c r="T117" i="6"/>
  <c r="T302" i="6"/>
  <c r="T303" i="6"/>
  <c r="T4" i="6"/>
  <c r="T13" i="6"/>
  <c r="T123" i="6"/>
  <c r="T317" i="6"/>
  <c r="T139" i="6"/>
  <c r="T144" i="6"/>
  <c r="T12" i="6"/>
  <c r="T3" i="6"/>
  <c r="T5" i="6"/>
  <c r="T82" i="6"/>
  <c r="T6" i="6"/>
  <c r="T140" i="6"/>
  <c r="T73" i="6"/>
  <c r="T95" i="6"/>
  <c r="T261" i="6"/>
  <c r="T92" i="6"/>
  <c r="T274" i="6"/>
  <c r="T244" i="6"/>
  <c r="T175" i="6"/>
  <c r="T210" i="6"/>
  <c r="T89" i="6"/>
  <c r="T172" i="6"/>
  <c r="T133" i="6"/>
  <c r="T215" i="6"/>
  <c r="T304" i="6"/>
  <c r="T295" i="6"/>
  <c r="T292" i="6"/>
  <c r="T294" i="6"/>
  <c r="T291" i="6"/>
  <c r="T76" i="6"/>
  <c r="T305" i="6"/>
  <c r="T287" i="6"/>
  <c r="T306" i="6"/>
  <c r="T107" i="6"/>
  <c r="T131" i="6"/>
  <c r="T213" i="6"/>
  <c r="T150" i="6"/>
  <c r="T190" i="6"/>
  <c r="T247" i="6"/>
  <c r="T313" i="6"/>
  <c r="T254" i="6"/>
  <c r="T116" i="6"/>
  <c r="T79" i="6"/>
  <c r="T192" i="6"/>
  <c r="T125" i="6"/>
  <c r="T231" i="6"/>
  <c r="T7" i="6"/>
  <c r="T69" i="6"/>
  <c r="T206" i="6"/>
  <c r="T307" i="6"/>
  <c r="T372" i="6"/>
  <c r="T371" i="6"/>
  <c r="T383" i="6"/>
  <c r="T384" i="6"/>
  <c r="T353" i="6"/>
  <c r="T354" i="6"/>
  <c r="T385" i="6"/>
  <c r="T386" i="6"/>
  <c r="T387" i="6"/>
  <c r="T340" i="6"/>
  <c r="T141" i="6"/>
  <c r="T20" i="6"/>
  <c r="T19" i="6"/>
  <c r="T40" i="6"/>
  <c r="T343" i="6"/>
  <c r="T77" i="6"/>
  <c r="T243" i="6"/>
  <c r="T315" i="6"/>
  <c r="T96" i="6"/>
  <c r="T376" i="6"/>
  <c r="T106" i="6"/>
  <c r="T388" i="6"/>
  <c r="T389" i="6"/>
  <c r="T126" i="6"/>
  <c r="T119" i="6"/>
  <c r="T142" i="6"/>
  <c r="T259" i="6"/>
  <c r="T204" i="6"/>
  <c r="T193" i="6"/>
  <c r="T232" i="6"/>
  <c r="T230" i="6"/>
  <c r="T186" i="6"/>
  <c r="T143" i="6"/>
  <c r="T197" i="6"/>
  <c r="T158" i="6"/>
  <c r="T188" i="6"/>
  <c r="T145" i="6"/>
  <c r="T161" i="6"/>
  <c r="T129" i="6"/>
  <c r="T83" i="6"/>
  <c r="T43" i="6"/>
  <c r="T205" i="6"/>
  <c r="T374" i="6"/>
  <c r="T196" i="6"/>
  <c r="T375" i="6"/>
  <c r="T22" i="6"/>
  <c r="T42" i="6"/>
  <c r="T23" i="6"/>
  <c r="T10" i="6"/>
  <c r="T41" i="6"/>
  <c r="T14" i="6"/>
  <c r="T50" i="6"/>
  <c r="T174" i="6"/>
  <c r="T44" i="6"/>
  <c r="T84" i="6"/>
  <c r="T153" i="6"/>
  <c r="T135" i="6"/>
  <c r="T122" i="6"/>
  <c r="T208" i="6"/>
  <c r="T105" i="6"/>
  <c r="T100" i="6"/>
  <c r="T173" i="6"/>
  <c r="T211" i="6"/>
  <c r="T136" i="6"/>
  <c r="T159" i="6"/>
  <c r="T185" i="6"/>
  <c r="T194" i="6"/>
  <c r="T180" i="6"/>
  <c r="T238" i="6"/>
  <c r="T130" i="6"/>
  <c r="T148" i="6"/>
  <c r="T9" i="6"/>
  <c r="T124" i="6"/>
  <c r="T308" i="6"/>
  <c r="T108" i="6"/>
  <c r="T152" i="6"/>
  <c r="T217" i="6"/>
  <c r="M3" i="7"/>
  <c r="L3" i="7"/>
  <c r="Q4" i="5"/>
  <c r="Q5" i="5"/>
  <c r="Q6" i="5"/>
  <c r="Q7" i="5"/>
  <c r="Q8" i="5"/>
  <c r="Q9" i="5"/>
  <c r="Q10" i="5"/>
  <c r="Q11" i="5"/>
  <c r="Q13" i="5"/>
  <c r="Q14" i="5"/>
  <c r="Q16" i="5"/>
  <c r="Q17" i="5"/>
  <c r="Q18" i="5"/>
  <c r="Q19" i="5"/>
  <c r="Q20" i="5"/>
  <c r="Q21" i="5"/>
  <c r="Q22" i="5"/>
  <c r="Q23" i="5"/>
  <c r="Q24" i="5"/>
  <c r="Q26" i="5"/>
  <c r="Q27" i="5"/>
  <c r="Q28" i="5"/>
  <c r="Q29" i="5"/>
  <c r="Q31" i="5"/>
  <c r="Q32" i="5"/>
  <c r="Q33" i="5"/>
  <c r="Q34" i="5"/>
  <c r="Q35" i="5"/>
  <c r="Q37" i="5"/>
  <c r="Q38" i="5"/>
  <c r="Q39" i="5"/>
  <c r="Q40" i="5"/>
  <c r="Q41" i="5"/>
  <c r="Q43" i="5"/>
  <c r="Q44" i="5"/>
  <c r="Q45" i="5"/>
  <c r="Q46" i="5"/>
  <c r="Q47" i="5"/>
  <c r="Q49" i="5"/>
  <c r="Q50" i="5"/>
  <c r="Q51" i="5"/>
  <c r="Q52" i="5"/>
  <c r="Q53" i="5"/>
  <c r="Q55" i="5"/>
  <c r="Q56" i="5"/>
  <c r="Q57" i="5"/>
  <c r="Q58" i="5"/>
  <c r="Q59" i="5"/>
  <c r="Q60" i="5"/>
  <c r="Q61" i="5"/>
  <c r="Q63" i="5"/>
  <c r="Q64" i="5"/>
  <c r="Q65" i="5"/>
  <c r="Q66" i="5"/>
  <c r="Q67" i="5"/>
  <c r="Q68" i="5"/>
  <c r="Q69" i="5"/>
  <c r="Q70" i="5"/>
  <c r="Q71" i="5"/>
  <c r="Q72" i="5"/>
  <c r="Q73" i="5"/>
  <c r="Q75" i="5"/>
  <c r="Q76" i="5"/>
  <c r="Q77" i="5"/>
  <c r="Q79" i="5"/>
  <c r="Q80" i="5"/>
  <c r="Q81" i="5"/>
  <c r="Q82" i="5"/>
  <c r="Q83" i="5"/>
  <c r="Q84" i="5"/>
  <c r="Q85" i="5"/>
  <c r="Q87" i="5"/>
  <c r="Q88" i="5"/>
  <c r="Q89" i="5"/>
  <c r="Q91" i="5"/>
  <c r="Q92" i="5"/>
  <c r="Q93" i="5"/>
  <c r="Q94" i="5"/>
  <c r="Q95" i="5"/>
  <c r="Q96" i="5"/>
  <c r="Q97" i="5"/>
  <c r="Q99" i="5"/>
  <c r="Q100" i="5"/>
  <c r="Q101" i="5"/>
  <c r="Q103" i="5"/>
  <c r="Q104" i="5"/>
  <c r="Q105" i="5"/>
  <c r="Q106" i="5"/>
  <c r="Q107" i="5"/>
  <c r="Q108" i="5"/>
  <c r="Q109" i="5"/>
  <c r="Q111" i="5"/>
  <c r="Q112" i="5"/>
  <c r="Q113" i="5"/>
  <c r="Q115" i="5"/>
  <c r="Q116" i="5"/>
  <c r="Q117" i="5"/>
  <c r="Q118" i="5"/>
  <c r="Q119" i="5"/>
  <c r="Q120" i="5"/>
  <c r="Q121" i="5"/>
  <c r="Q123" i="5"/>
  <c r="Q124" i="5"/>
  <c r="Q125" i="5"/>
  <c r="Q127" i="5"/>
  <c r="Q128" i="5"/>
  <c r="Q129" i="5"/>
  <c r="Q130" i="5"/>
  <c r="Q131" i="5"/>
  <c r="Q132" i="5"/>
  <c r="Q133" i="5"/>
  <c r="Q135" i="5"/>
  <c r="Q136" i="5"/>
  <c r="Q137" i="5"/>
  <c r="Q139" i="5"/>
  <c r="Q140" i="5"/>
  <c r="Q141" i="5"/>
  <c r="Q142" i="5"/>
  <c r="Q143" i="5"/>
  <c r="Q144" i="5"/>
  <c r="Q145" i="5"/>
  <c r="Q147" i="5"/>
  <c r="Q148" i="5"/>
  <c r="Q149" i="5"/>
  <c r="Q151" i="5"/>
  <c r="Q152" i="5"/>
  <c r="Q153" i="5"/>
  <c r="Q154" i="5"/>
  <c r="Q155" i="5"/>
  <c r="Q156" i="5"/>
  <c r="Q157" i="5"/>
  <c r="Q159" i="5"/>
  <c r="Q160" i="5"/>
  <c r="Q161" i="5"/>
  <c r="Q163" i="5"/>
  <c r="Q164" i="5"/>
  <c r="Q165" i="5"/>
  <c r="Q166" i="5"/>
  <c r="Q167" i="5"/>
  <c r="Q168" i="5"/>
  <c r="Q169" i="5"/>
  <c r="Q171" i="5"/>
  <c r="Q172" i="5"/>
  <c r="Q173" i="5"/>
  <c r="Q175" i="5"/>
  <c r="Q176" i="5"/>
  <c r="Q177" i="5"/>
  <c r="Q178" i="5"/>
  <c r="Q179" i="5"/>
  <c r="Q180" i="5"/>
  <c r="Q181" i="5"/>
  <c r="Q183" i="5"/>
  <c r="Q184" i="5"/>
  <c r="Q185" i="5"/>
  <c r="Q187" i="5"/>
  <c r="Q188" i="5"/>
  <c r="Q189" i="5"/>
  <c r="Q190" i="5"/>
  <c r="Q191" i="5"/>
  <c r="Q192" i="5"/>
  <c r="Q193" i="5"/>
  <c r="Q195" i="5"/>
  <c r="Q196" i="5"/>
  <c r="Q197" i="5"/>
  <c r="Q199" i="5"/>
  <c r="Q200" i="5"/>
  <c r="Q201" i="5"/>
  <c r="Q202" i="5"/>
  <c r="Q203" i="5"/>
  <c r="Q204" i="5"/>
  <c r="Q205" i="5"/>
  <c r="Q207" i="5"/>
  <c r="Q208" i="5"/>
  <c r="Q209" i="5"/>
  <c r="Q210" i="5"/>
  <c r="Q211" i="5"/>
  <c r="Q212" i="5"/>
  <c r="Q213" i="5"/>
  <c r="Q214" i="5"/>
  <c r="Q215" i="5"/>
  <c r="Q216" i="5"/>
  <c r="Q217" i="5"/>
  <c r="Q219" i="5"/>
  <c r="Q220" i="5"/>
  <c r="Q221" i="5"/>
  <c r="Q223" i="5"/>
  <c r="Q224" i="5"/>
  <c r="Q225" i="5"/>
  <c r="Q226" i="5"/>
  <c r="Q227" i="5"/>
  <c r="Q228" i="5"/>
  <c r="Q229" i="5"/>
  <c r="Q231" i="5"/>
  <c r="Q232" i="5"/>
  <c r="Q233" i="5"/>
  <c r="Q235" i="5"/>
  <c r="Q236" i="5"/>
  <c r="Q237" i="5"/>
  <c r="Q238" i="5"/>
  <c r="Q239" i="5"/>
  <c r="Q240" i="5"/>
  <c r="Q241" i="5"/>
  <c r="Q243" i="5"/>
  <c r="Q244" i="5"/>
  <c r="Q245" i="5"/>
  <c r="Q247" i="5"/>
  <c r="Q248" i="5"/>
  <c r="Q249" i="5"/>
  <c r="Q250" i="5"/>
  <c r="Q251" i="5"/>
  <c r="Q252" i="5"/>
  <c r="Q253" i="5"/>
  <c r="Q255" i="5"/>
  <c r="Q256" i="5"/>
  <c r="Q257" i="5"/>
  <c r="Q259" i="5"/>
  <c r="Q260" i="5"/>
  <c r="Q261" i="5"/>
  <c r="Q262" i="5"/>
  <c r="Q263" i="5"/>
  <c r="Q264" i="5"/>
  <c r="Q265" i="5"/>
  <c r="Q267" i="5"/>
  <c r="Q268" i="5"/>
  <c r="Q269" i="5"/>
  <c r="Q271" i="5"/>
  <c r="Q272" i="5"/>
  <c r="Q273" i="5"/>
  <c r="Q274" i="5"/>
  <c r="Q275" i="5"/>
  <c r="Q276" i="5"/>
  <c r="Q277" i="5"/>
  <c r="Q279" i="5"/>
  <c r="Q280" i="5"/>
  <c r="Q281" i="5"/>
  <c r="Q283" i="5"/>
  <c r="Q284" i="5"/>
  <c r="Q285" i="5"/>
  <c r="Q286" i="5"/>
  <c r="Q287" i="5"/>
  <c r="Q288" i="5"/>
  <c r="Q289" i="5"/>
  <c r="Q291" i="5"/>
  <c r="Q292" i="5"/>
  <c r="Q293" i="5"/>
  <c r="Q295" i="5"/>
  <c r="Q296" i="5"/>
  <c r="Q297" i="5"/>
  <c r="Q298" i="5"/>
  <c r="Q299" i="5"/>
  <c r="Q300" i="5"/>
  <c r="Q301" i="5"/>
  <c r="Q303" i="5"/>
  <c r="Q304" i="5"/>
  <c r="Q305" i="5"/>
  <c r="Q307" i="5"/>
  <c r="Q308" i="5"/>
  <c r="Q309" i="5"/>
  <c r="Q310" i="5"/>
  <c r="Q311" i="5"/>
  <c r="Q312" i="5"/>
  <c r="Q313" i="5"/>
  <c r="Q315" i="5"/>
  <c r="Q316" i="5"/>
  <c r="Q317" i="5"/>
  <c r="Q319" i="5"/>
  <c r="Q320" i="5"/>
  <c r="Q321" i="5"/>
  <c r="Q322" i="5"/>
  <c r="Q323" i="5"/>
  <c r="Q324" i="5"/>
  <c r="Q325" i="5"/>
  <c r="Q327" i="5"/>
  <c r="Q328" i="5"/>
  <c r="Q329" i="5"/>
  <c r="Q331" i="5"/>
  <c r="Q332" i="5"/>
  <c r="Q333" i="5"/>
  <c r="Q334" i="5"/>
  <c r="Q335" i="5"/>
  <c r="Q336" i="5"/>
  <c r="Q337" i="5"/>
  <c r="Q339" i="5"/>
  <c r="Q340" i="5"/>
  <c r="Q341" i="5"/>
  <c r="Q343" i="5"/>
  <c r="Q344" i="5"/>
  <c r="Q345" i="5"/>
  <c r="Q346" i="5"/>
  <c r="Q347" i="5"/>
  <c r="Q348" i="5"/>
  <c r="Q349" i="5"/>
  <c r="Q351" i="5"/>
  <c r="Q352" i="5"/>
  <c r="Q353" i="5"/>
  <c r="Q354" i="5"/>
  <c r="Q355" i="5"/>
  <c r="Q356" i="5"/>
  <c r="Q357" i="5"/>
  <c r="Q358" i="5"/>
  <c r="Q359" i="5"/>
  <c r="Q360" i="5"/>
  <c r="Q361" i="5"/>
  <c r="Q363" i="5"/>
  <c r="Q364" i="5"/>
  <c r="Q365" i="5"/>
  <c r="Q367" i="5"/>
  <c r="Q368" i="5"/>
  <c r="Q369" i="5"/>
  <c r="Q370" i="5"/>
  <c r="Q371" i="5"/>
  <c r="Q372" i="5"/>
  <c r="Q373" i="5"/>
  <c r="Q375" i="5"/>
  <c r="Q376" i="5"/>
  <c r="Q377" i="5"/>
  <c r="Q379" i="5"/>
  <c r="Q380" i="5"/>
  <c r="Q381" i="5"/>
  <c r="Q382" i="5"/>
  <c r="Q383" i="5"/>
  <c r="Q384" i="5"/>
  <c r="Q385" i="5"/>
  <c r="Q387" i="5"/>
  <c r="Q388" i="5"/>
  <c r="Q389" i="5"/>
  <c r="Q391" i="5"/>
  <c r="Q392" i="5"/>
  <c r="Q393" i="5"/>
  <c r="Q394" i="5"/>
  <c r="Q395" i="5"/>
  <c r="Q396" i="5"/>
  <c r="Q397" i="5"/>
  <c r="Q399" i="5"/>
  <c r="Q400" i="5"/>
  <c r="Q401" i="5"/>
  <c r="Q403" i="5"/>
  <c r="L4" i="7"/>
  <c r="M4" i="7"/>
  <c r="H4" i="7" s="1"/>
  <c r="G4" i="7" s="1"/>
  <c r="L5" i="7"/>
  <c r="M5" i="7"/>
  <c r="L6" i="7"/>
  <c r="M6" i="7"/>
  <c r="H6" i="7" s="1"/>
  <c r="G6" i="7" s="1"/>
  <c r="L7" i="7"/>
  <c r="M7" i="7"/>
  <c r="L8" i="7"/>
  <c r="H8" i="7" s="1"/>
  <c r="G8" i="7" s="1"/>
  <c r="M8" i="7"/>
  <c r="L9" i="7"/>
  <c r="M9" i="7"/>
  <c r="M10" i="7"/>
  <c r="L11" i="7"/>
  <c r="M11" i="7"/>
  <c r="L12" i="7"/>
  <c r="M12" i="7"/>
  <c r="L13" i="7"/>
  <c r="H13" i="7" s="1"/>
  <c r="G13" i="7" s="1"/>
  <c r="M13" i="7"/>
  <c r="M14" i="7"/>
  <c r="M15" i="7"/>
  <c r="L16" i="7"/>
  <c r="M16" i="7"/>
  <c r="L17" i="7"/>
  <c r="M17" i="7"/>
  <c r="L18" i="7"/>
  <c r="M18" i="7"/>
  <c r="L19" i="7"/>
  <c r="M19" i="7"/>
  <c r="L20" i="7"/>
  <c r="M20" i="7"/>
  <c r="L21" i="7"/>
  <c r="H21" i="7" s="1"/>
  <c r="G21" i="7" s="1"/>
  <c r="M21" i="7"/>
  <c r="L22" i="7"/>
  <c r="M22" i="7"/>
  <c r="L23" i="7"/>
  <c r="M23" i="7"/>
  <c r="L24" i="7"/>
  <c r="H24" i="7" s="1"/>
  <c r="G24" i="7" s="1"/>
  <c r="M24" i="7"/>
  <c r="M25" i="7"/>
  <c r="L26" i="7"/>
  <c r="M26" i="7"/>
  <c r="M27" i="7"/>
  <c r="L28" i="7"/>
  <c r="M28" i="7"/>
  <c r="L29" i="7"/>
  <c r="M29" i="7"/>
  <c r="L30" i="7"/>
  <c r="M30" i="7"/>
  <c r="M31" i="7"/>
  <c r="L32" i="7"/>
  <c r="M32" i="7"/>
  <c r="L33" i="7"/>
  <c r="M33" i="7"/>
  <c r="H33" i="7" s="1"/>
  <c r="G33" i="7" s="1"/>
  <c r="L34" i="7"/>
  <c r="M34" i="7"/>
  <c r="H34" i="7" s="1"/>
  <c r="G34" i="7" s="1"/>
  <c r="L35" i="7"/>
  <c r="H35" i="7" s="1"/>
  <c r="G35" i="7" s="1"/>
  <c r="M35" i="7"/>
  <c r="L36" i="7"/>
  <c r="M36" i="7"/>
  <c r="H36" i="7" s="1"/>
  <c r="G36" i="7" s="1"/>
  <c r="L37" i="7"/>
  <c r="M37" i="7"/>
  <c r="M38" i="7"/>
  <c r="M39" i="7"/>
  <c r="L40" i="7"/>
  <c r="M40" i="7"/>
  <c r="H40" i="7" s="1"/>
  <c r="G40" i="7" s="1"/>
  <c r="L41" i="7"/>
  <c r="M41" i="7"/>
  <c r="L42" i="7"/>
  <c r="H42" i="7" s="1"/>
  <c r="G42" i="7" s="1"/>
  <c r="M42" i="7"/>
  <c r="M43" i="7"/>
  <c r="L44" i="7"/>
  <c r="M44" i="7"/>
  <c r="L45" i="7"/>
  <c r="M45" i="7"/>
  <c r="L46" i="7"/>
  <c r="M46" i="7"/>
  <c r="L47" i="7"/>
  <c r="H47" i="7" s="1"/>
  <c r="G47" i="7" s="1"/>
  <c r="M47" i="7"/>
  <c r="L48" i="7"/>
  <c r="M48" i="7"/>
  <c r="M49" i="7"/>
  <c r="M50" i="7"/>
  <c r="M51" i="7"/>
  <c r="L52" i="7"/>
  <c r="M52" i="7"/>
  <c r="L53" i="7"/>
  <c r="M53" i="7"/>
  <c r="L54" i="7"/>
  <c r="M54" i="7"/>
  <c r="H54" i="7" s="1"/>
  <c r="G54" i="7" s="1"/>
  <c r="L55" i="7"/>
  <c r="M55" i="7"/>
  <c r="H55" i="7" s="1"/>
  <c r="G55" i="7" s="1"/>
  <c r="L56" i="7"/>
  <c r="H56" i="7" s="1"/>
  <c r="G56" i="7" s="1"/>
  <c r="M56" i="7"/>
  <c r="L57" i="7"/>
  <c r="M57" i="7"/>
  <c r="L58" i="7"/>
  <c r="M58" i="7"/>
  <c r="L59" i="7"/>
  <c r="H59" i="7" s="1"/>
  <c r="G59" i="7" s="1"/>
  <c r="M59" i="7"/>
  <c r="L60" i="7"/>
  <c r="M60" i="7"/>
  <c r="H60" i="7" s="1"/>
  <c r="G60" i="7" s="1"/>
  <c r="M61" i="7"/>
  <c r="M62" i="7"/>
  <c r="M63" i="7"/>
  <c r="M64" i="7"/>
  <c r="L65" i="7"/>
  <c r="M65" i="7"/>
  <c r="H65" i="7" s="1"/>
  <c r="G65" i="7" s="1"/>
  <c r="L66" i="7"/>
  <c r="M66" i="7"/>
  <c r="L67" i="7"/>
  <c r="M67" i="7"/>
  <c r="L68" i="7"/>
  <c r="M68" i="7"/>
  <c r="L69" i="7"/>
  <c r="M69" i="7"/>
  <c r="L70" i="7"/>
  <c r="M70" i="7"/>
  <c r="L71" i="7"/>
  <c r="M71" i="7"/>
  <c r="L72" i="7"/>
  <c r="M72" i="7"/>
  <c r="M73" i="7"/>
  <c r="M74" i="7"/>
  <c r="M75" i="7"/>
  <c r="M76" i="7"/>
  <c r="L77" i="7"/>
  <c r="M77" i="7"/>
  <c r="H77" i="7" s="1"/>
  <c r="G77" i="7" s="1"/>
  <c r="L78" i="7"/>
  <c r="H78" i="7" s="1"/>
  <c r="G78" i="7" s="1"/>
  <c r="M78" i="7"/>
  <c r="L79" i="7"/>
  <c r="M79" i="7"/>
  <c r="H79" i="7" s="1"/>
  <c r="G79" i="7" s="1"/>
  <c r="L80" i="7"/>
  <c r="M80" i="7"/>
  <c r="L81" i="7"/>
  <c r="M81" i="7"/>
  <c r="L82" i="7"/>
  <c r="M82" i="7"/>
  <c r="L83" i="7"/>
  <c r="M83" i="7"/>
  <c r="H83" i="7" s="1"/>
  <c r="G83" i="7" s="1"/>
  <c r="L84" i="7"/>
  <c r="H84" i="7" s="1"/>
  <c r="G84" i="7" s="1"/>
  <c r="M84" i="7"/>
  <c r="M85" i="7"/>
  <c r="M86" i="7"/>
  <c r="M87" i="7"/>
  <c r="M88" i="7"/>
  <c r="L89" i="7"/>
  <c r="M89" i="7"/>
  <c r="L90" i="7"/>
  <c r="M90" i="7"/>
  <c r="L91" i="7"/>
  <c r="M91" i="7"/>
  <c r="H91" i="7" s="1"/>
  <c r="G91" i="7" s="1"/>
  <c r="L92" i="7"/>
  <c r="H92" i="7" s="1"/>
  <c r="G92" i="7" s="1"/>
  <c r="M92" i="7"/>
  <c r="L93" i="7"/>
  <c r="M93" i="7"/>
  <c r="L94" i="7"/>
  <c r="M94" i="7"/>
  <c r="L95" i="7"/>
  <c r="M95" i="7"/>
  <c r="L96" i="7"/>
  <c r="M96" i="7"/>
  <c r="H96" i="7" s="1"/>
  <c r="G96" i="7" s="1"/>
  <c r="M97" i="7"/>
  <c r="M98" i="7"/>
  <c r="M99" i="7"/>
  <c r="M100" i="7"/>
  <c r="L101" i="7"/>
  <c r="M101" i="7"/>
  <c r="L102" i="7"/>
  <c r="M102" i="7"/>
  <c r="L103" i="7"/>
  <c r="M103" i="7"/>
  <c r="L104" i="7"/>
  <c r="M104" i="7"/>
  <c r="L105" i="7"/>
  <c r="M105" i="7"/>
  <c r="H105" i="7" s="1"/>
  <c r="G105" i="7" s="1"/>
  <c r="L106" i="7"/>
  <c r="H106" i="7" s="1"/>
  <c r="G106" i="7" s="1"/>
  <c r="M106" i="7"/>
  <c r="L107" i="7"/>
  <c r="M107" i="7"/>
  <c r="L108" i="7"/>
  <c r="M108" i="7"/>
  <c r="M109" i="7"/>
  <c r="M110" i="7"/>
  <c r="M111" i="7"/>
  <c r="M112" i="7"/>
  <c r="L113" i="7"/>
  <c r="M113" i="7"/>
  <c r="L114" i="7"/>
  <c r="H114" i="7" s="1"/>
  <c r="G114" i="7" s="1"/>
  <c r="M114" i="7"/>
  <c r="L115" i="7"/>
  <c r="M115" i="7"/>
  <c r="H115" i="7" s="1"/>
  <c r="G115" i="7" s="1"/>
  <c r="L116" i="7"/>
  <c r="M116" i="7"/>
  <c r="L117" i="7"/>
  <c r="H117" i="7" s="1"/>
  <c r="G117" i="7" s="1"/>
  <c r="M117" i="7"/>
  <c r="L118" i="7"/>
  <c r="M118" i="7"/>
  <c r="H118" i="7" s="1"/>
  <c r="G118" i="7" s="1"/>
  <c r="L119" i="7"/>
  <c r="M119" i="7"/>
  <c r="L120" i="7"/>
  <c r="M120" i="7"/>
  <c r="M121" i="7"/>
  <c r="M122" i="7"/>
  <c r="M123" i="7"/>
  <c r="M124" i="7"/>
  <c r="L125" i="7"/>
  <c r="H125" i="7" s="1"/>
  <c r="G125" i="7" s="1"/>
  <c r="M125" i="7"/>
  <c r="L126" i="7"/>
  <c r="M126" i="7"/>
  <c r="L127" i="7"/>
  <c r="M127" i="7"/>
  <c r="H127" i="7" s="1"/>
  <c r="G127" i="7" s="1"/>
  <c r="L128" i="7"/>
  <c r="H128" i="7" s="1"/>
  <c r="G128" i="7" s="1"/>
  <c r="M128" i="7"/>
  <c r="L129" i="7"/>
  <c r="M129" i="7"/>
  <c r="H129" i="7" s="1"/>
  <c r="G129" i="7" s="1"/>
  <c r="L130" i="7"/>
  <c r="M130" i="7"/>
  <c r="L131" i="7"/>
  <c r="M131" i="7"/>
  <c r="L132" i="7"/>
  <c r="M132" i="7"/>
  <c r="M133" i="7"/>
  <c r="M134" i="7"/>
  <c r="M135" i="7"/>
  <c r="M136" i="7"/>
  <c r="L137" i="7"/>
  <c r="M137" i="7"/>
  <c r="L138" i="7"/>
  <c r="M138" i="7"/>
  <c r="L139" i="7"/>
  <c r="M139" i="7"/>
  <c r="L140" i="7"/>
  <c r="M140" i="7"/>
  <c r="H140" i="7" s="1"/>
  <c r="G140" i="7" s="1"/>
  <c r="L141" i="7"/>
  <c r="H141" i="7" s="1"/>
  <c r="G141" i="7" s="1"/>
  <c r="M141" i="7"/>
  <c r="L142" i="7"/>
  <c r="M142" i="7"/>
  <c r="L143" i="7"/>
  <c r="M143" i="7"/>
  <c r="L144" i="7"/>
  <c r="M144" i="7"/>
  <c r="L145" i="7"/>
  <c r="M145" i="7"/>
  <c r="M146" i="7"/>
  <c r="M147" i="7"/>
  <c r="M148" i="7"/>
  <c r="L149" i="7"/>
  <c r="M149" i="7"/>
  <c r="L150" i="7"/>
  <c r="M150" i="7"/>
  <c r="L151" i="7"/>
  <c r="M151" i="7"/>
  <c r="L152" i="7"/>
  <c r="M152" i="7"/>
  <c r="L153" i="7"/>
  <c r="M153" i="7"/>
  <c r="L154" i="7"/>
  <c r="M154" i="7"/>
  <c r="L155" i="7"/>
  <c r="M155" i="7"/>
  <c r="L156" i="7"/>
  <c r="M156" i="7"/>
  <c r="L157" i="7"/>
  <c r="M157" i="7"/>
  <c r="M158" i="7"/>
  <c r="M159" i="7"/>
  <c r="M160" i="7"/>
  <c r="L161" i="7"/>
  <c r="M161" i="7"/>
  <c r="H161" i="7" s="1"/>
  <c r="G161" i="7" s="1"/>
  <c r="L162" i="7"/>
  <c r="M162" i="7"/>
  <c r="L163" i="7"/>
  <c r="M163" i="7"/>
  <c r="L164" i="7"/>
  <c r="M164" i="7"/>
  <c r="L165" i="7"/>
  <c r="M165" i="7"/>
  <c r="L166" i="7"/>
  <c r="M166" i="7"/>
  <c r="L167" i="7"/>
  <c r="M167" i="7"/>
  <c r="H167" i="7" s="1"/>
  <c r="G167" i="7" s="1"/>
  <c r="L168" i="7"/>
  <c r="M168" i="7"/>
  <c r="L169" i="7"/>
  <c r="M169" i="7"/>
  <c r="L170" i="7"/>
  <c r="M170" i="7"/>
  <c r="M171" i="7"/>
  <c r="M172" i="7"/>
  <c r="L173" i="7"/>
  <c r="H173" i="7" s="1"/>
  <c r="G173" i="7" s="1"/>
  <c r="M173" i="7"/>
  <c r="L174" i="7"/>
  <c r="M174" i="7"/>
  <c r="H174" i="7" s="1"/>
  <c r="G174" i="7" s="1"/>
  <c r="L175" i="7"/>
  <c r="M175" i="7"/>
  <c r="H175" i="7" s="1"/>
  <c r="G175" i="7" s="1"/>
  <c r="L176" i="7"/>
  <c r="M176" i="7"/>
  <c r="L177" i="7"/>
  <c r="M177" i="7"/>
  <c r="H177" i="7" s="1"/>
  <c r="G177" i="7" s="1"/>
  <c r="L178" i="7"/>
  <c r="M178" i="7"/>
  <c r="L179" i="7"/>
  <c r="M179" i="7"/>
  <c r="L180" i="7"/>
  <c r="M180" i="7"/>
  <c r="H180" i="7" s="1"/>
  <c r="G180" i="7" s="1"/>
  <c r="M181" i="7"/>
  <c r="L182" i="7"/>
  <c r="M182" i="7"/>
  <c r="M183" i="7"/>
  <c r="M184" i="7"/>
  <c r="L185" i="7"/>
  <c r="M185" i="7"/>
  <c r="L186" i="7"/>
  <c r="H186" i="7" s="1"/>
  <c r="G186" i="7" s="1"/>
  <c r="M186" i="7"/>
  <c r="L187" i="7"/>
  <c r="M187" i="7"/>
  <c r="L188" i="7"/>
  <c r="M188" i="7"/>
  <c r="L189" i="7"/>
  <c r="M189" i="7"/>
  <c r="L190" i="7"/>
  <c r="M190" i="7"/>
  <c r="L191" i="7"/>
  <c r="M191" i="7"/>
  <c r="L192" i="7"/>
  <c r="H192" i="7" s="1"/>
  <c r="G192" i="7" s="1"/>
  <c r="M192" i="7"/>
  <c r="M193" i="7"/>
  <c r="M194" i="7"/>
  <c r="M195" i="7"/>
  <c r="M196" i="7"/>
  <c r="L197" i="7"/>
  <c r="M197" i="7"/>
  <c r="L198" i="7"/>
  <c r="M198" i="7"/>
  <c r="L199" i="7"/>
  <c r="M199" i="7"/>
  <c r="L200" i="7"/>
  <c r="M200" i="7"/>
  <c r="L201" i="7"/>
  <c r="M201" i="7"/>
  <c r="L202" i="7"/>
  <c r="H202" i="7" s="1"/>
  <c r="G202" i="7" s="1"/>
  <c r="M202" i="7"/>
  <c r="L203" i="7"/>
  <c r="M203" i="7"/>
  <c r="L204" i="7"/>
  <c r="M204" i="7"/>
  <c r="M205" i="7"/>
  <c r="M206" i="7"/>
  <c r="M207" i="7"/>
  <c r="M208" i="7"/>
  <c r="L209" i="7"/>
  <c r="M209" i="7"/>
  <c r="L210" i="7"/>
  <c r="M210" i="7"/>
  <c r="L211" i="7"/>
  <c r="M211" i="7"/>
  <c r="L212" i="7"/>
  <c r="M212" i="7"/>
  <c r="L213" i="7"/>
  <c r="M213" i="7"/>
  <c r="L214" i="7"/>
  <c r="M214" i="7"/>
  <c r="L215" i="7"/>
  <c r="M215" i="7"/>
  <c r="L216" i="7"/>
  <c r="M216" i="7"/>
  <c r="M217" i="7"/>
  <c r="M218" i="7"/>
  <c r="M219" i="7"/>
  <c r="M220" i="7"/>
  <c r="L221" i="7"/>
  <c r="M221" i="7"/>
  <c r="L222" i="7"/>
  <c r="H222" i="7" s="1"/>
  <c r="G222" i="7" s="1"/>
  <c r="M222" i="7"/>
  <c r="L223" i="7"/>
  <c r="M223" i="7"/>
  <c r="L224" i="7"/>
  <c r="H224" i="7" s="1"/>
  <c r="G224" i="7" s="1"/>
  <c r="M224" i="7"/>
  <c r="L225" i="7"/>
  <c r="M225" i="7"/>
  <c r="L226" i="7"/>
  <c r="M226" i="7"/>
  <c r="L227" i="7"/>
  <c r="M227" i="7"/>
  <c r="L228" i="7"/>
  <c r="H228" i="7" s="1"/>
  <c r="G228" i="7" s="1"/>
  <c r="M228" i="7"/>
  <c r="M229" i="7"/>
  <c r="M230" i="7"/>
  <c r="M231" i="7"/>
  <c r="M232" i="7"/>
  <c r="L233" i="7"/>
  <c r="M233" i="7"/>
  <c r="L234" i="7"/>
  <c r="M234" i="7"/>
  <c r="L235" i="7"/>
  <c r="M235" i="7"/>
  <c r="L236" i="7"/>
  <c r="H236" i="7" s="1"/>
  <c r="G236" i="7" s="1"/>
  <c r="M236" i="7"/>
  <c r="L237" i="7"/>
  <c r="M237" i="7"/>
  <c r="L238" i="7"/>
  <c r="M238" i="7"/>
  <c r="L239" i="7"/>
  <c r="M239" i="7"/>
  <c r="L240" i="7"/>
  <c r="M240" i="7"/>
  <c r="M241" i="7"/>
  <c r="M242" i="7"/>
  <c r="M243" i="7"/>
  <c r="M244" i="7"/>
  <c r="L245" i="7"/>
  <c r="M245" i="7"/>
  <c r="L246" i="7"/>
  <c r="H246" i="7" s="1"/>
  <c r="G246" i="7" s="1"/>
  <c r="M246" i="7"/>
  <c r="L247" i="7"/>
  <c r="M247" i="7"/>
  <c r="L248" i="7"/>
  <c r="M248" i="7"/>
  <c r="L249" i="7"/>
  <c r="M249" i="7"/>
  <c r="L250" i="7"/>
  <c r="H250" i="7" s="1"/>
  <c r="G250" i="7" s="1"/>
  <c r="M250" i="7"/>
  <c r="L251" i="7"/>
  <c r="M251" i="7"/>
  <c r="L252" i="7"/>
  <c r="M252" i="7"/>
  <c r="M253" i="7"/>
  <c r="M254" i="7"/>
  <c r="M255" i="7"/>
  <c r="M256" i="7"/>
  <c r="L257" i="7"/>
  <c r="M257" i="7"/>
  <c r="L258" i="7"/>
  <c r="M258" i="7"/>
  <c r="L259" i="7"/>
  <c r="M259" i="7"/>
  <c r="L260" i="7"/>
  <c r="M260" i="7"/>
  <c r="L261" i="7"/>
  <c r="M261" i="7"/>
  <c r="L262" i="7"/>
  <c r="M262" i="7"/>
  <c r="L263" i="7"/>
  <c r="M263" i="7"/>
  <c r="L264" i="7"/>
  <c r="H264" i="7" s="1"/>
  <c r="G264" i="7" s="1"/>
  <c r="M264" i="7"/>
  <c r="M265" i="7"/>
  <c r="M266" i="7"/>
  <c r="M267" i="7"/>
  <c r="M268" i="7"/>
  <c r="L269" i="7"/>
  <c r="M269" i="7"/>
  <c r="L270" i="7"/>
  <c r="M270" i="7"/>
  <c r="L271" i="7"/>
  <c r="M271" i="7"/>
  <c r="L272" i="7"/>
  <c r="H272" i="7" s="1"/>
  <c r="G272" i="7" s="1"/>
  <c r="M272" i="7"/>
  <c r="L273" i="7"/>
  <c r="M273" i="7"/>
  <c r="L274" i="7"/>
  <c r="M274" i="7"/>
  <c r="L275" i="7"/>
  <c r="M275" i="7"/>
  <c r="L276" i="7"/>
  <c r="M276" i="7"/>
  <c r="M277" i="7"/>
  <c r="H277" i="7" s="1"/>
  <c r="G277" i="7" s="1"/>
  <c r="M278" i="7"/>
  <c r="M279" i="7"/>
  <c r="M280" i="7"/>
  <c r="L281" i="7"/>
  <c r="M281" i="7"/>
  <c r="L282" i="7"/>
  <c r="M282" i="7"/>
  <c r="L283" i="7"/>
  <c r="M283" i="7"/>
  <c r="L284" i="7"/>
  <c r="M284" i="7"/>
  <c r="L285" i="7"/>
  <c r="M285" i="7"/>
  <c r="L286" i="7"/>
  <c r="H286" i="7" s="1"/>
  <c r="G286" i="7" s="1"/>
  <c r="M286" i="7"/>
  <c r="L287" i="7"/>
  <c r="M287" i="7"/>
  <c r="L288" i="7"/>
  <c r="M288" i="7"/>
  <c r="L289" i="7"/>
  <c r="M289" i="7"/>
  <c r="M290" i="7"/>
  <c r="M291" i="7"/>
  <c r="M292" i="7"/>
  <c r="L293" i="7"/>
  <c r="M293" i="7"/>
  <c r="L294" i="7"/>
  <c r="H294" i="7" s="1"/>
  <c r="G294" i="7" s="1"/>
  <c r="M294" i="7"/>
  <c r="L295" i="7"/>
  <c r="M295" i="7"/>
  <c r="L296" i="7"/>
  <c r="M296" i="7"/>
  <c r="H296" i="7" s="1"/>
  <c r="G296" i="7" s="1"/>
  <c r="L297" i="7"/>
  <c r="H297" i="7" s="1"/>
  <c r="G297" i="7" s="1"/>
  <c r="M297" i="7"/>
  <c r="L298" i="7"/>
  <c r="M298" i="7"/>
  <c r="H298" i="7" s="1"/>
  <c r="G298" i="7" s="1"/>
  <c r="L299" i="7"/>
  <c r="M299" i="7"/>
  <c r="L300" i="7"/>
  <c r="H300" i="7" s="1"/>
  <c r="G300" i="7" s="1"/>
  <c r="M300" i="7"/>
  <c r="L301" i="7"/>
  <c r="M301" i="7"/>
  <c r="M302" i="7"/>
  <c r="M303" i="7"/>
  <c r="M304" i="7"/>
  <c r="L305" i="7"/>
  <c r="M305" i="7"/>
  <c r="H305" i="7" s="1"/>
  <c r="G305" i="7" s="1"/>
  <c r="L306" i="7"/>
  <c r="M306" i="7"/>
  <c r="L307" i="7"/>
  <c r="H307" i="7" s="1"/>
  <c r="G307" i="7" s="1"/>
  <c r="M307" i="7"/>
  <c r="L308" i="7"/>
  <c r="M308" i="7"/>
  <c r="L309" i="7"/>
  <c r="M309" i="7"/>
  <c r="L310" i="7"/>
  <c r="M310" i="7"/>
  <c r="L311" i="7"/>
  <c r="M311" i="7"/>
  <c r="L312" i="7"/>
  <c r="M312" i="7"/>
  <c r="L313" i="7"/>
  <c r="M313" i="7"/>
  <c r="L314" i="7"/>
  <c r="M314" i="7"/>
  <c r="M315" i="7"/>
  <c r="M316" i="7"/>
  <c r="L317" i="7"/>
  <c r="M317" i="7"/>
  <c r="L318" i="7"/>
  <c r="M318" i="7"/>
  <c r="H318" i="7" s="1"/>
  <c r="G318" i="7" s="1"/>
  <c r="L319" i="7"/>
  <c r="M319" i="7"/>
  <c r="L320" i="7"/>
  <c r="M320" i="7"/>
  <c r="L321" i="7"/>
  <c r="M321" i="7"/>
  <c r="L322" i="7"/>
  <c r="H322" i="7" s="1"/>
  <c r="G322" i="7" s="1"/>
  <c r="M322" i="7"/>
  <c r="L323" i="7"/>
  <c r="H323" i="7" s="1"/>
  <c r="G323" i="7" s="1"/>
  <c r="M323" i="7"/>
  <c r="L324" i="7"/>
  <c r="M324" i="7"/>
  <c r="M325" i="7"/>
  <c r="L326" i="7"/>
  <c r="M326" i="7"/>
  <c r="M327" i="7"/>
  <c r="M328" i="7"/>
  <c r="L329" i="7"/>
  <c r="M329" i="7"/>
  <c r="H329" i="7" s="1"/>
  <c r="G329" i="7" s="1"/>
  <c r="L330" i="7"/>
  <c r="M330" i="7"/>
  <c r="H330" i="7" s="1"/>
  <c r="G330" i="7" s="1"/>
  <c r="L331" i="7"/>
  <c r="H331" i="7" s="1"/>
  <c r="G331" i="7" s="1"/>
  <c r="M331" i="7"/>
  <c r="L332" i="7"/>
  <c r="M332" i="7"/>
  <c r="L333" i="7"/>
  <c r="M333" i="7"/>
  <c r="L334" i="7"/>
  <c r="M334" i="7"/>
  <c r="L335" i="7"/>
  <c r="M335" i="7"/>
  <c r="L336" i="7"/>
  <c r="M336" i="7"/>
  <c r="H336" i="7" s="1"/>
  <c r="G336" i="7" s="1"/>
  <c r="M337" i="7"/>
  <c r="M338" i="7"/>
  <c r="M339" i="7"/>
  <c r="M340" i="7"/>
  <c r="L341" i="7"/>
  <c r="M341" i="7"/>
  <c r="L342" i="7"/>
  <c r="H342" i="7" s="1"/>
  <c r="G342" i="7" s="1"/>
  <c r="M342" i="7"/>
  <c r="L343" i="7"/>
  <c r="M343" i="7"/>
  <c r="L344" i="7"/>
  <c r="M344" i="7"/>
  <c r="H344" i="7" s="1"/>
  <c r="G344" i="7" s="1"/>
  <c r="L345" i="7"/>
  <c r="H345" i="7" s="1"/>
  <c r="G345" i="7" s="1"/>
  <c r="M345" i="7"/>
  <c r="L346" i="7"/>
  <c r="M346" i="7"/>
  <c r="H346" i="7" s="1"/>
  <c r="G346" i="7" s="1"/>
  <c r="L347" i="7"/>
  <c r="M347" i="7"/>
  <c r="L348" i="7"/>
  <c r="H348" i="7" s="1"/>
  <c r="G348" i="7" s="1"/>
  <c r="M348" i="7"/>
  <c r="M349" i="7"/>
  <c r="M350" i="7"/>
  <c r="M351" i="7"/>
  <c r="M352" i="7"/>
  <c r="L353" i="7"/>
  <c r="H353" i="7" s="1"/>
  <c r="G353" i="7" s="1"/>
  <c r="M353" i="7"/>
  <c r="L354" i="7"/>
  <c r="M354" i="7"/>
  <c r="L355" i="7"/>
  <c r="M355" i="7"/>
  <c r="L356" i="7"/>
  <c r="H356" i="7" s="1"/>
  <c r="G356" i="7" s="1"/>
  <c r="M356" i="7"/>
  <c r="L357" i="7"/>
  <c r="M357" i="7"/>
  <c r="L358" i="7"/>
  <c r="M358" i="7"/>
  <c r="L359" i="7"/>
  <c r="H359" i="7" s="1"/>
  <c r="G359" i="7" s="1"/>
  <c r="M359" i="7"/>
  <c r="L360" i="7"/>
  <c r="M360" i="7"/>
  <c r="M361" i="7"/>
  <c r="M362" i="7"/>
  <c r="M363" i="7"/>
  <c r="M364" i="7"/>
  <c r="L365" i="7"/>
  <c r="M365" i="7"/>
  <c r="L366" i="7"/>
  <c r="M366" i="7"/>
  <c r="H366" i="7" s="1"/>
  <c r="G366" i="7" s="1"/>
  <c r="L367" i="7"/>
  <c r="M367" i="7"/>
  <c r="L368" i="7"/>
  <c r="M368" i="7"/>
  <c r="H368" i="7" s="1"/>
  <c r="G368" i="7" s="1"/>
  <c r="L369" i="7"/>
  <c r="M369" i="7"/>
  <c r="L370" i="7"/>
  <c r="H370" i="7" s="1"/>
  <c r="G370" i="7" s="1"/>
  <c r="M370" i="7"/>
  <c r="L371" i="7"/>
  <c r="M371" i="7"/>
  <c r="H371" i="7" s="1"/>
  <c r="G371" i="7" s="1"/>
  <c r="L372" i="7"/>
  <c r="H372" i="7" s="1"/>
  <c r="G372" i="7" s="1"/>
  <c r="M372" i="7"/>
  <c r="M373" i="7"/>
  <c r="M374" i="7"/>
  <c r="M375" i="7"/>
  <c r="M376" i="7"/>
  <c r="L377" i="7"/>
  <c r="M377" i="7"/>
  <c r="L378" i="7"/>
  <c r="H378" i="7" s="1"/>
  <c r="M378" i="7"/>
  <c r="L379" i="7"/>
  <c r="M379" i="7"/>
  <c r="L380" i="7"/>
  <c r="M380" i="7"/>
  <c r="H380" i="7" s="1"/>
  <c r="G380" i="7" s="1"/>
  <c r="L381" i="7"/>
  <c r="H381" i="7" s="1"/>
  <c r="G381" i="7" s="1"/>
  <c r="M381" i="7"/>
  <c r="L382" i="7"/>
  <c r="M382" i="7"/>
  <c r="L383" i="7"/>
  <c r="M383" i="7"/>
  <c r="L384" i="7"/>
  <c r="H384" i="7" s="1"/>
  <c r="G384" i="7" s="1"/>
  <c r="M384" i="7"/>
  <c r="M385" i="7"/>
  <c r="M386" i="7"/>
  <c r="M387" i="7"/>
  <c r="M388" i="7"/>
  <c r="L389" i="7"/>
  <c r="H389" i="7" s="1"/>
  <c r="G389" i="7" s="1"/>
  <c r="M389" i="7"/>
  <c r="L390" i="7"/>
  <c r="M390" i="7"/>
  <c r="L391" i="7"/>
  <c r="M391" i="7"/>
  <c r="L392" i="7"/>
  <c r="H392" i="7" s="1"/>
  <c r="G392" i="7" s="1"/>
  <c r="M392" i="7"/>
  <c r="L393" i="7"/>
  <c r="M393" i="7"/>
  <c r="L394" i="7"/>
  <c r="M394" i="7"/>
  <c r="H394" i="7" s="1"/>
  <c r="G394" i="7" s="1"/>
  <c r="L395" i="7"/>
  <c r="H395" i="7" s="1"/>
  <c r="G395" i="7" s="1"/>
  <c r="M395" i="7"/>
  <c r="L396" i="7"/>
  <c r="M396" i="7"/>
  <c r="H396" i="7" s="1"/>
  <c r="G396" i="7" s="1"/>
  <c r="M397" i="7"/>
  <c r="M398" i="7"/>
  <c r="M399" i="7"/>
  <c r="M400" i="7"/>
  <c r="L401" i="7"/>
  <c r="M401" i="7"/>
  <c r="L402" i="7"/>
  <c r="M402" i="7"/>
  <c r="L403" i="7"/>
  <c r="H403" i="7" s="1"/>
  <c r="G403" i="7" s="1"/>
  <c r="M403" i="7"/>
  <c r="AC239" i="6"/>
  <c r="AC358" i="6"/>
  <c r="AC146" i="6"/>
  <c r="AC351" i="6"/>
  <c r="AC395" i="6"/>
  <c r="AC329" i="6"/>
  <c r="AC177" i="6"/>
  <c r="AC108" i="6"/>
  <c r="AC135" i="6"/>
  <c r="AC44" i="6"/>
  <c r="AC63" i="6"/>
  <c r="AC125" i="6"/>
  <c r="AC324" i="6"/>
  <c r="AC130" i="6"/>
  <c r="AC53" i="6"/>
  <c r="AC257" i="6"/>
  <c r="AC66" i="6"/>
  <c r="AC252" i="6"/>
  <c r="AC57" i="6"/>
  <c r="AC68" i="6"/>
  <c r="AC222" i="6"/>
  <c r="AC396" i="6"/>
  <c r="AC216" i="6"/>
  <c r="AC128" i="6"/>
  <c r="AC27" i="6"/>
  <c r="AC170" i="6"/>
  <c r="AC377" i="6"/>
  <c r="AC393" i="6"/>
  <c r="AC221" i="6"/>
  <c r="AC149" i="6"/>
  <c r="AC92" i="6"/>
  <c r="AC11" i="6"/>
  <c r="AC26" i="6"/>
  <c r="AC25" i="6"/>
  <c r="AC343" i="6"/>
  <c r="AC394" i="6"/>
  <c r="AC399" i="6"/>
  <c r="AC83" i="6"/>
  <c r="AC141" i="6"/>
  <c r="AC348" i="6"/>
  <c r="AC227" i="6"/>
  <c r="AC126" i="6"/>
  <c r="AC59" i="6"/>
  <c r="AC154" i="6"/>
  <c r="AC218" i="6"/>
  <c r="AC294" i="6"/>
  <c r="AC191" i="6"/>
  <c r="AC237" i="6"/>
  <c r="AC234" i="6"/>
  <c r="AC87" i="6"/>
  <c r="AC109" i="6"/>
  <c r="AC304" i="6"/>
  <c r="AC353" i="6"/>
  <c r="AC240" i="6"/>
  <c r="AC297" i="6"/>
  <c r="AC30" i="6"/>
  <c r="AC214" i="6"/>
  <c r="AC398" i="6"/>
  <c r="AC89" i="6"/>
  <c r="AC238" i="6"/>
  <c r="AC242" i="6"/>
  <c r="AC151" i="6"/>
  <c r="AC182" i="6"/>
  <c r="AC165" i="6"/>
  <c r="AC326" i="6"/>
  <c r="AC352" i="6"/>
  <c r="AC202" i="6"/>
  <c r="AC45" i="6"/>
  <c r="AC28" i="6"/>
  <c r="AC215" i="6"/>
  <c r="AC5" i="6"/>
  <c r="AC100" i="6"/>
  <c r="AC77" i="6"/>
  <c r="AC172" i="6"/>
  <c r="AC376" i="6"/>
  <c r="AC176" i="6"/>
  <c r="AC212" i="6"/>
  <c r="AC292" i="6"/>
  <c r="AC134" i="6"/>
  <c r="AC157" i="6"/>
  <c r="AC4" i="6"/>
  <c r="AC185" i="6"/>
  <c r="AC152" i="6"/>
  <c r="AC380" i="6"/>
  <c r="AC389" i="6"/>
  <c r="AC333" i="6"/>
  <c r="AC246" i="6"/>
  <c r="AC40" i="6"/>
  <c r="AC226" i="6"/>
  <c r="AC78" i="6"/>
  <c r="AC55" i="6"/>
  <c r="AC20" i="6"/>
  <c r="AC236" i="6"/>
  <c r="AC310" i="6"/>
  <c r="AC168" i="6"/>
  <c r="AC344" i="6"/>
  <c r="AC308" i="6"/>
  <c r="AC124" i="6"/>
  <c r="AC12" i="6"/>
  <c r="AC224" i="6"/>
  <c r="AC391" i="6"/>
  <c r="AC13" i="6"/>
  <c r="AC181" i="6"/>
  <c r="AC107" i="6"/>
  <c r="AC183" i="6"/>
  <c r="AC315" i="6"/>
  <c r="AC6" i="6"/>
  <c r="AC299" i="6"/>
  <c r="AC346" i="6"/>
  <c r="AC383" i="6"/>
  <c r="AC179" i="6"/>
  <c r="AC82" i="6"/>
  <c r="AC96" i="6"/>
  <c r="AC359" i="6"/>
  <c r="AC248" i="6"/>
  <c r="AC144" i="6"/>
  <c r="AC288" i="6"/>
  <c r="AC19" i="6"/>
  <c r="AC390" i="6"/>
  <c r="AC379" i="6"/>
  <c r="AC38" i="6"/>
  <c r="AC378" i="6"/>
  <c r="AC76" i="6"/>
  <c r="AC105" i="6"/>
  <c r="AC338" i="6"/>
  <c r="AC139" i="6"/>
  <c r="AC95" i="6"/>
  <c r="AC219" i="6"/>
  <c r="AC340" i="6"/>
  <c r="AC355" i="6"/>
  <c r="AC382" i="6"/>
  <c r="AC74" i="6"/>
  <c r="AC387" i="6"/>
  <c r="AC386" i="6"/>
  <c r="AC282" i="6"/>
  <c r="AC275" i="6"/>
  <c r="AC200" i="6"/>
  <c r="AC47" i="6"/>
  <c r="AC29" i="6"/>
  <c r="AC354" i="6"/>
  <c r="AC167" i="6"/>
  <c r="AC277" i="6"/>
  <c r="AC117" i="6"/>
  <c r="AC372" i="6"/>
  <c r="AC3" i="6"/>
  <c r="AC203" i="6"/>
  <c r="AC123" i="6"/>
  <c r="AC137" i="6"/>
  <c r="AC121" i="6"/>
  <c r="AC328" i="6"/>
  <c r="AC330" i="6"/>
  <c r="AC260" i="6"/>
  <c r="AC150" i="6"/>
  <c r="AC113" i="6"/>
  <c r="AC369" i="6"/>
  <c r="AC336" i="6"/>
  <c r="AC164" i="6"/>
  <c r="AC289" i="6"/>
  <c r="AC103" i="6"/>
  <c r="AC21" i="6"/>
  <c r="AC368" i="6"/>
  <c r="AC276" i="6"/>
  <c r="AC24" i="6"/>
  <c r="AC279" i="6"/>
  <c r="AC309" i="6"/>
  <c r="AC99" i="6"/>
  <c r="AC321" i="6"/>
  <c r="AC385" i="6"/>
  <c r="AC337" i="6"/>
  <c r="AC281" i="6"/>
  <c r="AC106" i="6"/>
  <c r="AC302" i="6"/>
  <c r="AC323" i="6"/>
  <c r="AC357" i="6"/>
  <c r="AC73" i="6"/>
  <c r="AC81" i="6"/>
  <c r="AC371" i="6"/>
  <c r="AC314" i="6"/>
  <c r="AC127" i="6"/>
  <c r="AC36" i="6"/>
  <c r="AC303" i="6"/>
  <c r="AC285" i="6"/>
  <c r="AC104" i="6"/>
  <c r="AC364" i="6"/>
  <c r="AC71" i="6"/>
  <c r="AC118" i="6"/>
  <c r="AC80" i="6"/>
  <c r="AC290" i="6"/>
  <c r="AC331" i="6"/>
  <c r="AC8" i="6"/>
  <c r="AC280" i="6"/>
  <c r="AC345" i="6"/>
  <c r="AC31" i="6"/>
  <c r="AC166" i="6"/>
  <c r="AC138" i="6"/>
  <c r="AC111" i="6"/>
  <c r="AC381" i="6"/>
  <c r="AC16" i="6"/>
  <c r="AC184" i="6"/>
  <c r="AC33" i="6"/>
  <c r="AC291" i="6"/>
  <c r="AC90" i="6"/>
  <c r="AC287" i="6"/>
  <c r="AC7" i="6"/>
  <c r="AC300" i="6"/>
  <c r="AC293" i="6"/>
  <c r="AC18" i="6"/>
  <c r="AC34" i="6"/>
  <c r="AC88" i="6"/>
  <c r="AC311" i="6"/>
  <c r="AC306" i="6"/>
  <c r="AC15" i="6"/>
  <c r="AC32" i="6"/>
  <c r="AC241" i="6"/>
  <c r="AC298" i="6"/>
  <c r="AC317" i="6"/>
  <c r="AC93" i="6"/>
  <c r="AC35" i="6"/>
  <c r="AC392" i="6"/>
  <c r="AC316" i="6"/>
  <c r="AC339" i="6"/>
  <c r="AC325" i="6"/>
  <c r="AC307" i="6"/>
  <c r="AC350" i="6"/>
  <c r="AC220" i="6"/>
  <c r="AC301" i="6"/>
  <c r="AC269" i="6"/>
  <c r="AC266" i="6"/>
  <c r="AC296" i="6"/>
  <c r="AC253" i="6"/>
  <c r="AC400" i="6"/>
  <c r="AC235" i="6"/>
  <c r="AC268" i="6"/>
  <c r="AC264" i="6"/>
  <c r="AC249" i="6"/>
  <c r="AC155" i="6"/>
  <c r="AC265" i="6"/>
  <c r="AC49" i="6"/>
  <c r="AC341" i="6"/>
  <c r="AC367" i="6"/>
  <c r="AC322" i="6"/>
  <c r="AC271" i="6"/>
  <c r="AC251" i="6"/>
  <c r="AC319" i="6"/>
  <c r="AC401" i="6"/>
  <c r="AC402" i="6"/>
  <c r="AC223" i="6"/>
  <c r="AC255" i="6"/>
  <c r="AC84" i="6"/>
  <c r="AC129" i="6"/>
  <c r="AC115" i="6"/>
  <c r="AC160" i="6"/>
  <c r="AC10" i="6"/>
  <c r="AC267" i="6"/>
  <c r="AC72" i="6"/>
  <c r="AC61" i="6"/>
  <c r="AC228" i="6"/>
  <c r="AC50" i="6"/>
  <c r="AC22" i="6"/>
  <c r="AC14" i="6"/>
  <c r="AC42" i="6"/>
  <c r="AC97" i="6"/>
  <c r="AC375" i="6"/>
  <c r="AC365" i="6"/>
  <c r="AC91" i="6"/>
  <c r="AC64" i="6"/>
  <c r="AC112" i="6"/>
  <c r="AC23" i="6"/>
  <c r="AC178" i="6"/>
  <c r="AC153" i="6"/>
  <c r="AC208" i="6"/>
  <c r="AC374" i="6"/>
  <c r="AC361" i="6"/>
  <c r="AC205" i="6"/>
  <c r="AC318" i="6"/>
  <c r="AC120" i="6"/>
  <c r="AC229" i="6"/>
  <c r="AC9" i="6"/>
  <c r="AC86" i="6"/>
  <c r="AC194" i="6"/>
  <c r="AC196" i="6"/>
  <c r="AC198" i="6"/>
  <c r="AC197" i="6"/>
  <c r="AC67" i="6"/>
  <c r="AC148" i="6"/>
  <c r="AC258" i="6"/>
  <c r="AC186" i="6"/>
  <c r="AC232" i="6"/>
  <c r="AC230" i="6"/>
  <c r="AC188" i="6"/>
  <c r="AC204" i="6"/>
  <c r="AC259" i="6"/>
  <c r="AC143" i="6"/>
  <c r="AC283" i="6"/>
  <c r="AC193" i="6"/>
  <c r="AC142" i="6"/>
  <c r="AC145" i="6"/>
  <c r="AC62" i="6"/>
  <c r="AC58" i="6"/>
  <c r="AC147" i="6"/>
  <c r="AC114" i="6"/>
  <c r="AC360" i="6"/>
  <c r="AC284" i="6"/>
  <c r="AC270" i="6"/>
  <c r="AC362" i="6"/>
  <c r="AC132" i="6"/>
  <c r="AC245" i="6"/>
  <c r="AC263" i="6"/>
  <c r="AC256" i="6"/>
  <c r="AC244" i="6"/>
  <c r="AC175" i="6"/>
  <c r="AC210" i="6"/>
  <c r="AC116" i="6"/>
  <c r="AC79" i="6"/>
  <c r="AC192" i="6"/>
  <c r="AC231" i="6"/>
  <c r="AC206" i="6"/>
  <c r="AC43" i="6"/>
  <c r="AC173" i="6"/>
  <c r="AC211" i="6"/>
  <c r="AC159" i="6"/>
  <c r="AC180" i="6"/>
  <c r="AC162" i="6"/>
  <c r="AC335" i="6"/>
  <c r="AC56" i="6"/>
  <c r="AC342" i="6"/>
  <c r="AC274" i="6"/>
  <c r="AC207" i="6"/>
  <c r="AC327" i="6"/>
  <c r="AC247" i="6"/>
  <c r="AC225" i="6"/>
  <c r="AC169" i="6"/>
  <c r="AC261" i="6"/>
  <c r="AC69" i="6"/>
  <c r="AC273" i="6"/>
  <c r="AC48" i="6"/>
  <c r="AC54" i="6"/>
  <c r="AC190" i="6"/>
  <c r="AC254" i="6"/>
  <c r="AC140" i="6"/>
  <c r="AC133" i="6"/>
  <c r="AC213" i="6"/>
  <c r="AC101" i="6"/>
  <c r="AC305" i="6"/>
  <c r="AC52" i="6"/>
  <c r="AC102" i="6"/>
  <c r="AC131" i="6"/>
  <c r="AC70" i="6"/>
  <c r="AC349" i="6"/>
  <c r="AC313" i="6"/>
  <c r="AC250" i="6"/>
  <c r="AC334" i="6"/>
  <c r="AC366" i="6"/>
  <c r="O4" i="4"/>
  <c r="O5" i="4"/>
  <c r="O7" i="4"/>
  <c r="O8" i="4"/>
  <c r="O9" i="4"/>
  <c r="O10" i="4"/>
  <c r="O11" i="4"/>
  <c r="O12" i="4"/>
  <c r="O13" i="4"/>
  <c r="O14" i="4"/>
  <c r="O15" i="4"/>
  <c r="O16" i="4"/>
  <c r="O17" i="4"/>
  <c r="O18" i="4"/>
  <c r="O21" i="4"/>
  <c r="O22" i="4"/>
  <c r="O23" i="4"/>
  <c r="O24" i="4"/>
  <c r="O25" i="4"/>
  <c r="O26" i="4"/>
  <c r="O27" i="4"/>
  <c r="O28" i="4"/>
  <c r="O29" i="4"/>
  <c r="O30" i="4"/>
  <c r="O31" i="4"/>
  <c r="O32" i="4"/>
  <c r="O33" i="4"/>
  <c r="O34" i="4"/>
  <c r="O35" i="4"/>
  <c r="H35" i="4" s="1"/>
  <c r="G35" i="4" s="1"/>
  <c r="O36" i="4"/>
  <c r="O37" i="4"/>
  <c r="O38" i="4"/>
  <c r="O39" i="4"/>
  <c r="O42" i="4"/>
  <c r="O44" i="4"/>
  <c r="O45" i="4"/>
  <c r="O46" i="4"/>
  <c r="O47" i="4"/>
  <c r="O48" i="4"/>
  <c r="O49" i="4"/>
  <c r="O50" i="4"/>
  <c r="O51" i="4"/>
  <c r="O54" i="4"/>
  <c r="O56" i="4"/>
  <c r="O57" i="4"/>
  <c r="O58" i="4"/>
  <c r="O59" i="4"/>
  <c r="O60" i="4"/>
  <c r="O61" i="4"/>
  <c r="O62" i="4"/>
  <c r="O63" i="4"/>
  <c r="O64" i="4"/>
  <c r="O66" i="4"/>
  <c r="O68" i="4"/>
  <c r="O69" i="4"/>
  <c r="O70" i="4"/>
  <c r="O71" i="4"/>
  <c r="O72" i="4"/>
  <c r="O73" i="4"/>
  <c r="O74" i="4"/>
  <c r="O75" i="4"/>
  <c r="O76" i="4"/>
  <c r="O77" i="4"/>
  <c r="O78" i="4"/>
  <c r="O80" i="4"/>
  <c r="O81" i="4"/>
  <c r="O82" i="4"/>
  <c r="O83" i="4"/>
  <c r="O84" i="4"/>
  <c r="O85" i="4"/>
  <c r="O86" i="4"/>
  <c r="O87" i="4"/>
  <c r="O90" i="4"/>
  <c r="O92" i="4"/>
  <c r="O93" i="4"/>
  <c r="O94" i="4"/>
  <c r="O95" i="4"/>
  <c r="O96" i="4"/>
  <c r="O97" i="4"/>
  <c r="O98" i="4"/>
  <c r="O99" i="4"/>
  <c r="O102" i="4"/>
  <c r="O104" i="4"/>
  <c r="O105" i="4"/>
  <c r="O106" i="4"/>
  <c r="O107" i="4"/>
  <c r="O108" i="4"/>
  <c r="O109" i="4"/>
  <c r="O110" i="4"/>
  <c r="O111" i="4"/>
  <c r="O114" i="4"/>
  <c r="O116" i="4"/>
  <c r="O117" i="4"/>
  <c r="O118" i="4"/>
  <c r="O119" i="4"/>
  <c r="O120" i="4"/>
  <c r="O121" i="4"/>
  <c r="O122" i="4"/>
  <c r="O123" i="4"/>
  <c r="O126" i="4"/>
  <c r="O128" i="4"/>
  <c r="O129" i="4"/>
  <c r="O130" i="4"/>
  <c r="O131" i="4"/>
  <c r="O132" i="4"/>
  <c r="O133" i="4"/>
  <c r="O134" i="4"/>
  <c r="O135" i="4"/>
  <c r="O138" i="4"/>
  <c r="O140" i="4"/>
  <c r="O141" i="4"/>
  <c r="O143" i="4"/>
  <c r="O144" i="4"/>
  <c r="O145" i="4"/>
  <c r="O146" i="4"/>
  <c r="O147" i="4"/>
  <c r="O150" i="4"/>
  <c r="O152" i="4"/>
  <c r="O153" i="4"/>
  <c r="O155" i="4"/>
  <c r="O156" i="4"/>
  <c r="O157" i="4"/>
  <c r="O158" i="4"/>
  <c r="O159" i="4"/>
  <c r="O162" i="4"/>
  <c r="O164" i="4"/>
  <c r="O165" i="4"/>
  <c r="O167" i="4"/>
  <c r="O168" i="4"/>
  <c r="O169" i="4"/>
  <c r="O170" i="4"/>
  <c r="O171" i="4"/>
  <c r="O172" i="4"/>
  <c r="O174" i="4"/>
  <c r="O176" i="4"/>
  <c r="O177" i="4"/>
  <c r="O179" i="4"/>
  <c r="O180" i="4"/>
  <c r="O181" i="4"/>
  <c r="O182" i="4"/>
  <c r="O183" i="4"/>
  <c r="O186" i="4"/>
  <c r="O188" i="4"/>
  <c r="O189" i="4"/>
  <c r="O191" i="4"/>
  <c r="O192" i="4"/>
  <c r="O193" i="4"/>
  <c r="O194" i="4"/>
  <c r="O195" i="4"/>
  <c r="O198" i="4"/>
  <c r="O200" i="4"/>
  <c r="O201" i="4"/>
  <c r="O203" i="4"/>
  <c r="O204" i="4"/>
  <c r="O205" i="4"/>
  <c r="O206" i="4"/>
  <c r="O207" i="4"/>
  <c r="O210" i="4"/>
  <c r="O212" i="4"/>
  <c r="O213" i="4"/>
  <c r="O215" i="4"/>
  <c r="O216" i="4"/>
  <c r="O217" i="4"/>
  <c r="O218" i="4"/>
  <c r="O219" i="4"/>
  <c r="O222" i="4"/>
  <c r="O224" i="4"/>
  <c r="O225" i="4"/>
  <c r="O227" i="4"/>
  <c r="O228" i="4"/>
  <c r="O229" i="4"/>
  <c r="O230" i="4"/>
  <c r="O231" i="4"/>
  <c r="O234" i="4"/>
  <c r="O236" i="4"/>
  <c r="O237" i="4"/>
  <c r="O239" i="4"/>
  <c r="O240" i="4"/>
  <c r="O241" i="4"/>
  <c r="O242" i="4"/>
  <c r="O243" i="4"/>
  <c r="O244" i="4"/>
  <c r="O246" i="4"/>
  <c r="O248" i="4"/>
  <c r="O249" i="4"/>
  <c r="O251" i="4"/>
  <c r="O252" i="4"/>
  <c r="O253" i="4"/>
  <c r="O254" i="4"/>
  <c r="O255" i="4"/>
  <c r="O258" i="4"/>
  <c r="O259" i="4"/>
  <c r="O260" i="4"/>
  <c r="O261" i="4"/>
  <c r="O262" i="4"/>
  <c r="O263" i="4"/>
  <c r="O264" i="4"/>
  <c r="O265" i="4"/>
  <c r="O266" i="4"/>
  <c r="O270" i="4"/>
  <c r="O271" i="4"/>
  <c r="O272" i="4"/>
  <c r="O273" i="4"/>
  <c r="O274" i="4"/>
  <c r="O275" i="4"/>
  <c r="O276" i="4"/>
  <c r="O277" i="4"/>
  <c r="O278" i="4"/>
  <c r="O282" i="4"/>
  <c r="O283" i="4"/>
  <c r="O284" i="4"/>
  <c r="O285" i="4"/>
  <c r="O286" i="4"/>
  <c r="O287" i="4"/>
  <c r="O288" i="4"/>
  <c r="O289" i="4"/>
  <c r="O290" i="4"/>
  <c r="O294" i="4"/>
  <c r="O295" i="4"/>
  <c r="O296" i="4"/>
  <c r="O297" i="4"/>
  <c r="O298" i="4"/>
  <c r="O299" i="4"/>
  <c r="O300" i="4"/>
  <c r="O301" i="4"/>
  <c r="O302" i="4"/>
  <c r="O306" i="4"/>
  <c r="O307" i="4"/>
  <c r="O308" i="4"/>
  <c r="O309" i="4"/>
  <c r="O310" i="4"/>
  <c r="O311" i="4"/>
  <c r="O312" i="4"/>
  <c r="O313" i="4"/>
  <c r="O314" i="4"/>
  <c r="O318" i="4"/>
  <c r="H318" i="4" s="1"/>
  <c r="G318" i="4" s="1"/>
  <c r="O319" i="4"/>
  <c r="O320" i="4"/>
  <c r="O321" i="4"/>
  <c r="O322" i="4"/>
  <c r="O323" i="4"/>
  <c r="O324" i="4"/>
  <c r="O325" i="4"/>
  <c r="O326" i="4"/>
  <c r="O330" i="4"/>
  <c r="O331" i="4"/>
  <c r="O332" i="4"/>
  <c r="O333" i="4"/>
  <c r="O334" i="4"/>
  <c r="O335" i="4"/>
  <c r="O336" i="4"/>
  <c r="O337" i="4"/>
  <c r="O338" i="4"/>
  <c r="O342" i="4"/>
  <c r="O343" i="4"/>
  <c r="O344" i="4"/>
  <c r="O345" i="4"/>
  <c r="O346" i="4"/>
  <c r="O347" i="4"/>
  <c r="O348" i="4"/>
  <c r="O349" i="4"/>
  <c r="O350" i="4"/>
  <c r="O354" i="4"/>
  <c r="O355" i="4"/>
  <c r="O356" i="4"/>
  <c r="O357" i="4"/>
  <c r="O358" i="4"/>
  <c r="O359" i="4"/>
  <c r="O360" i="4"/>
  <c r="O361" i="4"/>
  <c r="O362" i="4"/>
  <c r="O366" i="4"/>
  <c r="O367" i="4"/>
  <c r="O368" i="4"/>
  <c r="O369" i="4"/>
  <c r="O370" i="4"/>
  <c r="O371" i="4"/>
  <c r="O372" i="4"/>
  <c r="O373" i="4"/>
  <c r="O374" i="4"/>
  <c r="O378" i="4"/>
  <c r="O379" i="4"/>
  <c r="O380" i="4"/>
  <c r="O381" i="4"/>
  <c r="O382" i="4"/>
  <c r="O383" i="4"/>
  <c r="O384" i="4"/>
  <c r="O385" i="4"/>
  <c r="O386" i="4"/>
  <c r="O390" i="4"/>
  <c r="O391" i="4"/>
  <c r="O392" i="4"/>
  <c r="O393" i="4"/>
  <c r="O394" i="4"/>
  <c r="O395" i="4"/>
  <c r="O396" i="4"/>
  <c r="O397" i="4"/>
  <c r="O398" i="4"/>
  <c r="O402" i="4"/>
  <c r="O403" i="4"/>
  <c r="U375" i="6"/>
  <c r="U381" i="6"/>
  <c r="U48" i="6"/>
  <c r="U45" i="6"/>
  <c r="U207" i="6"/>
  <c r="U26" i="6"/>
  <c r="U352" i="6"/>
  <c r="U146" i="6"/>
  <c r="U171" i="6"/>
  <c r="U224" i="6"/>
  <c r="U325" i="6"/>
  <c r="U386" i="6"/>
  <c r="U387" i="6"/>
  <c r="U378" i="6"/>
  <c r="U354" i="6"/>
  <c r="U340" i="6"/>
  <c r="U99" i="6"/>
  <c r="U5" i="6"/>
  <c r="U394" i="6"/>
  <c r="U184" i="6"/>
  <c r="U198" i="6"/>
  <c r="U229" i="6"/>
  <c r="U201" i="6"/>
  <c r="U164" i="6"/>
  <c r="U214" i="6"/>
  <c r="U283" i="6"/>
  <c r="U162" i="6"/>
  <c r="U256" i="6"/>
  <c r="U114" i="6"/>
  <c r="U64" i="6"/>
  <c r="U212" i="6"/>
  <c r="U401" i="6"/>
  <c r="U193" i="6"/>
  <c r="U390" i="6"/>
  <c r="U259" i="6"/>
  <c r="U85" i="6"/>
  <c r="U330" i="6"/>
  <c r="U268" i="6"/>
  <c r="U75" i="6"/>
  <c r="U345" i="6"/>
  <c r="U364" i="6"/>
  <c r="U78" i="6"/>
  <c r="U90" i="6"/>
  <c r="U219" i="6"/>
  <c r="U321" i="6"/>
  <c r="U328" i="6"/>
  <c r="U111" i="6"/>
  <c r="U149" i="6"/>
  <c r="U234" i="6"/>
  <c r="U252" i="6"/>
  <c r="U228" i="6"/>
  <c r="U361" i="6"/>
  <c r="U160" i="6"/>
  <c r="U46" i="6"/>
  <c r="U113" i="6"/>
  <c r="U339" i="6"/>
  <c r="U346" i="6"/>
  <c r="U87" i="6"/>
  <c r="U15" i="6"/>
  <c r="U277" i="6"/>
  <c r="U314" i="6"/>
  <c r="U280" i="6"/>
  <c r="U31" i="6"/>
  <c r="U284" i="6"/>
  <c r="U281" i="6"/>
  <c r="U203" i="6"/>
  <c r="U241" i="6"/>
  <c r="U279" i="6"/>
  <c r="U300" i="6"/>
  <c r="U132" i="6"/>
  <c r="U263" i="6"/>
  <c r="U270" i="6"/>
  <c r="U166" i="6"/>
  <c r="U147" i="6"/>
  <c r="U62" i="6"/>
  <c r="U222" i="6"/>
  <c r="U237" i="6"/>
  <c r="U151" i="6"/>
  <c r="U187" i="6"/>
  <c r="U53" i="6"/>
  <c r="U27" i="6"/>
  <c r="U170" i="6"/>
  <c r="U316" i="6"/>
  <c r="U272" i="6"/>
  <c r="U320" i="6"/>
  <c r="U134" i="6"/>
  <c r="U144" i="6"/>
  <c r="U12" i="6"/>
  <c r="U92" i="6"/>
  <c r="U175" i="6"/>
  <c r="U210" i="6"/>
  <c r="U294" i="6"/>
  <c r="U305" i="6"/>
  <c r="U287" i="6"/>
  <c r="U254" i="6"/>
  <c r="U79" i="6"/>
  <c r="U192" i="6"/>
  <c r="U231" i="6"/>
  <c r="U40" i="6"/>
  <c r="U77" i="6"/>
  <c r="U96" i="6"/>
  <c r="U145" i="6"/>
  <c r="U14" i="6"/>
  <c r="U105" i="6"/>
  <c r="U211" i="6"/>
  <c r="U332" i="6"/>
  <c r="U182" i="6"/>
  <c r="U126" i="6"/>
  <c r="U310" i="6"/>
  <c r="U391" i="6"/>
  <c r="U178" i="6"/>
  <c r="U93" i="6"/>
  <c r="U311" i="6"/>
  <c r="U18" i="6"/>
  <c r="U176" i="6"/>
  <c r="U271" i="6"/>
  <c r="U115" i="6"/>
  <c r="U215" i="6"/>
  <c r="U116" i="6"/>
  <c r="U177" i="6"/>
  <c r="U213" i="6"/>
  <c r="U190" i="6"/>
  <c r="U68" i="6"/>
  <c r="U230" i="6"/>
  <c r="U218" i="6"/>
  <c r="U23" i="6"/>
  <c r="U13" i="6"/>
  <c r="U298" i="6"/>
  <c r="U35" i="6"/>
  <c r="U139" i="6"/>
  <c r="U186" i="6"/>
  <c r="U208" i="6"/>
  <c r="U168" i="6"/>
  <c r="U44" i="6"/>
  <c r="U153" i="6"/>
  <c r="U137" i="6"/>
  <c r="U181" i="6"/>
  <c r="U349" i="6"/>
  <c r="U174" i="6"/>
  <c r="U148" i="6"/>
  <c r="U36" i="6"/>
  <c r="U108" i="6"/>
  <c r="U8" i="6"/>
  <c r="U152" i="6"/>
  <c r="AE323" i="6"/>
  <c r="AE124" i="6"/>
  <c r="AE379" i="6"/>
  <c r="AE4" i="6"/>
  <c r="AE385" i="6"/>
  <c r="AE375" i="6"/>
  <c r="AE103" i="6"/>
  <c r="AE381" i="6"/>
  <c r="AE205" i="6"/>
  <c r="AE129" i="6"/>
  <c r="AE202" i="6"/>
  <c r="AE289" i="6"/>
  <c r="AE350" i="6"/>
  <c r="AE48" i="6"/>
  <c r="AE101" i="6"/>
  <c r="AE45" i="6"/>
  <c r="AE207" i="6"/>
  <c r="AE52" i="6"/>
  <c r="AE47" i="6"/>
  <c r="AE393" i="6"/>
  <c r="AE392" i="6"/>
  <c r="AE26" i="6"/>
  <c r="AE352" i="6"/>
  <c r="AE380" i="6"/>
  <c r="AE267" i="6"/>
  <c r="AE324" i="6"/>
  <c r="AE382" i="6"/>
  <c r="AE224" i="6"/>
  <c r="AE80" i="6"/>
  <c r="AE69" i="6"/>
  <c r="AE307" i="6"/>
  <c r="AE383" i="6"/>
  <c r="AE386" i="6"/>
  <c r="AE387" i="6"/>
  <c r="AE106" i="6"/>
  <c r="AE374" i="6"/>
  <c r="AE196" i="6"/>
  <c r="AE238" i="6"/>
  <c r="AE378" i="6"/>
  <c r="AE83" i="6"/>
  <c r="AE84" i="6"/>
  <c r="AE43" i="6"/>
  <c r="AE179" i="6"/>
  <c r="AE99" i="6"/>
  <c r="AE318" i="6"/>
  <c r="AE5" i="6"/>
  <c r="AE299" i="6"/>
  <c r="AE24" i="6"/>
  <c r="AE135" i="6"/>
  <c r="AE394" i="6"/>
  <c r="AE184" i="6"/>
  <c r="AE198" i="6"/>
  <c r="AE229" i="6"/>
  <c r="AE118" i="6"/>
  <c r="AE362" i="6"/>
  <c r="AE317" i="6"/>
  <c r="AE10" i="6"/>
  <c r="AE164" i="6"/>
  <c r="AE214" i="6"/>
  <c r="AE400" i="6"/>
  <c r="AE143" i="6"/>
  <c r="AE30" i="6"/>
  <c r="AE283" i="6"/>
  <c r="AE162" i="6"/>
  <c r="AE256" i="6"/>
  <c r="AE258" i="6"/>
  <c r="AE273" i="6"/>
  <c r="AE274" i="6"/>
  <c r="AE114" i="6"/>
  <c r="AE64" i="6"/>
  <c r="AE212" i="6"/>
  <c r="AE401" i="6"/>
  <c r="AE20" i="6"/>
  <c r="AE167" i="6"/>
  <c r="AE131" i="6"/>
  <c r="AE19" i="6"/>
  <c r="AE193" i="6"/>
  <c r="AE244" i="6"/>
  <c r="AE390" i="6"/>
  <c r="AE259" i="6"/>
  <c r="AE245" i="6"/>
  <c r="AE142" i="6"/>
  <c r="AE22" i="6"/>
  <c r="AE120" i="6"/>
  <c r="AE330" i="6"/>
  <c r="AE97" i="6"/>
  <c r="AE33" i="6"/>
  <c r="AE329" i="6"/>
  <c r="AE268" i="6"/>
  <c r="AE355" i="6"/>
  <c r="AE225" i="6"/>
  <c r="AE75" i="6"/>
  <c r="AE183" i="6"/>
  <c r="AE358" i="6"/>
  <c r="AE333" i="6"/>
  <c r="AE74" i="6"/>
  <c r="AE377" i="6"/>
  <c r="AE345" i="6"/>
  <c r="AE364" i="6"/>
  <c r="AE165" i="6"/>
  <c r="AE91" i="6"/>
  <c r="AE327" i="6"/>
  <c r="AE395" i="6"/>
  <c r="AE78" i="6"/>
  <c r="AE90" i="6"/>
  <c r="AE32" i="6"/>
  <c r="AE359" i="6"/>
  <c r="AE71" i="6"/>
  <c r="AE331" i="6"/>
  <c r="AE219" i="6"/>
  <c r="AE88" i="6"/>
  <c r="AE321" i="6"/>
  <c r="AE328" i="6"/>
  <c r="AE16" i="6"/>
  <c r="AE357" i="6"/>
  <c r="AE21" i="6"/>
  <c r="AE111" i="6"/>
  <c r="AE149" i="6"/>
  <c r="AE234" i="6"/>
  <c r="AE112" i="6"/>
  <c r="AE61" i="6"/>
  <c r="AE86" i="6"/>
  <c r="AE260" i="6"/>
  <c r="AE252" i="6"/>
  <c r="AE228" i="6"/>
  <c r="AE361" i="6"/>
  <c r="AE160" i="6"/>
  <c r="AE365" i="6"/>
  <c r="AE63" i="6"/>
  <c r="AE56" i="6"/>
  <c r="AE335" i="6"/>
  <c r="AE113" i="6"/>
  <c r="AE339" i="6"/>
  <c r="AE341" i="6"/>
  <c r="AE265" i="6"/>
  <c r="AE402" i="6"/>
  <c r="AE269" i="6"/>
  <c r="AE346" i="6"/>
  <c r="AE28" i="6"/>
  <c r="AE319" i="6"/>
  <c r="AE334" i="6"/>
  <c r="AE338" i="6"/>
  <c r="AE348" i="6"/>
  <c r="AE87" i="6"/>
  <c r="AE38" i="6"/>
  <c r="AE15" i="6"/>
  <c r="AE337" i="6"/>
  <c r="AE336" i="6"/>
  <c r="AE138" i="6"/>
  <c r="AE309" i="6"/>
  <c r="AE277" i="6"/>
  <c r="AE276" i="6"/>
  <c r="AE314" i="6"/>
  <c r="AE282" i="6"/>
  <c r="AE286" i="6"/>
  <c r="AE275" i="6"/>
  <c r="AE34" i="6"/>
  <c r="AE280" i="6"/>
  <c r="AE31" i="6"/>
  <c r="AE284" i="6"/>
  <c r="AE281" i="6"/>
  <c r="AE285" i="6"/>
  <c r="AE293" i="6"/>
  <c r="AE288" i="6"/>
  <c r="AE157" i="6"/>
  <c r="AE203" i="6"/>
  <c r="AE241" i="6"/>
  <c r="AE279" i="6"/>
  <c r="AE300" i="6"/>
  <c r="AE200" i="6"/>
  <c r="AE121" i="6"/>
  <c r="AE11" i="6"/>
  <c r="AE154" i="6"/>
  <c r="AE132" i="6"/>
  <c r="AE263" i="6"/>
  <c r="AE270" i="6"/>
  <c r="AE166" i="6"/>
  <c r="AE236" i="6"/>
  <c r="AE297" i="6"/>
  <c r="AE360" i="6"/>
  <c r="AE59" i="6"/>
  <c r="AE147" i="6"/>
  <c r="AE62" i="6"/>
  <c r="AE55" i="6"/>
  <c r="AE58" i="6"/>
  <c r="AE67" i="6"/>
  <c r="AE191" i="6"/>
  <c r="AE57" i="6"/>
  <c r="AE66" i="6"/>
  <c r="AE222" i="6"/>
  <c r="AE237" i="6"/>
  <c r="AE151" i="6"/>
  <c r="AE396" i="6"/>
  <c r="AE344" i="6"/>
  <c r="AE399" i="6"/>
  <c r="AE25" i="6"/>
  <c r="AE53" i="6"/>
  <c r="AE109" i="6"/>
  <c r="AE27" i="6"/>
  <c r="AE170" i="6"/>
  <c r="AE351" i="6"/>
  <c r="AE54" i="6"/>
  <c r="AE29" i="6"/>
  <c r="AE316" i="6"/>
  <c r="AE169" i="6"/>
  <c r="AE296" i="6"/>
  <c r="AE301" i="6"/>
  <c r="AE49" i="6"/>
  <c r="AE235" i="6"/>
  <c r="AE266" i="6"/>
  <c r="AE223" i="6"/>
  <c r="AE72" i="6"/>
  <c r="AE134" i="6"/>
  <c r="AE144" i="6"/>
  <c r="AE12" i="6"/>
  <c r="AE82" i="6"/>
  <c r="AE140" i="6"/>
  <c r="AE95" i="6"/>
  <c r="AE261" i="6"/>
  <c r="AE92" i="6"/>
  <c r="AE175" i="6"/>
  <c r="AE210" i="6"/>
  <c r="AE172" i="6"/>
  <c r="AE133" i="6"/>
  <c r="AE304" i="6"/>
  <c r="AE292" i="6"/>
  <c r="AE291" i="6"/>
  <c r="AE305" i="6"/>
  <c r="AE287" i="6"/>
  <c r="AE306" i="6"/>
  <c r="AE107" i="6"/>
  <c r="AE150" i="6"/>
  <c r="AE313" i="6"/>
  <c r="AE254" i="6"/>
  <c r="AE79" i="6"/>
  <c r="AE192" i="6"/>
  <c r="AE231" i="6"/>
  <c r="AE7" i="6"/>
  <c r="AE206" i="6"/>
  <c r="AE353" i="6"/>
  <c r="AE141" i="6"/>
  <c r="AE40" i="6"/>
  <c r="AE77" i="6"/>
  <c r="AE96" i="6"/>
  <c r="AE376" i="6"/>
  <c r="AE197" i="6"/>
  <c r="AE145" i="6"/>
  <c r="AE14" i="6"/>
  <c r="AE105" i="6"/>
  <c r="AE211" i="6"/>
  <c r="AE185" i="6"/>
  <c r="AE194" i="6"/>
  <c r="AE130" i="6"/>
  <c r="AE398" i="6"/>
  <c r="AE182" i="6"/>
  <c r="AE89" i="6"/>
  <c r="AE220" i="6"/>
  <c r="AE371" i="6"/>
  <c r="AE389" i="6"/>
  <c r="AE126" i="6"/>
  <c r="AE119" i="6"/>
  <c r="AE100" i="6"/>
  <c r="AE102" i="6"/>
  <c r="AE221" i="6"/>
  <c r="AE250" i="6"/>
  <c r="AE239" i="6"/>
  <c r="AE369" i="6"/>
  <c r="AE310" i="6"/>
  <c r="AE391" i="6"/>
  <c r="AE178" i="6"/>
  <c r="AE240" i="6"/>
  <c r="AE216" i="6"/>
  <c r="AE227" i="6"/>
  <c r="AE249" i="6"/>
  <c r="AE93" i="6"/>
  <c r="AE311" i="6"/>
  <c r="AE18" i="6"/>
  <c r="AE81" i="6"/>
  <c r="AE127" i="6"/>
  <c r="AE367" i="6"/>
  <c r="AE155" i="6"/>
  <c r="AE176" i="6"/>
  <c r="AE271" i="6"/>
  <c r="AE226" i="6"/>
  <c r="AE115" i="6"/>
  <c r="AE302" i="6"/>
  <c r="AE6" i="6"/>
  <c r="AE73" i="6"/>
  <c r="AE215" i="6"/>
  <c r="AE76" i="6"/>
  <c r="AE247" i="6"/>
  <c r="AE116" i="6"/>
  <c r="AE372" i="6"/>
  <c r="AE343" i="6"/>
  <c r="AE204" i="6"/>
  <c r="AE42" i="6"/>
  <c r="AE177" i="6"/>
  <c r="AE213" i="6"/>
  <c r="AE190" i="6"/>
  <c r="AE68" i="6"/>
  <c r="AE248" i="6"/>
  <c r="AE246" i="6"/>
  <c r="AE104" i="6"/>
  <c r="AE230" i="6"/>
  <c r="AE218" i="6"/>
  <c r="AE23" i="6"/>
  <c r="AE13" i="6"/>
  <c r="AE173" i="6"/>
  <c r="AE123" i="6"/>
  <c r="AE298" i="6"/>
  <c r="AE35" i="6"/>
  <c r="AE290" i="6"/>
  <c r="AE139" i="6"/>
  <c r="AE186" i="6"/>
  <c r="AE326" i="6"/>
  <c r="AE125" i="6"/>
  <c r="AE257" i="6"/>
  <c r="AE208" i="6"/>
  <c r="AE9" i="6"/>
  <c r="AE168" i="6"/>
  <c r="AE44" i="6"/>
  <c r="AE180" i="6"/>
  <c r="AE159" i="6"/>
  <c r="AE153" i="6"/>
  <c r="AE137" i="6"/>
  <c r="AE181" i="6"/>
  <c r="AE128" i="6"/>
  <c r="AE315" i="6"/>
  <c r="AE232" i="6"/>
  <c r="AE117" i="6"/>
  <c r="AE349" i="6"/>
  <c r="AE174" i="6"/>
  <c r="AE188" i="6"/>
  <c r="AE148" i="6"/>
  <c r="AE366" i="6"/>
  <c r="AE50" i="6"/>
  <c r="AE242" i="6"/>
  <c r="AE308" i="6"/>
  <c r="AE36" i="6"/>
  <c r="AE108" i="6"/>
  <c r="AE8" i="6"/>
  <c r="AE152" i="6"/>
  <c r="Q323" i="6"/>
  <c r="U323" i="6"/>
  <c r="Q124" i="6"/>
  <c r="U124" i="6"/>
  <c r="U379" i="6"/>
  <c r="Q4" i="6"/>
  <c r="U4" i="6"/>
  <c r="Q385" i="6"/>
  <c r="U385" i="6"/>
  <c r="Q375" i="6"/>
  <c r="Q103" i="6"/>
  <c r="U103" i="6"/>
  <c r="Q381" i="6"/>
  <c r="Q129" i="6"/>
  <c r="U129" i="6"/>
  <c r="Q202" i="6"/>
  <c r="U202" i="6"/>
  <c r="Q289" i="6"/>
  <c r="U289" i="6"/>
  <c r="Q350" i="6"/>
  <c r="U350" i="6"/>
  <c r="Q48" i="6"/>
  <c r="Q101" i="6"/>
  <c r="U101" i="6"/>
  <c r="Q45" i="6"/>
  <c r="Q207" i="6"/>
  <c r="Q52" i="6"/>
  <c r="U52" i="6"/>
  <c r="Q47" i="6"/>
  <c r="Q393" i="6"/>
  <c r="U393" i="6"/>
  <c r="Q26" i="6"/>
  <c r="Q352" i="6"/>
  <c r="Q267" i="6"/>
  <c r="U267" i="6"/>
  <c r="Q324" i="6"/>
  <c r="U324" i="6"/>
  <c r="Q382" i="6"/>
  <c r="U382" i="6"/>
  <c r="Q368" i="6"/>
  <c r="U368" i="6"/>
  <c r="Q146" i="6"/>
  <c r="Q325" i="6"/>
  <c r="Q80" i="6"/>
  <c r="U80" i="6"/>
  <c r="Q307" i="6"/>
  <c r="U307" i="6"/>
  <c r="Q383" i="6"/>
  <c r="U383" i="6"/>
  <c r="Q386" i="6"/>
  <c r="Q106" i="6"/>
  <c r="U106" i="6"/>
  <c r="Q374" i="6"/>
  <c r="U374" i="6"/>
  <c r="U196" i="6"/>
  <c r="U238" i="6"/>
  <c r="Q217" i="6"/>
  <c r="Q378" i="6"/>
  <c r="Q354" i="6"/>
  <c r="Q340" i="6"/>
  <c r="Q83" i="6"/>
  <c r="U83" i="6"/>
  <c r="Q84" i="6"/>
  <c r="U84" i="6"/>
  <c r="Q43" i="6"/>
  <c r="U43" i="6"/>
  <c r="Q179" i="6"/>
  <c r="U179" i="6"/>
  <c r="Q99" i="6"/>
  <c r="Q5" i="6"/>
  <c r="Q299" i="6"/>
  <c r="U299" i="6"/>
  <c r="Q135" i="6"/>
  <c r="U135" i="6"/>
  <c r="Q394" i="6"/>
  <c r="Q184" i="6"/>
  <c r="Q198" i="6"/>
  <c r="Q229" i="6"/>
  <c r="Q118" i="6"/>
  <c r="U118" i="6"/>
  <c r="Q362" i="6"/>
  <c r="U362" i="6"/>
  <c r="Q317" i="6"/>
  <c r="U317" i="6"/>
  <c r="U10" i="6"/>
  <c r="Q164" i="6"/>
  <c r="Q214" i="6"/>
  <c r="Q400" i="6"/>
  <c r="U400" i="6"/>
  <c r="Q143" i="6"/>
  <c r="U143" i="6"/>
  <c r="Q30" i="6"/>
  <c r="U30" i="6"/>
  <c r="Q60" i="6"/>
  <c r="Q283" i="6"/>
  <c r="Q162" i="6"/>
  <c r="U65" i="6"/>
  <c r="U122" i="6"/>
  <c r="Q273" i="6"/>
  <c r="U273" i="6"/>
  <c r="Q114" i="6"/>
  <c r="Q64" i="6"/>
  <c r="Q212" i="6"/>
  <c r="Q20" i="6"/>
  <c r="U20" i="6"/>
  <c r="Q167" i="6"/>
  <c r="U167" i="6"/>
  <c r="Q131" i="6"/>
  <c r="U131" i="6"/>
  <c r="U19" i="6"/>
  <c r="Q193" i="6"/>
  <c r="Q259" i="6"/>
  <c r="Q245" i="6"/>
  <c r="U245" i="6"/>
  <c r="Q142" i="6"/>
  <c r="U142" i="6"/>
  <c r="Q330" i="6"/>
  <c r="Q97" i="6"/>
  <c r="U97" i="6"/>
  <c r="Q33" i="6"/>
  <c r="U33" i="6"/>
  <c r="Q233" i="6"/>
  <c r="Q329" i="6"/>
  <c r="U329" i="6"/>
  <c r="Q268" i="6"/>
  <c r="Q355" i="6"/>
  <c r="U355" i="6"/>
  <c r="Q75" i="6"/>
  <c r="Q183" i="6"/>
  <c r="U183" i="6"/>
  <c r="Q358" i="6"/>
  <c r="U358" i="6"/>
  <c r="Q333" i="6"/>
  <c r="U333" i="6"/>
  <c r="U363" i="6"/>
  <c r="Q377" i="6"/>
  <c r="U377" i="6"/>
  <c r="Q345" i="6"/>
  <c r="Q364" i="6"/>
  <c r="Q91" i="6"/>
  <c r="U91" i="6"/>
  <c r="U327" i="6"/>
  <c r="Q395" i="6"/>
  <c r="U395" i="6"/>
  <c r="Q78" i="6"/>
  <c r="Q90" i="6"/>
  <c r="Q32" i="6"/>
  <c r="U32" i="6"/>
  <c r="Q359" i="6"/>
  <c r="U359" i="6"/>
  <c r="Q71" i="6"/>
  <c r="U71" i="6"/>
  <c r="Q331" i="6"/>
  <c r="U331" i="6"/>
  <c r="Q219" i="6"/>
  <c r="Q328" i="6"/>
  <c r="Q16" i="6"/>
  <c r="U16" i="6"/>
  <c r="Q312" i="6"/>
  <c r="Q357" i="6"/>
  <c r="Q21" i="6"/>
  <c r="U21" i="6"/>
  <c r="Q111" i="6"/>
  <c r="Q149" i="6"/>
  <c r="Q189" i="6"/>
  <c r="Q234" i="6"/>
  <c r="Q112" i="6"/>
  <c r="U112" i="6"/>
  <c r="Q61" i="6"/>
  <c r="U61" i="6"/>
  <c r="Q86" i="6"/>
  <c r="U86" i="6"/>
  <c r="Q260" i="6"/>
  <c r="U260" i="6"/>
  <c r="Q252" i="6"/>
  <c r="Q228" i="6"/>
  <c r="Q361" i="6"/>
  <c r="Q160" i="6"/>
  <c r="Q365" i="6"/>
  <c r="U365" i="6"/>
  <c r="Q56" i="6"/>
  <c r="U56" i="6"/>
  <c r="Q335" i="6"/>
  <c r="U335" i="6"/>
  <c r="Q46" i="6"/>
  <c r="Q342" i="6"/>
  <c r="Q113" i="6"/>
  <c r="Q339" i="6"/>
  <c r="Q265" i="6"/>
  <c r="U265" i="6"/>
  <c r="Q402" i="6"/>
  <c r="U402" i="6"/>
  <c r="Q269" i="6"/>
  <c r="U269" i="6"/>
  <c r="Q346" i="6"/>
  <c r="Q28" i="6"/>
  <c r="U28" i="6"/>
  <c r="Q319" i="6"/>
  <c r="U319" i="6"/>
  <c r="Q334" i="6"/>
  <c r="U334" i="6"/>
  <c r="Q338" i="6"/>
  <c r="U338" i="6"/>
  <c r="Q87" i="6"/>
  <c r="Q38" i="6"/>
  <c r="U38" i="6"/>
  <c r="Q15" i="6"/>
  <c r="Q337" i="6"/>
  <c r="U337" i="6"/>
  <c r="Q138" i="6"/>
  <c r="U138" i="6"/>
  <c r="Q309" i="6"/>
  <c r="U309" i="6"/>
  <c r="Q276" i="6"/>
  <c r="U276" i="6"/>
  <c r="U286" i="6"/>
  <c r="Q275" i="6"/>
  <c r="U275" i="6"/>
  <c r="Q34" i="6"/>
  <c r="U34" i="6"/>
  <c r="Q280" i="6"/>
  <c r="Q31" i="6"/>
  <c r="Q284" i="6"/>
  <c r="Q281" i="6"/>
  <c r="U285" i="6"/>
  <c r="Q293" i="6"/>
  <c r="U293" i="6"/>
  <c r="Q288" i="6"/>
  <c r="U288" i="6"/>
  <c r="Q157" i="6"/>
  <c r="U157" i="6"/>
  <c r="Q203" i="6"/>
  <c r="Q241" i="6"/>
  <c r="Q300" i="6"/>
  <c r="U200" i="6"/>
  <c r="Q121" i="6"/>
  <c r="U121" i="6"/>
  <c r="U154" i="6"/>
  <c r="Q132" i="6"/>
  <c r="Q263" i="6"/>
  <c r="Q166" i="6"/>
  <c r="Q236" i="6"/>
  <c r="U236" i="6"/>
  <c r="Q297" i="6"/>
  <c r="U297" i="6"/>
  <c r="Q360" i="6"/>
  <c r="U360" i="6"/>
  <c r="Q59" i="6"/>
  <c r="U59" i="6"/>
  <c r="Q62" i="6"/>
  <c r="U58" i="6"/>
  <c r="Q191" i="6"/>
  <c r="U191" i="6"/>
  <c r="Q57" i="6"/>
  <c r="U57" i="6"/>
  <c r="Q66" i="6"/>
  <c r="U66" i="6"/>
  <c r="Q222" i="6"/>
  <c r="Q237" i="6"/>
  <c r="Q151" i="6"/>
  <c r="Q396" i="6"/>
  <c r="U396" i="6"/>
  <c r="Q344" i="6"/>
  <c r="U344" i="6"/>
  <c r="Q25" i="6"/>
  <c r="U25" i="6"/>
  <c r="Q53" i="6"/>
  <c r="Q27" i="6"/>
  <c r="Q170" i="6"/>
  <c r="Q351" i="6"/>
  <c r="U351" i="6"/>
  <c r="Q54" i="6"/>
  <c r="U54" i="6"/>
  <c r="Q29" i="6"/>
  <c r="U29" i="6"/>
  <c r="U37" i="6"/>
  <c r="Q316" i="6"/>
  <c r="Q169" i="6"/>
  <c r="U169" i="6"/>
  <c r="Q296" i="6"/>
  <c r="U296" i="6"/>
  <c r="Q49" i="6"/>
  <c r="U49" i="6"/>
  <c r="Q322" i="6"/>
  <c r="U322" i="6"/>
  <c r="Q320" i="6"/>
  <c r="Q266" i="6"/>
  <c r="U266" i="6"/>
  <c r="Q223" i="6"/>
  <c r="U223" i="6"/>
  <c r="Q264" i="6"/>
  <c r="U264" i="6"/>
  <c r="Q72" i="6"/>
  <c r="U72" i="6"/>
  <c r="Q134" i="6"/>
  <c r="Q144" i="6"/>
  <c r="Q12" i="6"/>
  <c r="Q82" i="6"/>
  <c r="U82" i="6"/>
  <c r="Q95" i="6"/>
  <c r="U95" i="6"/>
  <c r="Q261" i="6"/>
  <c r="U261" i="6"/>
  <c r="Q92" i="6"/>
  <c r="Q175" i="6"/>
  <c r="Q210" i="6"/>
  <c r="Q172" i="6"/>
  <c r="U172" i="6"/>
  <c r="Q133" i="6"/>
  <c r="U133" i="6"/>
  <c r="Q304" i="6"/>
  <c r="U304" i="6"/>
  <c r="Q292" i="6"/>
  <c r="U292" i="6"/>
  <c r="Q294" i="6"/>
  <c r="Q305" i="6"/>
  <c r="Q287" i="6"/>
  <c r="Q306" i="6"/>
  <c r="U306" i="6"/>
  <c r="U107" i="6"/>
  <c r="Q150" i="6"/>
  <c r="U150" i="6"/>
  <c r="Q313" i="6"/>
  <c r="U313" i="6"/>
  <c r="Q254" i="6"/>
  <c r="Q79" i="6"/>
  <c r="Q192" i="6"/>
  <c r="Q231" i="6"/>
  <c r="Q7" i="6"/>
  <c r="U7" i="6"/>
  <c r="Q206" i="6"/>
  <c r="U206" i="6"/>
  <c r="Q141" i="6"/>
  <c r="U141" i="6"/>
  <c r="Q40" i="6"/>
  <c r="Q77" i="6"/>
  <c r="Q243" i="6"/>
  <c r="Q96" i="6"/>
  <c r="Q376" i="6"/>
  <c r="U376" i="6"/>
  <c r="U388" i="6"/>
  <c r="U197" i="6"/>
  <c r="Q145" i="6"/>
  <c r="Q14" i="6"/>
  <c r="Q105" i="6"/>
  <c r="Q211" i="6"/>
  <c r="Q185" i="6"/>
  <c r="U185" i="6"/>
  <c r="Q130" i="6"/>
  <c r="U130" i="6"/>
  <c r="Q398" i="6"/>
  <c r="U398" i="6"/>
  <c r="Q182" i="6"/>
  <c r="Q89" i="6"/>
  <c r="U89" i="6"/>
  <c r="Q220" i="6"/>
  <c r="U220" i="6"/>
  <c r="Q371" i="6"/>
  <c r="U371" i="6"/>
  <c r="Q126" i="6"/>
  <c r="Q119" i="6"/>
  <c r="U119" i="6"/>
  <c r="Q100" i="6"/>
  <c r="Q102" i="6"/>
  <c r="U102" i="6"/>
  <c r="U221" i="6"/>
  <c r="Q250" i="6"/>
  <c r="U250" i="6"/>
  <c r="Q239" i="6"/>
  <c r="U239" i="6"/>
  <c r="Q310" i="6"/>
  <c r="Q391" i="6"/>
  <c r="Q178" i="6"/>
  <c r="Q240" i="6"/>
  <c r="U240" i="6"/>
  <c r="Q216" i="6"/>
  <c r="U216" i="6"/>
  <c r="Q227" i="6"/>
  <c r="U227" i="6"/>
  <c r="Q249" i="6"/>
  <c r="U249" i="6"/>
  <c r="Q93" i="6"/>
  <c r="Q311" i="6"/>
  <c r="Q127" i="6"/>
  <c r="U127" i="6"/>
  <c r="Q367" i="6"/>
  <c r="U367" i="6"/>
  <c r="Q155" i="6"/>
  <c r="U155" i="6"/>
  <c r="Q176" i="6"/>
  <c r="Q271" i="6"/>
  <c r="Q115" i="6"/>
  <c r="Q302" i="6"/>
  <c r="U302" i="6"/>
  <c r="Q73" i="6"/>
  <c r="U73" i="6"/>
  <c r="Q215" i="6"/>
  <c r="Q116" i="6"/>
  <c r="Q372" i="6"/>
  <c r="U372" i="6"/>
  <c r="Q204" i="6"/>
  <c r="U204" i="6"/>
  <c r="Q42" i="6"/>
  <c r="U42" i="6"/>
  <c r="Q177" i="6"/>
  <c r="Q213" i="6"/>
  <c r="Q190" i="6"/>
  <c r="Q248" i="6"/>
  <c r="U248" i="6"/>
  <c r="Q246" i="6"/>
  <c r="U246" i="6"/>
  <c r="Q253" i="6"/>
  <c r="U253" i="6"/>
  <c r="Q104" i="6"/>
  <c r="U104" i="6"/>
  <c r="Q230" i="6"/>
  <c r="Q218" i="6"/>
  <c r="Q23" i="6"/>
  <c r="Q173" i="6"/>
  <c r="U173" i="6"/>
  <c r="Q123" i="6"/>
  <c r="U123" i="6"/>
  <c r="Q298" i="6"/>
  <c r="Q35" i="6"/>
  <c r="Q290" i="6"/>
  <c r="U290" i="6"/>
  <c r="Q139" i="6"/>
  <c r="Q186" i="6"/>
  <c r="Q326" i="6"/>
  <c r="U326" i="6"/>
  <c r="U257" i="6"/>
  <c r="Q208" i="6"/>
  <c r="Q9" i="6"/>
  <c r="U9" i="6"/>
  <c r="Q168" i="6"/>
  <c r="Q44" i="6"/>
  <c r="Q180" i="6"/>
  <c r="U180" i="6"/>
  <c r="Q159" i="6"/>
  <c r="U159" i="6"/>
  <c r="Q251" i="6"/>
  <c r="U251" i="6"/>
  <c r="Q98" i="6"/>
  <c r="Q153" i="6"/>
  <c r="Q137" i="6"/>
  <c r="Q181" i="6"/>
  <c r="Q128" i="6"/>
  <c r="U128" i="6"/>
  <c r="Q315" i="6"/>
  <c r="U315" i="6"/>
  <c r="Q232" i="6"/>
  <c r="U232" i="6"/>
  <c r="Q117" i="6"/>
  <c r="U117" i="6"/>
  <c r="Q349" i="6"/>
  <c r="Q174" i="6"/>
  <c r="Q148" i="6"/>
  <c r="Q366" i="6"/>
  <c r="U366" i="6"/>
  <c r="U50" i="6"/>
  <c r="Q242" i="6"/>
  <c r="U242" i="6"/>
  <c r="Q36" i="6"/>
  <c r="Q108" i="6"/>
  <c r="Q8" i="6"/>
  <c r="Q152" i="6"/>
  <c r="N254" i="5"/>
  <c r="O254" i="5"/>
  <c r="P254" i="5"/>
  <c r="N399" i="5"/>
  <c r="O399" i="5"/>
  <c r="R399" i="5"/>
  <c r="N252" i="5"/>
  <c r="O252" i="5"/>
  <c r="R252" i="5"/>
  <c r="O277" i="5"/>
  <c r="P277" i="5"/>
  <c r="N333" i="5"/>
  <c r="O333" i="5"/>
  <c r="R333" i="5"/>
  <c r="N371" i="5"/>
  <c r="O371" i="5"/>
  <c r="P371" i="5"/>
  <c r="R371" i="5"/>
  <c r="N249" i="5"/>
  <c r="O249" i="5"/>
  <c r="R249" i="5"/>
  <c r="R259" i="5"/>
  <c r="N368" i="5"/>
  <c r="O368" i="5"/>
  <c r="R368" i="5"/>
  <c r="N365" i="5"/>
  <c r="P365" i="5"/>
  <c r="R365" i="5"/>
  <c r="N143" i="5"/>
  <c r="O143" i="5"/>
  <c r="P143" i="5"/>
  <c r="R143" i="5"/>
  <c r="N144" i="5"/>
  <c r="O144" i="5"/>
  <c r="P144" i="5"/>
  <c r="R144" i="5"/>
  <c r="R199" i="5"/>
  <c r="N200" i="5"/>
  <c r="O200" i="5"/>
  <c r="R200" i="5"/>
  <c r="O205" i="5"/>
  <c r="N210" i="5"/>
  <c r="O210" i="5"/>
  <c r="P210" i="5"/>
  <c r="R210" i="5"/>
  <c r="R211" i="5"/>
  <c r="N212" i="5"/>
  <c r="O212" i="5"/>
  <c r="R212" i="5"/>
  <c r="N213" i="5"/>
  <c r="O213" i="5"/>
  <c r="R213" i="5"/>
  <c r="N215" i="5"/>
  <c r="O215" i="5"/>
  <c r="P215" i="5"/>
  <c r="R215" i="5"/>
  <c r="N218" i="5"/>
  <c r="O218" i="5"/>
  <c r="P218" i="5"/>
  <c r="N219" i="5"/>
  <c r="O219" i="5"/>
  <c r="P219" i="5"/>
  <c r="R219" i="5"/>
  <c r="O253" i="5"/>
  <c r="P253" i="5"/>
  <c r="N255" i="5"/>
  <c r="O255" i="5"/>
  <c r="P255" i="5"/>
  <c r="R255" i="5"/>
  <c r="N256" i="5"/>
  <c r="O256" i="5"/>
  <c r="P256" i="5"/>
  <c r="R256" i="5"/>
  <c r="N257" i="5"/>
  <c r="P257" i="5"/>
  <c r="R257" i="5"/>
  <c r="N258" i="5"/>
  <c r="P258" i="5"/>
  <c r="R258" i="5"/>
  <c r="N261" i="5"/>
  <c r="O261" i="5"/>
  <c r="R261" i="5"/>
  <c r="N262" i="5"/>
  <c r="O262" i="5"/>
  <c r="P262" i="5"/>
  <c r="R262" i="5"/>
  <c r="N263" i="5"/>
  <c r="O263" i="5"/>
  <c r="P263" i="5"/>
  <c r="R263" i="5"/>
  <c r="N264" i="5"/>
  <c r="O264" i="5"/>
  <c r="P264" i="5"/>
  <c r="R264" i="5"/>
  <c r="O265" i="5"/>
  <c r="P265" i="5"/>
  <c r="N266" i="5"/>
  <c r="O266" i="5"/>
  <c r="P266" i="5"/>
  <c r="N273" i="5"/>
  <c r="O273" i="5"/>
  <c r="R273" i="5"/>
  <c r="N324" i="5"/>
  <c r="O324" i="5"/>
  <c r="R324" i="5"/>
  <c r="N326" i="5"/>
  <c r="O326" i="5"/>
  <c r="N329" i="5"/>
  <c r="P329" i="5"/>
  <c r="R329" i="5"/>
  <c r="N330" i="5"/>
  <c r="P330" i="5"/>
  <c r="R330" i="5"/>
  <c r="N334" i="5"/>
  <c r="O334" i="5"/>
  <c r="P334" i="5"/>
  <c r="R334" i="5"/>
  <c r="N335" i="5"/>
  <c r="O335" i="5"/>
  <c r="P335" i="5"/>
  <c r="R335" i="5"/>
  <c r="N347" i="5"/>
  <c r="O347" i="5"/>
  <c r="P347" i="5"/>
  <c r="R347" i="5"/>
  <c r="N364" i="5"/>
  <c r="O364" i="5"/>
  <c r="P364" i="5"/>
  <c r="R364" i="5"/>
  <c r="N369" i="5"/>
  <c r="O369" i="5"/>
  <c r="R369" i="5"/>
  <c r="N370" i="5"/>
  <c r="O370" i="5"/>
  <c r="P370" i="5"/>
  <c r="R370" i="5"/>
  <c r="N395" i="5"/>
  <c r="O395" i="5"/>
  <c r="P395" i="5"/>
  <c r="R395" i="5"/>
  <c r="N403" i="5"/>
  <c r="R403" i="5"/>
  <c r="N251" i="5"/>
  <c r="O251" i="5"/>
  <c r="P251" i="5"/>
  <c r="R251" i="5"/>
  <c r="N332" i="5"/>
  <c r="O332" i="5"/>
  <c r="P332" i="5"/>
  <c r="R332" i="5"/>
  <c r="N336" i="5"/>
  <c r="O336" i="5"/>
  <c r="R336" i="5"/>
  <c r="N366" i="5"/>
  <c r="P366" i="5"/>
  <c r="R366" i="5"/>
  <c r="N381" i="5"/>
  <c r="O381" i="5"/>
  <c r="R381" i="5"/>
  <c r="P367" i="5"/>
  <c r="R367" i="5"/>
  <c r="N8" i="5"/>
  <c r="O8" i="5"/>
  <c r="P8" i="5"/>
  <c r="R8" i="5"/>
  <c r="N60" i="5"/>
  <c r="O60" i="5"/>
  <c r="P60" i="5"/>
  <c r="R60" i="5"/>
  <c r="N285" i="5"/>
  <c r="O285" i="5"/>
  <c r="R285" i="5"/>
  <c r="N140" i="5"/>
  <c r="O140" i="5"/>
  <c r="R140" i="5"/>
  <c r="N102" i="5"/>
  <c r="O102" i="5"/>
  <c r="P102" i="5"/>
  <c r="R102" i="5"/>
  <c r="N383" i="5"/>
  <c r="O383" i="5"/>
  <c r="P383" i="5"/>
  <c r="R383" i="5"/>
  <c r="N30" i="5"/>
  <c r="O30" i="5"/>
  <c r="P30" i="5"/>
  <c r="R30" i="5"/>
  <c r="O193" i="5"/>
  <c r="N183" i="5"/>
  <c r="O183" i="5"/>
  <c r="P183" i="5"/>
  <c r="R183" i="5"/>
  <c r="R151" i="5"/>
  <c r="N57" i="5"/>
  <c r="O57" i="5"/>
  <c r="P57" i="5"/>
  <c r="R57" i="5"/>
  <c r="N63" i="5"/>
  <c r="O63" i="5"/>
  <c r="P63" i="5"/>
  <c r="R63" i="5"/>
  <c r="N132" i="5"/>
  <c r="O132" i="5"/>
  <c r="R132" i="5"/>
  <c r="N162" i="5"/>
  <c r="R162" i="5"/>
  <c r="N280" i="5"/>
  <c r="O280" i="5"/>
  <c r="P280" i="5"/>
  <c r="R280" i="5"/>
  <c r="N375" i="5"/>
  <c r="O375" i="5"/>
  <c r="P375" i="5"/>
  <c r="R375" i="5"/>
  <c r="N150" i="5"/>
  <c r="P150" i="5"/>
  <c r="R150" i="5"/>
  <c r="N147" i="5"/>
  <c r="O147" i="5"/>
  <c r="P147" i="5"/>
  <c r="R147" i="5"/>
  <c r="N208" i="5"/>
  <c r="O208" i="5"/>
  <c r="P208" i="5"/>
  <c r="R208" i="5"/>
  <c r="N224" i="5"/>
  <c r="O224" i="5"/>
  <c r="R224" i="5"/>
  <c r="N359" i="5"/>
  <c r="O359" i="5"/>
  <c r="P359" i="5"/>
  <c r="R359" i="5"/>
  <c r="N22" i="5"/>
  <c r="O22" i="5"/>
  <c r="P22" i="5"/>
  <c r="R22" i="5"/>
  <c r="N126" i="5"/>
  <c r="P126" i="5"/>
  <c r="R126" i="5"/>
  <c r="N177" i="5"/>
  <c r="O177" i="5"/>
  <c r="R177" i="5"/>
  <c r="N180" i="5"/>
  <c r="O180" i="5"/>
  <c r="R180" i="5"/>
  <c r="N78" i="5"/>
  <c r="P78" i="5"/>
  <c r="R78" i="5"/>
  <c r="N157" i="5"/>
  <c r="O157" i="5"/>
  <c r="P65" i="5"/>
  <c r="N173" i="5"/>
  <c r="P173" i="5"/>
  <c r="R173" i="5"/>
  <c r="N384" i="5"/>
  <c r="O384" i="5"/>
  <c r="P384" i="5"/>
  <c r="R384" i="5"/>
  <c r="N18" i="5"/>
  <c r="O18" i="5"/>
  <c r="P18" i="5"/>
  <c r="R18" i="5"/>
  <c r="N293" i="5"/>
  <c r="P293" i="5"/>
  <c r="R293" i="5"/>
  <c r="N155" i="5"/>
  <c r="O155" i="5"/>
  <c r="P155" i="5"/>
  <c r="R155" i="5"/>
  <c r="N75" i="5"/>
  <c r="O75" i="5"/>
  <c r="P75" i="5"/>
  <c r="R75" i="5"/>
  <c r="N190" i="5"/>
  <c r="O190" i="5"/>
  <c r="P190" i="5"/>
  <c r="R190" i="5"/>
  <c r="N230" i="5"/>
  <c r="O230" i="5"/>
  <c r="P230" i="5"/>
  <c r="N338" i="5"/>
  <c r="O338" i="5"/>
  <c r="O51" i="5"/>
  <c r="P51" i="5"/>
  <c r="R51" i="5"/>
  <c r="N311" i="5"/>
  <c r="O311" i="5"/>
  <c r="P311" i="5"/>
  <c r="R311" i="5"/>
  <c r="N339" i="5"/>
  <c r="O339" i="5"/>
  <c r="P339" i="5"/>
  <c r="R339" i="5"/>
  <c r="R355" i="5"/>
  <c r="N294" i="5"/>
  <c r="P294" i="5"/>
  <c r="R294" i="5"/>
  <c r="N44" i="5"/>
  <c r="O44" i="5"/>
  <c r="R44" i="5"/>
  <c r="N353" i="5"/>
  <c r="P353" i="5"/>
  <c r="R353" i="5"/>
  <c r="N156" i="5"/>
  <c r="O156" i="5"/>
  <c r="R156" i="5"/>
  <c r="N159" i="5"/>
  <c r="O159" i="5"/>
  <c r="P159" i="5"/>
  <c r="R159" i="5"/>
  <c r="N352" i="5"/>
  <c r="O352" i="5"/>
  <c r="P352" i="5"/>
  <c r="R352" i="5"/>
  <c r="N372" i="5"/>
  <c r="O372" i="5"/>
  <c r="R372" i="5"/>
  <c r="O73" i="5"/>
  <c r="P73" i="5"/>
  <c r="O145" i="5"/>
  <c r="O97" i="5"/>
  <c r="P97" i="5"/>
  <c r="N58" i="5"/>
  <c r="O58" i="5"/>
  <c r="P58" i="5"/>
  <c r="R58" i="5"/>
  <c r="N81" i="5"/>
  <c r="O81" i="5"/>
  <c r="P81" i="5"/>
  <c r="R81" i="5"/>
  <c r="N154" i="5"/>
  <c r="O154" i="5"/>
  <c r="P154" i="5"/>
  <c r="H154" i="5" s="1"/>
  <c r="G154" i="5" s="1"/>
  <c r="R154" i="5"/>
  <c r="N29" i="5"/>
  <c r="P29" i="5"/>
  <c r="R29" i="5"/>
  <c r="N220" i="5"/>
  <c r="O220" i="5"/>
  <c r="P220" i="5"/>
  <c r="R220" i="5"/>
  <c r="N107" i="5"/>
  <c r="O107" i="5"/>
  <c r="P107" i="5"/>
  <c r="R107" i="5"/>
  <c r="N21" i="5"/>
  <c r="O21" i="5"/>
  <c r="P21" i="5"/>
  <c r="R21" i="5"/>
  <c r="N4" i="5"/>
  <c r="O4" i="5"/>
  <c r="P4" i="5"/>
  <c r="R4" i="5"/>
  <c r="N5" i="5"/>
  <c r="P5" i="5"/>
  <c r="R5" i="5"/>
  <c r="N7" i="5"/>
  <c r="O7" i="5"/>
  <c r="P7" i="5"/>
  <c r="R7" i="5"/>
  <c r="N9" i="5"/>
  <c r="O9" i="5"/>
  <c r="P9" i="5"/>
  <c r="R9" i="5"/>
  <c r="N10" i="5"/>
  <c r="O10" i="5"/>
  <c r="P10" i="5"/>
  <c r="N11" i="5"/>
  <c r="O11" i="5"/>
  <c r="R11" i="5"/>
  <c r="N12" i="5"/>
  <c r="O12" i="5"/>
  <c r="P12" i="5"/>
  <c r="R12" i="5"/>
  <c r="N13" i="5"/>
  <c r="O13" i="5"/>
  <c r="P13" i="5"/>
  <c r="R13" i="5"/>
  <c r="N14" i="5"/>
  <c r="O14" i="5"/>
  <c r="R14" i="5"/>
  <c r="N16" i="5"/>
  <c r="O16" i="5"/>
  <c r="P16" i="5"/>
  <c r="R16" i="5"/>
  <c r="N17" i="5"/>
  <c r="P17" i="5"/>
  <c r="R17" i="5"/>
  <c r="N20" i="5"/>
  <c r="O20" i="5"/>
  <c r="P20" i="5"/>
  <c r="R20" i="5"/>
  <c r="N23" i="5"/>
  <c r="O23" i="5"/>
  <c r="P23" i="5"/>
  <c r="R23" i="5"/>
  <c r="O27" i="5"/>
  <c r="P27" i="5"/>
  <c r="R27" i="5"/>
  <c r="N31" i="5"/>
  <c r="O31" i="5"/>
  <c r="P31" i="5"/>
  <c r="N32" i="5"/>
  <c r="O32" i="5"/>
  <c r="R32" i="5"/>
  <c r="N33" i="5"/>
  <c r="O33" i="5"/>
  <c r="P33" i="5"/>
  <c r="R33" i="5"/>
  <c r="N34" i="5"/>
  <c r="O34" i="5"/>
  <c r="P34" i="5"/>
  <c r="R34" i="5"/>
  <c r="H34" i="5" s="1"/>
  <c r="G34" i="5" s="1"/>
  <c r="N36" i="5"/>
  <c r="O36" i="5"/>
  <c r="R36" i="5"/>
  <c r="O37" i="5"/>
  <c r="P37" i="5"/>
  <c r="R37" i="5"/>
  <c r="N38" i="5"/>
  <c r="O38" i="5"/>
  <c r="P38" i="5"/>
  <c r="R38" i="5"/>
  <c r="O39" i="5"/>
  <c r="P39" i="5"/>
  <c r="R39" i="5"/>
  <c r="N40" i="5"/>
  <c r="P40" i="5"/>
  <c r="R40" i="5"/>
  <c r="N41" i="5"/>
  <c r="P41" i="5"/>
  <c r="N42" i="5"/>
  <c r="O42" i="5"/>
  <c r="P42" i="5"/>
  <c r="R42" i="5"/>
  <c r="N43" i="5"/>
  <c r="O43" i="5"/>
  <c r="P43" i="5"/>
  <c r="R43" i="5"/>
  <c r="N46" i="5"/>
  <c r="O46" i="5"/>
  <c r="P46" i="5"/>
  <c r="R46" i="5"/>
  <c r="N47" i="5"/>
  <c r="O47" i="5"/>
  <c r="P47" i="5"/>
  <c r="R47" i="5"/>
  <c r="O49" i="5"/>
  <c r="P49" i="5"/>
  <c r="N50" i="5"/>
  <c r="O50" i="5"/>
  <c r="R50" i="5"/>
  <c r="N52" i="5"/>
  <c r="O52" i="5"/>
  <c r="P52" i="5"/>
  <c r="R52" i="5"/>
  <c r="N54" i="5"/>
  <c r="P54" i="5"/>
  <c r="R54" i="5"/>
  <c r="N59" i="5"/>
  <c r="O59" i="5"/>
  <c r="P59" i="5"/>
  <c r="R59" i="5"/>
  <c r="O61" i="5"/>
  <c r="P61" i="5"/>
  <c r="N62" i="5"/>
  <c r="O62" i="5"/>
  <c r="P62" i="5"/>
  <c r="R62" i="5"/>
  <c r="N64" i="5"/>
  <c r="O64" i="5"/>
  <c r="P64" i="5"/>
  <c r="H64" i="5" s="1"/>
  <c r="G64" i="5" s="1"/>
  <c r="R64" i="5"/>
  <c r="N67" i="5"/>
  <c r="O67" i="5"/>
  <c r="P67" i="5"/>
  <c r="R67" i="5"/>
  <c r="N68" i="5"/>
  <c r="O68" i="5"/>
  <c r="R68" i="5"/>
  <c r="O69" i="5"/>
  <c r="P69" i="5"/>
  <c r="R69" i="5"/>
  <c r="N70" i="5"/>
  <c r="O70" i="5"/>
  <c r="P70" i="5"/>
  <c r="R70" i="5"/>
  <c r="N71" i="5"/>
  <c r="O71" i="5"/>
  <c r="P71" i="5"/>
  <c r="R71" i="5"/>
  <c r="N72" i="5"/>
  <c r="O72" i="5"/>
  <c r="R72" i="5"/>
  <c r="N76" i="5"/>
  <c r="O76" i="5"/>
  <c r="P76" i="5"/>
  <c r="R76" i="5"/>
  <c r="N77" i="5"/>
  <c r="P77" i="5"/>
  <c r="P79" i="5"/>
  <c r="R79" i="5"/>
  <c r="N80" i="5"/>
  <c r="O80" i="5"/>
  <c r="R80" i="5"/>
  <c r="N82" i="5"/>
  <c r="O82" i="5"/>
  <c r="P82" i="5"/>
  <c r="R82" i="5"/>
  <c r="N83" i="5"/>
  <c r="O83" i="5"/>
  <c r="P83" i="5"/>
  <c r="R83" i="5"/>
  <c r="N84" i="5"/>
  <c r="O84" i="5"/>
  <c r="R84" i="5"/>
  <c r="N86" i="5"/>
  <c r="O86" i="5"/>
  <c r="P86" i="5"/>
  <c r="R86" i="5"/>
  <c r="N87" i="5"/>
  <c r="O87" i="5"/>
  <c r="P87" i="5"/>
  <c r="R87" i="5"/>
  <c r="N88" i="5"/>
  <c r="O88" i="5"/>
  <c r="P88" i="5"/>
  <c r="R88" i="5"/>
  <c r="N89" i="5"/>
  <c r="P89" i="5"/>
  <c r="R89" i="5"/>
  <c r="N90" i="5"/>
  <c r="P90" i="5"/>
  <c r="R90" i="5"/>
  <c r="P91" i="5"/>
  <c r="R91" i="5"/>
  <c r="N92" i="5"/>
  <c r="O92" i="5"/>
  <c r="R92" i="5"/>
  <c r="N93" i="5"/>
  <c r="O93" i="5"/>
  <c r="P93" i="5"/>
  <c r="R93" i="5"/>
  <c r="N94" i="5"/>
  <c r="O94" i="5"/>
  <c r="P94" i="5"/>
  <c r="R94" i="5"/>
  <c r="N95" i="5"/>
  <c r="O95" i="5"/>
  <c r="P95" i="5"/>
  <c r="R95" i="5"/>
  <c r="N96" i="5"/>
  <c r="O96" i="5"/>
  <c r="R96" i="5"/>
  <c r="N98" i="5"/>
  <c r="O98" i="5"/>
  <c r="P98" i="5"/>
  <c r="N99" i="5"/>
  <c r="O99" i="5"/>
  <c r="R99" i="5"/>
  <c r="P103" i="5"/>
  <c r="R103" i="5"/>
  <c r="N105" i="5"/>
  <c r="O105" i="5"/>
  <c r="R105" i="5"/>
  <c r="N106" i="5"/>
  <c r="O106" i="5"/>
  <c r="P106" i="5"/>
  <c r="R106" i="5"/>
  <c r="N108" i="5"/>
  <c r="O108" i="5"/>
  <c r="R108" i="5"/>
  <c r="O109" i="5"/>
  <c r="R109" i="5"/>
  <c r="N110" i="5"/>
  <c r="O110" i="5"/>
  <c r="P110" i="5"/>
  <c r="N111" i="5"/>
  <c r="O111" i="5"/>
  <c r="P111" i="5"/>
  <c r="R111" i="5"/>
  <c r="N113" i="5"/>
  <c r="P113" i="5"/>
  <c r="R113" i="5"/>
  <c r="N114" i="5"/>
  <c r="P114" i="5"/>
  <c r="R114" i="5"/>
  <c r="P115" i="5"/>
  <c r="R115" i="5"/>
  <c r="N118" i="5"/>
  <c r="O118" i="5"/>
  <c r="R118" i="5"/>
  <c r="N119" i="5"/>
  <c r="O119" i="5"/>
  <c r="P119" i="5"/>
  <c r="R119" i="5"/>
  <c r="N120" i="5"/>
  <c r="O120" i="5"/>
  <c r="R120" i="5"/>
  <c r="O121" i="5"/>
  <c r="N122" i="5"/>
  <c r="O122" i="5"/>
  <c r="P122" i="5"/>
  <c r="N123" i="5"/>
  <c r="O123" i="5"/>
  <c r="P123" i="5"/>
  <c r="R123" i="5"/>
  <c r="N124" i="5"/>
  <c r="O124" i="5"/>
  <c r="P124" i="5"/>
  <c r="R124" i="5"/>
  <c r="N125" i="5"/>
  <c r="P125" i="5"/>
  <c r="R125" i="5"/>
  <c r="R127" i="5"/>
  <c r="N128" i="5"/>
  <c r="O128" i="5"/>
  <c r="R128" i="5"/>
  <c r="N129" i="5"/>
  <c r="O129" i="5"/>
  <c r="R129" i="5"/>
  <c r="N134" i="5"/>
  <c r="O134" i="5"/>
  <c r="P134" i="5"/>
  <c r="N136" i="5"/>
  <c r="O136" i="5"/>
  <c r="P136" i="5"/>
  <c r="R136" i="5"/>
  <c r="N137" i="5"/>
  <c r="P137" i="5"/>
  <c r="R137" i="5"/>
  <c r="N138" i="5"/>
  <c r="P138" i="5"/>
  <c r="R138" i="5"/>
  <c r="N141" i="5"/>
  <c r="O141" i="5"/>
  <c r="R141" i="5"/>
  <c r="N148" i="5"/>
  <c r="O148" i="5"/>
  <c r="P148" i="5"/>
  <c r="R148" i="5"/>
  <c r="N149" i="5"/>
  <c r="P149" i="5"/>
  <c r="R149" i="5"/>
  <c r="N152" i="5"/>
  <c r="O152" i="5"/>
  <c r="R152" i="5"/>
  <c r="N153" i="5"/>
  <c r="O153" i="5"/>
  <c r="R153" i="5"/>
  <c r="N160" i="5"/>
  <c r="O160" i="5"/>
  <c r="P160" i="5"/>
  <c r="R160" i="5"/>
  <c r="N161" i="5"/>
  <c r="P161" i="5"/>
  <c r="R161" i="5"/>
  <c r="R163" i="5"/>
  <c r="N164" i="5"/>
  <c r="O164" i="5"/>
  <c r="P164" i="5"/>
  <c r="H164" i="5" s="1"/>
  <c r="G164" i="5" s="1"/>
  <c r="R164" i="5"/>
  <c r="N165" i="5"/>
  <c r="O165" i="5"/>
  <c r="R165" i="5"/>
  <c r="N166" i="5"/>
  <c r="O166" i="5"/>
  <c r="P166" i="5"/>
  <c r="R166" i="5"/>
  <c r="N167" i="5"/>
  <c r="O167" i="5"/>
  <c r="P167" i="5"/>
  <c r="R167" i="5"/>
  <c r="N168" i="5"/>
  <c r="O168" i="5"/>
  <c r="R168" i="5"/>
  <c r="N170" i="5"/>
  <c r="O170" i="5"/>
  <c r="P170" i="5"/>
  <c r="N171" i="5"/>
  <c r="O171" i="5"/>
  <c r="P171" i="5"/>
  <c r="R171" i="5"/>
  <c r="N172" i="5"/>
  <c r="O172" i="5"/>
  <c r="P172" i="5"/>
  <c r="R172" i="5"/>
  <c r="N174" i="5"/>
  <c r="P174" i="5"/>
  <c r="R174" i="5"/>
  <c r="R175" i="5"/>
  <c r="N178" i="5"/>
  <c r="O178" i="5"/>
  <c r="P178" i="5"/>
  <c r="H178" i="5" s="1"/>
  <c r="G178" i="5" s="1"/>
  <c r="R178" i="5"/>
  <c r="N179" i="5"/>
  <c r="O179" i="5"/>
  <c r="P179" i="5"/>
  <c r="R179" i="5"/>
  <c r="O181" i="5"/>
  <c r="N182" i="5"/>
  <c r="O182" i="5"/>
  <c r="P182" i="5"/>
  <c r="N185" i="5"/>
  <c r="P185" i="5"/>
  <c r="R185" i="5"/>
  <c r="N186" i="5"/>
  <c r="O186" i="5"/>
  <c r="P186" i="5"/>
  <c r="R186" i="5"/>
  <c r="R187" i="5"/>
  <c r="N188" i="5"/>
  <c r="O188" i="5"/>
  <c r="R188" i="5"/>
  <c r="N189" i="5"/>
  <c r="O189" i="5"/>
  <c r="R189" i="5"/>
  <c r="N191" i="5"/>
  <c r="O191" i="5"/>
  <c r="P191" i="5"/>
  <c r="R191" i="5"/>
  <c r="N192" i="5"/>
  <c r="O192" i="5"/>
  <c r="P192" i="5"/>
  <c r="R192" i="5"/>
  <c r="N195" i="5"/>
  <c r="O195" i="5"/>
  <c r="P195" i="5"/>
  <c r="R195" i="5"/>
  <c r="N196" i="5"/>
  <c r="O196" i="5"/>
  <c r="P196" i="5"/>
  <c r="R196" i="5"/>
  <c r="N197" i="5"/>
  <c r="P197" i="5"/>
  <c r="R197" i="5"/>
  <c r="N198" i="5"/>
  <c r="P198" i="5"/>
  <c r="R198" i="5"/>
  <c r="N201" i="5"/>
  <c r="O201" i="5"/>
  <c r="R201" i="5"/>
  <c r="N202" i="5"/>
  <c r="O202" i="5"/>
  <c r="P202" i="5"/>
  <c r="R202" i="5"/>
  <c r="N206" i="5"/>
  <c r="O206" i="5"/>
  <c r="P206" i="5"/>
  <c r="N207" i="5"/>
  <c r="O207" i="5"/>
  <c r="P207" i="5"/>
  <c r="R207" i="5"/>
  <c r="N209" i="5"/>
  <c r="P209" i="5"/>
  <c r="R209" i="5"/>
  <c r="N216" i="5"/>
  <c r="O216" i="5"/>
  <c r="R216" i="5"/>
  <c r="O217" i="5"/>
  <c r="N221" i="5"/>
  <c r="P221" i="5"/>
  <c r="R221" i="5"/>
  <c r="N222" i="5"/>
  <c r="P222" i="5"/>
  <c r="R222" i="5"/>
  <c r="R223" i="5"/>
  <c r="N226" i="5"/>
  <c r="O226" i="5"/>
  <c r="P226" i="5"/>
  <c r="R226" i="5"/>
  <c r="N231" i="5"/>
  <c r="O231" i="5"/>
  <c r="P231" i="5"/>
  <c r="R231" i="5"/>
  <c r="N233" i="5"/>
  <c r="P233" i="5"/>
  <c r="R233" i="5"/>
  <c r="R235" i="5"/>
  <c r="N236" i="5"/>
  <c r="O236" i="5"/>
  <c r="P236" i="5"/>
  <c r="R236" i="5"/>
  <c r="N238" i="5"/>
  <c r="O238" i="5"/>
  <c r="P238" i="5"/>
  <c r="R238" i="5"/>
  <c r="N239" i="5"/>
  <c r="O239" i="5"/>
  <c r="P239" i="5"/>
  <c r="R239" i="5"/>
  <c r="N240" i="5"/>
  <c r="O240" i="5"/>
  <c r="P240" i="5"/>
  <c r="R240" i="5"/>
  <c r="O241" i="5"/>
  <c r="N242" i="5"/>
  <c r="O242" i="5"/>
  <c r="P242" i="5"/>
  <c r="N260" i="5"/>
  <c r="O260" i="5"/>
  <c r="R260" i="5"/>
  <c r="R271" i="5"/>
  <c r="N282" i="5"/>
  <c r="P282" i="5"/>
  <c r="R282" i="5"/>
  <c r="R283" i="5"/>
  <c r="N284" i="5"/>
  <c r="O284" i="5"/>
  <c r="R284" i="5"/>
  <c r="N286" i="5"/>
  <c r="O286" i="5"/>
  <c r="P286" i="5"/>
  <c r="R286" i="5"/>
  <c r="N288" i="5"/>
  <c r="O288" i="5"/>
  <c r="R288" i="5"/>
  <c r="N290" i="5"/>
  <c r="O290" i="5"/>
  <c r="P290" i="5"/>
  <c r="N291" i="5"/>
  <c r="O291" i="5"/>
  <c r="P291" i="5"/>
  <c r="R291" i="5"/>
  <c r="N292" i="5"/>
  <c r="O292" i="5"/>
  <c r="R292" i="5"/>
  <c r="R295" i="5"/>
  <c r="N296" i="5"/>
  <c r="O296" i="5"/>
  <c r="R296" i="5"/>
  <c r="N298" i="5"/>
  <c r="O298" i="5"/>
  <c r="P298" i="5"/>
  <c r="R298" i="5"/>
  <c r="N299" i="5"/>
  <c r="O299" i="5"/>
  <c r="P299" i="5"/>
  <c r="R299" i="5"/>
  <c r="H299" i="5" s="1"/>
  <c r="G299" i="5" s="1"/>
  <c r="O301" i="5"/>
  <c r="P301" i="5"/>
  <c r="N302" i="5"/>
  <c r="O302" i="5"/>
  <c r="N303" i="5"/>
  <c r="O303" i="5"/>
  <c r="R303" i="5"/>
  <c r="N304" i="5"/>
  <c r="O304" i="5"/>
  <c r="P304" i="5"/>
  <c r="R304" i="5"/>
  <c r="N305" i="5"/>
  <c r="P305" i="5"/>
  <c r="R305" i="5"/>
  <c r="N307" i="5"/>
  <c r="P307" i="5"/>
  <c r="R307" i="5"/>
  <c r="N308" i="5"/>
  <c r="O308" i="5"/>
  <c r="R308" i="5"/>
  <c r="N309" i="5"/>
  <c r="O309" i="5"/>
  <c r="R309" i="5"/>
  <c r="N310" i="5"/>
  <c r="O310" i="5"/>
  <c r="P310" i="5"/>
  <c r="R310" i="5"/>
  <c r="O313" i="5"/>
  <c r="P313" i="5"/>
  <c r="R313" i="5"/>
  <c r="N316" i="5"/>
  <c r="O316" i="5"/>
  <c r="P316" i="5"/>
  <c r="R316" i="5"/>
  <c r="N317" i="5"/>
  <c r="P317" i="5"/>
  <c r="R317" i="5"/>
  <c r="P319" i="5"/>
  <c r="R319" i="5"/>
  <c r="N320" i="5"/>
  <c r="O320" i="5"/>
  <c r="R320" i="5"/>
  <c r="N322" i="5"/>
  <c r="O322" i="5"/>
  <c r="P322" i="5"/>
  <c r="R322" i="5"/>
  <c r="N323" i="5"/>
  <c r="O323" i="5"/>
  <c r="P323" i="5"/>
  <c r="R323" i="5"/>
  <c r="O325" i="5"/>
  <c r="P325" i="5"/>
  <c r="R331" i="5"/>
  <c r="O337" i="5"/>
  <c r="P337" i="5"/>
  <c r="N340" i="5"/>
  <c r="O340" i="5"/>
  <c r="P340" i="5"/>
  <c r="R340" i="5"/>
  <c r="N342" i="5"/>
  <c r="O342" i="5"/>
  <c r="P342" i="5"/>
  <c r="R342" i="5"/>
  <c r="R343" i="5"/>
  <c r="N345" i="5"/>
  <c r="O345" i="5"/>
  <c r="R345" i="5"/>
  <c r="N346" i="5"/>
  <c r="O346" i="5"/>
  <c r="P346" i="5"/>
  <c r="R346" i="5"/>
  <c r="N348" i="5"/>
  <c r="O348" i="5"/>
  <c r="R348" i="5"/>
  <c r="N360" i="5"/>
  <c r="O360" i="5"/>
  <c r="R360" i="5"/>
  <c r="O361" i="5"/>
  <c r="P361" i="5"/>
  <c r="N363" i="5"/>
  <c r="O363" i="5"/>
  <c r="P363" i="5"/>
  <c r="R363" i="5"/>
  <c r="H363" i="5" s="1"/>
  <c r="G363" i="5" s="1"/>
  <c r="N377" i="5"/>
  <c r="P377" i="5"/>
  <c r="R377" i="5"/>
  <c r="N386" i="5"/>
  <c r="O386" i="5"/>
  <c r="P386" i="5"/>
  <c r="N389" i="5"/>
  <c r="P389" i="5"/>
  <c r="R389" i="5"/>
  <c r="N390" i="5"/>
  <c r="P390" i="5"/>
  <c r="R390" i="5"/>
  <c r="N392" i="5"/>
  <c r="O392" i="5"/>
  <c r="R392" i="5"/>
  <c r="N393" i="5"/>
  <c r="O393" i="5"/>
  <c r="R393" i="5"/>
  <c r="N396" i="5"/>
  <c r="O396" i="5"/>
  <c r="P396" i="5"/>
  <c r="R396" i="5"/>
  <c r="N101" i="5"/>
  <c r="P101" i="5"/>
  <c r="R101" i="5"/>
  <c r="N184" i="5"/>
  <c r="O184" i="5"/>
  <c r="P184" i="5"/>
  <c r="R184" i="5"/>
  <c r="N227" i="5"/>
  <c r="O227" i="5"/>
  <c r="P227" i="5"/>
  <c r="R227" i="5"/>
  <c r="N268" i="5"/>
  <c r="O268" i="5"/>
  <c r="P268" i="5"/>
  <c r="R268" i="5"/>
  <c r="N297" i="5"/>
  <c r="O297" i="5"/>
  <c r="R297" i="5"/>
  <c r="N228" i="5"/>
  <c r="O228" i="5"/>
  <c r="R228" i="5"/>
  <c r="N328" i="5"/>
  <c r="O328" i="5"/>
  <c r="P328" i="5"/>
  <c r="R328" i="5"/>
  <c r="O349" i="5"/>
  <c r="P349" i="5"/>
  <c r="N350" i="5"/>
  <c r="O350" i="5"/>
  <c r="P350" i="5"/>
  <c r="N351" i="5"/>
  <c r="O351" i="5"/>
  <c r="R351" i="5"/>
  <c r="N387" i="5"/>
  <c r="O387" i="5"/>
  <c r="P387" i="5"/>
  <c r="R387" i="5"/>
  <c r="N19" i="5"/>
  <c r="O19" i="5"/>
  <c r="P19" i="5"/>
  <c r="R19" i="5"/>
  <c r="O24" i="5"/>
  <c r="P24" i="5"/>
  <c r="O25" i="5"/>
  <c r="P25" i="5"/>
  <c r="R25" i="5"/>
  <c r="N26" i="5"/>
  <c r="O26" i="5"/>
  <c r="P26" i="5"/>
  <c r="R26" i="5"/>
  <c r="N28" i="5"/>
  <c r="O28" i="5"/>
  <c r="P28" i="5"/>
  <c r="R28" i="5"/>
  <c r="N35" i="5"/>
  <c r="O35" i="5"/>
  <c r="P35" i="5"/>
  <c r="R35" i="5"/>
  <c r="N45" i="5"/>
  <c r="O45" i="5"/>
  <c r="P45" i="5"/>
  <c r="R45" i="5"/>
  <c r="N48" i="5"/>
  <c r="O48" i="5"/>
  <c r="P48" i="5"/>
  <c r="R48" i="5"/>
  <c r="N53" i="5"/>
  <c r="P53" i="5"/>
  <c r="N55" i="5"/>
  <c r="P55" i="5"/>
  <c r="R55" i="5"/>
  <c r="N56" i="5"/>
  <c r="O56" i="5"/>
  <c r="R56" i="5"/>
  <c r="N66" i="5"/>
  <c r="O66" i="5"/>
  <c r="P66" i="5"/>
  <c r="R66" i="5"/>
  <c r="O85" i="5"/>
  <c r="N100" i="5"/>
  <c r="O100" i="5"/>
  <c r="P100" i="5"/>
  <c r="R100" i="5"/>
  <c r="N112" i="5"/>
  <c r="O112" i="5"/>
  <c r="P112" i="5"/>
  <c r="R112" i="5"/>
  <c r="N116" i="5"/>
  <c r="O116" i="5"/>
  <c r="R116" i="5"/>
  <c r="N117" i="5"/>
  <c r="O117" i="5"/>
  <c r="R117" i="5"/>
  <c r="N146" i="5"/>
  <c r="O146" i="5"/>
  <c r="P146" i="5"/>
  <c r="N158" i="5"/>
  <c r="O158" i="5"/>
  <c r="P158" i="5"/>
  <c r="N225" i="5"/>
  <c r="O225" i="5"/>
  <c r="R225" i="5"/>
  <c r="O229" i="5"/>
  <c r="N232" i="5"/>
  <c r="O232" i="5"/>
  <c r="P232" i="5"/>
  <c r="R232" i="5"/>
  <c r="N234" i="5"/>
  <c r="P234" i="5"/>
  <c r="R234" i="5"/>
  <c r="N244" i="5"/>
  <c r="O244" i="5"/>
  <c r="P244" i="5"/>
  <c r="R244" i="5"/>
  <c r="R247" i="5"/>
  <c r="N275" i="5"/>
  <c r="O275" i="5"/>
  <c r="P275" i="5"/>
  <c r="R275" i="5"/>
  <c r="N276" i="5"/>
  <c r="O276" i="5"/>
  <c r="R276" i="5"/>
  <c r="N287" i="5"/>
  <c r="O287" i="5"/>
  <c r="P287" i="5"/>
  <c r="R287" i="5"/>
  <c r="O289" i="5"/>
  <c r="P289" i="5"/>
  <c r="N300" i="5"/>
  <c r="O300" i="5"/>
  <c r="P300" i="5"/>
  <c r="R300" i="5"/>
  <c r="N306" i="5"/>
  <c r="P306" i="5"/>
  <c r="R306" i="5"/>
  <c r="N315" i="5"/>
  <c r="O315" i="5"/>
  <c r="R315" i="5"/>
  <c r="N318" i="5"/>
  <c r="P318" i="5"/>
  <c r="R318" i="5"/>
  <c r="N327" i="5"/>
  <c r="O327" i="5"/>
  <c r="P327" i="5"/>
  <c r="R327" i="5"/>
  <c r="N341" i="5"/>
  <c r="P341" i="5"/>
  <c r="R341" i="5"/>
  <c r="N354" i="5"/>
  <c r="P354" i="5"/>
  <c r="R354" i="5"/>
  <c r="O373" i="5"/>
  <c r="P373" i="5"/>
  <c r="N6" i="5"/>
  <c r="O6" i="5"/>
  <c r="P6" i="5"/>
  <c r="R6" i="5"/>
  <c r="N312" i="5"/>
  <c r="O312" i="5"/>
  <c r="R312" i="5"/>
  <c r="N314" i="5"/>
  <c r="O314" i="5"/>
  <c r="N74" i="5"/>
  <c r="O74" i="5"/>
  <c r="P74" i="5"/>
  <c r="R74" i="5"/>
  <c r="N169" i="5"/>
  <c r="O169" i="5"/>
  <c r="R169" i="5"/>
  <c r="N176" i="5"/>
  <c r="O176" i="5"/>
  <c r="P176" i="5"/>
  <c r="R176" i="5"/>
  <c r="N237" i="5"/>
  <c r="O237" i="5"/>
  <c r="R237" i="5"/>
  <c r="N246" i="5"/>
  <c r="P246" i="5"/>
  <c r="R246" i="5"/>
  <c r="N357" i="5"/>
  <c r="O357" i="5"/>
  <c r="R357" i="5"/>
  <c r="N270" i="5"/>
  <c r="P270" i="5"/>
  <c r="R270" i="5"/>
  <c r="N374" i="5"/>
  <c r="O374" i="5"/>
  <c r="P374" i="5"/>
  <c r="N278" i="5"/>
  <c r="O278" i="5"/>
  <c r="P278" i="5"/>
  <c r="N376" i="5"/>
  <c r="O376" i="5"/>
  <c r="P376" i="5"/>
  <c r="R376" i="5"/>
  <c r="N388" i="5"/>
  <c r="O388" i="5"/>
  <c r="P388" i="5"/>
  <c r="R388" i="5"/>
  <c r="N279" i="5"/>
  <c r="O279" i="5"/>
  <c r="P279" i="5"/>
  <c r="R279" i="5"/>
  <c r="N131" i="5"/>
  <c r="O131" i="5"/>
  <c r="P131" i="5"/>
  <c r="R131" i="5"/>
  <c r="N248" i="5"/>
  <c r="O248" i="5"/>
  <c r="R248" i="5"/>
  <c r="N142" i="5"/>
  <c r="O142" i="5"/>
  <c r="P142" i="5"/>
  <c r="R142" i="5"/>
  <c r="N281" i="5"/>
  <c r="R281" i="5"/>
  <c r="N358" i="5"/>
  <c r="O358" i="5"/>
  <c r="P358" i="5"/>
  <c r="R358" i="5"/>
  <c r="N267" i="5"/>
  <c r="O267" i="5"/>
  <c r="P267" i="5"/>
  <c r="R267" i="5"/>
  <c r="N321" i="5"/>
  <c r="O321" i="5"/>
  <c r="R321" i="5"/>
  <c r="P139" i="5"/>
  <c r="R139" i="5"/>
  <c r="N130" i="5"/>
  <c r="O130" i="5"/>
  <c r="P130" i="5"/>
  <c r="R130" i="5"/>
  <c r="N385" i="5"/>
  <c r="O385" i="5"/>
  <c r="P385" i="5"/>
  <c r="N398" i="5"/>
  <c r="O398" i="5"/>
  <c r="P398" i="5"/>
  <c r="N135" i="5"/>
  <c r="O135" i="5"/>
  <c r="P135" i="5"/>
  <c r="R135" i="5"/>
  <c r="N380" i="5"/>
  <c r="O380" i="5"/>
  <c r="R380" i="5"/>
  <c r="N394" i="5"/>
  <c r="O394" i="5"/>
  <c r="P394" i="5"/>
  <c r="R394" i="5"/>
  <c r="P391" i="5"/>
  <c r="R391" i="5"/>
  <c r="N243" i="5"/>
  <c r="O243" i="5"/>
  <c r="P243" i="5"/>
  <c r="R243" i="5"/>
  <c r="N204" i="5"/>
  <c r="O204" i="5"/>
  <c r="R204" i="5"/>
  <c r="N203" i="5"/>
  <c r="O203" i="5"/>
  <c r="P203" i="5"/>
  <c r="R203" i="5"/>
  <c r="N382" i="5"/>
  <c r="O382" i="5"/>
  <c r="P382" i="5"/>
  <c r="R382" i="5"/>
  <c r="N269" i="5"/>
  <c r="R269" i="5"/>
  <c r="N272" i="5"/>
  <c r="O272" i="5"/>
  <c r="R272" i="5"/>
  <c r="N245" i="5"/>
  <c r="P245" i="5"/>
  <c r="R245" i="5"/>
  <c r="N344" i="5"/>
  <c r="O344" i="5"/>
  <c r="R344" i="5"/>
  <c r="N356" i="5"/>
  <c r="O356" i="5"/>
  <c r="R356" i="5"/>
  <c r="N274" i="5"/>
  <c r="O274" i="5"/>
  <c r="P274" i="5"/>
  <c r="R274" i="5"/>
  <c r="N194" i="5"/>
  <c r="O194" i="5"/>
  <c r="P194" i="5"/>
  <c r="R379" i="5"/>
  <c r="N362" i="5"/>
  <c r="O362" i="5"/>
  <c r="P362" i="5"/>
  <c r="O397" i="5"/>
  <c r="P397" i="5"/>
  <c r="N214" i="5"/>
  <c r="O214" i="5"/>
  <c r="P214" i="5"/>
  <c r="R214" i="5"/>
  <c r="N378" i="5"/>
  <c r="P378" i="5"/>
  <c r="R378" i="5"/>
  <c r="O133" i="5"/>
  <c r="N400" i="5"/>
  <c r="O400" i="5"/>
  <c r="P400" i="5"/>
  <c r="R400" i="5"/>
  <c r="N104" i="5"/>
  <c r="O104" i="5"/>
  <c r="R104" i="5"/>
  <c r="N401" i="5"/>
  <c r="P401" i="5"/>
  <c r="R401" i="5"/>
  <c r="N250" i="5"/>
  <c r="O250" i="5"/>
  <c r="P250" i="5"/>
  <c r="R250" i="5"/>
  <c r="R402" i="5"/>
  <c r="P402" i="5"/>
  <c r="N402" i="5"/>
  <c r="N399" i="4"/>
  <c r="N277" i="4"/>
  <c r="N333" i="4"/>
  <c r="N371" i="4"/>
  <c r="N249" i="4"/>
  <c r="N259" i="4"/>
  <c r="N368" i="4"/>
  <c r="N365" i="4"/>
  <c r="N143" i="4"/>
  <c r="N199" i="4"/>
  <c r="N200" i="4"/>
  <c r="N205" i="4"/>
  <c r="N210" i="4"/>
  <c r="N211" i="4"/>
  <c r="N212" i="4"/>
  <c r="N213" i="4"/>
  <c r="N215" i="4"/>
  <c r="N219" i="4"/>
  <c r="N253" i="4"/>
  <c r="N255" i="4"/>
  <c r="N256" i="4"/>
  <c r="N257" i="4"/>
  <c r="N258" i="4"/>
  <c r="N261" i="4"/>
  <c r="N262" i="4"/>
  <c r="N263" i="4"/>
  <c r="N265" i="4"/>
  <c r="H265" i="4" s="1"/>
  <c r="G265" i="4" s="1"/>
  <c r="N273" i="4"/>
  <c r="N329" i="4"/>
  <c r="N330" i="4"/>
  <c r="N334" i="4"/>
  <c r="N335" i="4"/>
  <c r="N347" i="4"/>
  <c r="N364" i="4"/>
  <c r="N369" i="4"/>
  <c r="N370" i="4"/>
  <c r="N395" i="4"/>
  <c r="N403" i="4"/>
  <c r="N251" i="4"/>
  <c r="N332" i="4"/>
  <c r="N366" i="4"/>
  <c r="N381" i="4"/>
  <c r="N367" i="4"/>
  <c r="N8" i="4"/>
  <c r="N15" i="4"/>
  <c r="N285" i="4"/>
  <c r="N140" i="4"/>
  <c r="N102" i="4"/>
  <c r="N383" i="4"/>
  <c r="N30" i="4"/>
  <c r="H30" i="4" s="1"/>
  <c r="G30" i="4" s="1"/>
  <c r="N193" i="4"/>
  <c r="N183" i="4"/>
  <c r="N151" i="4"/>
  <c r="N57" i="4"/>
  <c r="N63" i="4"/>
  <c r="N162" i="4"/>
  <c r="N280" i="4"/>
  <c r="N375" i="4"/>
  <c r="N150" i="4"/>
  <c r="N147" i="4"/>
  <c r="N208" i="4"/>
  <c r="N224" i="4"/>
  <c r="N359" i="4"/>
  <c r="N22" i="4"/>
  <c r="N126" i="4"/>
  <c r="N177" i="4"/>
  <c r="N78" i="4"/>
  <c r="N157" i="4"/>
  <c r="N65" i="4"/>
  <c r="N173" i="4"/>
  <c r="N18" i="4"/>
  <c r="N293" i="4"/>
  <c r="N155" i="4"/>
  <c r="N75" i="4"/>
  <c r="N190" i="4"/>
  <c r="N51" i="4"/>
  <c r="N311" i="4"/>
  <c r="N339" i="4"/>
  <c r="N355" i="4"/>
  <c r="N294" i="4"/>
  <c r="N44" i="4"/>
  <c r="N353" i="4"/>
  <c r="N159" i="4"/>
  <c r="N352" i="4"/>
  <c r="N73" i="4"/>
  <c r="N145" i="4"/>
  <c r="N97" i="4"/>
  <c r="N58" i="4"/>
  <c r="N81" i="4"/>
  <c r="N154" i="4"/>
  <c r="N29" i="4"/>
  <c r="N220" i="4"/>
  <c r="N107" i="4"/>
  <c r="N21" i="4"/>
  <c r="H21" i="4" s="1"/>
  <c r="G21" i="4" s="1"/>
  <c r="N4" i="4"/>
  <c r="N5" i="4"/>
  <c r="N7" i="4"/>
  <c r="N9" i="4"/>
  <c r="N10" i="4"/>
  <c r="H10" i="4" s="1"/>
  <c r="G10" i="4" s="1"/>
  <c r="N11" i="4"/>
  <c r="N12" i="4"/>
  <c r="N13" i="4"/>
  <c r="H13" i="4" s="1"/>
  <c r="G13" i="4" s="1"/>
  <c r="N14" i="4"/>
  <c r="N16" i="4"/>
  <c r="N17" i="4"/>
  <c r="N20" i="4"/>
  <c r="N23" i="4"/>
  <c r="N27" i="4"/>
  <c r="N31" i="4"/>
  <c r="N32" i="4"/>
  <c r="N33" i="4"/>
  <c r="N34" i="4"/>
  <c r="N37" i="4"/>
  <c r="N39" i="4"/>
  <c r="N40" i="4"/>
  <c r="N41" i="4"/>
  <c r="N42" i="4"/>
  <c r="N43" i="4"/>
  <c r="N46" i="4"/>
  <c r="N47" i="4"/>
  <c r="N49" i="4"/>
  <c r="N52" i="4"/>
  <c r="N54" i="4"/>
  <c r="N59" i="4"/>
  <c r="N61" i="4"/>
  <c r="N64" i="4"/>
  <c r="N67" i="4"/>
  <c r="N68" i="4"/>
  <c r="N69" i="4"/>
  <c r="N70" i="4"/>
  <c r="N71" i="4"/>
  <c r="N72" i="4"/>
  <c r="N76" i="4"/>
  <c r="N77" i="4"/>
  <c r="N79" i="4"/>
  <c r="N80" i="4"/>
  <c r="N82" i="4"/>
  <c r="N83" i="4"/>
  <c r="N87" i="4"/>
  <c r="N88" i="4"/>
  <c r="N89" i="4"/>
  <c r="N90" i="4"/>
  <c r="N91" i="4"/>
  <c r="N92" i="4"/>
  <c r="N93" i="4"/>
  <c r="N94" i="4"/>
  <c r="N95" i="4"/>
  <c r="N96" i="4"/>
  <c r="N99" i="4"/>
  <c r="N103" i="4"/>
  <c r="N105" i="4"/>
  <c r="N106" i="4"/>
  <c r="N108" i="4"/>
  <c r="N109" i="4"/>
  <c r="N111" i="4"/>
  <c r="N113" i="4"/>
  <c r="N114" i="4"/>
  <c r="H114" i="4" s="1"/>
  <c r="G114" i="4" s="1"/>
  <c r="N115" i="4"/>
  <c r="N118" i="4"/>
  <c r="N119" i="4"/>
  <c r="N121" i="4"/>
  <c r="N123" i="4"/>
  <c r="N124" i="4"/>
  <c r="N125" i="4"/>
  <c r="N127" i="4"/>
  <c r="N128" i="4"/>
  <c r="N129" i="4"/>
  <c r="N136" i="4"/>
  <c r="N137" i="4"/>
  <c r="N138" i="4"/>
  <c r="N141" i="4"/>
  <c r="N148" i="4"/>
  <c r="N149" i="4"/>
  <c r="N152" i="4"/>
  <c r="N153" i="4"/>
  <c r="N160" i="4"/>
  <c r="N161" i="4"/>
  <c r="N163" i="4"/>
  <c r="N164" i="4"/>
  <c r="N165" i="4"/>
  <c r="N166" i="4"/>
  <c r="N167" i="4"/>
  <c r="N171" i="4"/>
  <c r="N172" i="4"/>
  <c r="N174" i="4"/>
  <c r="N175" i="4"/>
  <c r="N178" i="4"/>
  <c r="N179" i="4"/>
  <c r="N181" i="4"/>
  <c r="N185" i="4"/>
  <c r="N186" i="4"/>
  <c r="N187" i="4"/>
  <c r="N188" i="4"/>
  <c r="N189" i="4"/>
  <c r="N191" i="4"/>
  <c r="N195" i="4"/>
  <c r="N196" i="4"/>
  <c r="N197" i="4"/>
  <c r="N198" i="4"/>
  <c r="N201" i="4"/>
  <c r="N202" i="4"/>
  <c r="N206" i="4"/>
  <c r="N207" i="4"/>
  <c r="N209" i="4"/>
  <c r="N217" i="4"/>
  <c r="N221" i="4"/>
  <c r="N222" i="4"/>
  <c r="N223" i="4"/>
  <c r="N226" i="4"/>
  <c r="N231" i="4"/>
  <c r="N233" i="4"/>
  <c r="N235" i="4"/>
  <c r="N236" i="4"/>
  <c r="N238" i="4"/>
  <c r="N239" i="4"/>
  <c r="N241" i="4"/>
  <c r="N260" i="4"/>
  <c r="N271" i="4"/>
  <c r="N282" i="4"/>
  <c r="N283" i="4"/>
  <c r="N284" i="4"/>
  <c r="N286" i="4"/>
  <c r="N291" i="4"/>
  <c r="N292" i="4"/>
  <c r="N295" i="4"/>
  <c r="N296" i="4"/>
  <c r="N298" i="4"/>
  <c r="N299" i="4"/>
  <c r="N301" i="4"/>
  <c r="N303" i="4"/>
  <c r="N304" i="4"/>
  <c r="N305" i="4"/>
  <c r="N307" i="4"/>
  <c r="N308" i="4"/>
  <c r="N309" i="4"/>
  <c r="N310" i="4"/>
  <c r="N313" i="4"/>
  <c r="N316" i="4"/>
  <c r="N317" i="4"/>
  <c r="N319" i="4"/>
  <c r="N320" i="4"/>
  <c r="N322" i="4"/>
  <c r="N323" i="4"/>
  <c r="N325" i="4"/>
  <c r="N331" i="4"/>
  <c r="N337" i="4"/>
  <c r="N340" i="4"/>
  <c r="N342" i="4"/>
  <c r="N343" i="4"/>
  <c r="N345" i="4"/>
  <c r="N346" i="4"/>
  <c r="N361" i="4"/>
  <c r="N363" i="4"/>
  <c r="N377" i="4"/>
  <c r="N389" i="4"/>
  <c r="N390" i="4"/>
  <c r="N392" i="4"/>
  <c r="H392" i="4" s="1"/>
  <c r="G392" i="4" s="1"/>
  <c r="N393" i="4"/>
  <c r="N101" i="4"/>
  <c r="N184" i="4"/>
  <c r="N227" i="4"/>
  <c r="N268" i="4"/>
  <c r="N297" i="4"/>
  <c r="N328" i="4"/>
  <c r="N349" i="4"/>
  <c r="N351" i="4"/>
  <c r="N387" i="4"/>
  <c r="N19" i="4"/>
  <c r="N25" i="4"/>
  <c r="N28" i="4"/>
  <c r="N35" i="4"/>
  <c r="N45" i="4"/>
  <c r="N53" i="4"/>
  <c r="N55" i="4"/>
  <c r="N56" i="4"/>
  <c r="N66" i="4"/>
  <c r="N85" i="4"/>
  <c r="N100" i="4"/>
  <c r="N112" i="4"/>
  <c r="N116" i="4"/>
  <c r="N117" i="4"/>
  <c r="N225" i="4"/>
  <c r="N229" i="4"/>
  <c r="N232" i="4"/>
  <c r="N234" i="4"/>
  <c r="N244" i="4"/>
  <c r="N247" i="4"/>
  <c r="N275" i="4"/>
  <c r="N276" i="4"/>
  <c r="N287" i="4"/>
  <c r="N289" i="4"/>
  <c r="N300" i="4"/>
  <c r="N306" i="4"/>
  <c r="N315" i="4"/>
  <c r="N318" i="4"/>
  <c r="N327" i="4"/>
  <c r="N341" i="4"/>
  <c r="N354" i="4"/>
  <c r="N373" i="4"/>
  <c r="N312" i="4"/>
  <c r="N169" i="4"/>
  <c r="N176" i="4"/>
  <c r="N237" i="4"/>
  <c r="N246" i="4"/>
  <c r="N357" i="4"/>
  <c r="N270" i="4"/>
  <c r="N376" i="4"/>
  <c r="N388" i="4"/>
  <c r="N279" i="4"/>
  <c r="N131" i="4"/>
  <c r="N248" i="4"/>
  <c r="N142" i="4"/>
  <c r="N281" i="4"/>
  <c r="N358" i="4"/>
  <c r="N267" i="4"/>
  <c r="N321" i="4"/>
  <c r="N139" i="4"/>
  <c r="N130" i="4"/>
  <c r="N385" i="4"/>
  <c r="N398" i="4"/>
  <c r="N135" i="4"/>
  <c r="N380" i="4"/>
  <c r="N394" i="4"/>
  <c r="N391" i="4"/>
  <c r="N243" i="4"/>
  <c r="N203" i="4"/>
  <c r="N382" i="4"/>
  <c r="N269" i="4"/>
  <c r="N272" i="4"/>
  <c r="N245" i="4"/>
  <c r="N344" i="4"/>
  <c r="N356" i="4"/>
  <c r="N274" i="4"/>
  <c r="N379" i="4"/>
  <c r="N397" i="4"/>
  <c r="N214" i="4"/>
  <c r="N378" i="4"/>
  <c r="N133" i="4"/>
  <c r="N400" i="4"/>
  <c r="N104" i="4"/>
  <c r="N401" i="4"/>
  <c r="N250" i="4"/>
  <c r="N402" i="4"/>
  <c r="M254" i="3"/>
  <c r="M252" i="3"/>
  <c r="N333" i="3"/>
  <c r="M371" i="3"/>
  <c r="N249" i="3"/>
  <c r="N259" i="3"/>
  <c r="N368" i="3"/>
  <c r="M365" i="3"/>
  <c r="M143" i="3"/>
  <c r="N199" i="3"/>
  <c r="N200" i="3"/>
  <c r="N211" i="3"/>
  <c r="N212" i="3"/>
  <c r="N213" i="3"/>
  <c r="M256" i="3"/>
  <c r="M257" i="3"/>
  <c r="N261" i="3"/>
  <c r="M262" i="3"/>
  <c r="N263" i="3"/>
  <c r="M264" i="3"/>
  <c r="N273" i="3"/>
  <c r="M324" i="3"/>
  <c r="M326" i="3"/>
  <c r="M329" i="3"/>
  <c r="M347" i="3"/>
  <c r="N347" i="3"/>
  <c r="M364" i="3"/>
  <c r="N369" i="3"/>
  <c r="M395" i="3"/>
  <c r="N403" i="3"/>
  <c r="M251" i="3"/>
  <c r="N332" i="3"/>
  <c r="M336" i="3"/>
  <c r="N381" i="3"/>
  <c r="N367" i="3"/>
  <c r="N8" i="3"/>
  <c r="M60" i="3"/>
  <c r="N60" i="3"/>
  <c r="N285" i="3"/>
  <c r="M140" i="3"/>
  <c r="N140" i="3"/>
  <c r="M193" i="3"/>
  <c r="N151" i="3"/>
  <c r="N57" i="3"/>
  <c r="M132" i="3"/>
  <c r="M280" i="3"/>
  <c r="M208" i="3"/>
  <c r="N224" i="3"/>
  <c r="N22" i="3"/>
  <c r="N177" i="3"/>
  <c r="M180" i="3"/>
  <c r="M65" i="3"/>
  <c r="M173" i="3"/>
  <c r="M384" i="3"/>
  <c r="M18" i="3"/>
  <c r="M293" i="3"/>
  <c r="M155" i="3"/>
  <c r="M190" i="3"/>
  <c r="M230" i="3"/>
  <c r="M44" i="3"/>
  <c r="N44" i="3"/>
  <c r="M353" i="3"/>
  <c r="M156" i="3"/>
  <c r="M352" i="3"/>
  <c r="M372" i="3"/>
  <c r="M73" i="3"/>
  <c r="M97" i="3"/>
  <c r="N81" i="3"/>
  <c r="N29" i="3"/>
  <c r="M220" i="3"/>
  <c r="M4" i="3"/>
  <c r="N4" i="3"/>
  <c r="N10" i="3"/>
  <c r="N11" i="3"/>
  <c r="M12" i="3"/>
  <c r="N14" i="3"/>
  <c r="N16" i="3"/>
  <c r="N17" i="3"/>
  <c r="M20" i="3"/>
  <c r="N20" i="3"/>
  <c r="N23" i="3"/>
  <c r="N31" i="3"/>
  <c r="M32" i="3"/>
  <c r="N32" i="3"/>
  <c r="N33" i="3"/>
  <c r="N34" i="3"/>
  <c r="M36" i="3"/>
  <c r="M37" i="3"/>
  <c r="M43" i="3"/>
  <c r="N43" i="3"/>
  <c r="M49" i="3"/>
  <c r="N49" i="3"/>
  <c r="N59" i="3"/>
  <c r="M61" i="3"/>
  <c r="N61" i="3"/>
  <c r="M67" i="3"/>
  <c r="N67" i="3"/>
  <c r="M68" i="3"/>
  <c r="N68" i="3"/>
  <c r="N69" i="3"/>
  <c r="N71" i="3"/>
  <c r="M72" i="3"/>
  <c r="N77" i="3"/>
  <c r="N79" i="3"/>
  <c r="M80" i="3"/>
  <c r="N80" i="3"/>
  <c r="M82" i="3"/>
  <c r="M84" i="3"/>
  <c r="N84" i="3"/>
  <c r="M88" i="3"/>
  <c r="M91" i="3"/>
  <c r="N91" i="3"/>
  <c r="M92" i="3"/>
  <c r="N92" i="3"/>
  <c r="N93" i="3"/>
  <c r="M96" i="3"/>
  <c r="N103" i="3"/>
  <c r="N105" i="3"/>
  <c r="H105" i="3" s="1"/>
  <c r="G105" i="3" s="1"/>
  <c r="M109" i="3"/>
  <c r="M110" i="3"/>
  <c r="N115" i="3"/>
  <c r="M118" i="3"/>
  <c r="M120" i="3"/>
  <c r="M121" i="3"/>
  <c r="M122" i="3"/>
  <c r="N127" i="3"/>
  <c r="N128" i="3"/>
  <c r="M129" i="3"/>
  <c r="N129" i="3"/>
  <c r="M134" i="3"/>
  <c r="M138" i="3"/>
  <c r="N138" i="3"/>
  <c r="N141" i="3"/>
  <c r="N152" i="3"/>
  <c r="N153" i="3"/>
  <c r="M160" i="3"/>
  <c r="M161" i="3"/>
  <c r="N163" i="3"/>
  <c r="N164" i="3"/>
  <c r="N165" i="3"/>
  <c r="M166" i="3"/>
  <c r="M168" i="3"/>
  <c r="M172" i="3"/>
  <c r="N175" i="3"/>
  <c r="M179" i="3"/>
  <c r="M182" i="3"/>
  <c r="M185" i="3"/>
  <c r="M187" i="3"/>
  <c r="N187" i="3"/>
  <c r="N188" i="3"/>
  <c r="N189" i="3"/>
  <c r="M192" i="3"/>
  <c r="M196" i="3"/>
  <c r="M197" i="3"/>
  <c r="N201" i="3"/>
  <c r="N202" i="3"/>
  <c r="M206" i="3"/>
  <c r="M209" i="3"/>
  <c r="M216" i="3"/>
  <c r="M221" i="3"/>
  <c r="N223" i="3"/>
  <c r="M233" i="3"/>
  <c r="N235" i="3"/>
  <c r="N236" i="3"/>
  <c r="M240" i="3"/>
  <c r="M241" i="3"/>
  <c r="N260" i="3"/>
  <c r="N271" i="3"/>
  <c r="N284" i="3"/>
  <c r="M288" i="3"/>
  <c r="M292" i="3"/>
  <c r="N296" i="3"/>
  <c r="M299" i="3"/>
  <c r="M302" i="3"/>
  <c r="M304" i="3"/>
  <c r="M305" i="3"/>
  <c r="N308" i="3"/>
  <c r="N309" i="3"/>
  <c r="M316" i="3"/>
  <c r="M317" i="3"/>
  <c r="N320" i="3"/>
  <c r="N322" i="3"/>
  <c r="M323" i="3"/>
  <c r="N323" i="3"/>
  <c r="M337" i="3"/>
  <c r="M340" i="3"/>
  <c r="N345" i="3"/>
  <c r="M348" i="3"/>
  <c r="N348" i="3"/>
  <c r="M360" i="3"/>
  <c r="M361" i="3"/>
  <c r="N361" i="3"/>
  <c r="M377" i="3"/>
  <c r="M389" i="3"/>
  <c r="N392" i="3"/>
  <c r="M393" i="3"/>
  <c r="N393" i="3"/>
  <c r="M396" i="3"/>
  <c r="N396" i="3"/>
  <c r="M184" i="3"/>
  <c r="N184" i="3"/>
  <c r="M227" i="3"/>
  <c r="N227" i="3"/>
  <c r="M268" i="3"/>
  <c r="M297" i="3"/>
  <c r="N297" i="3"/>
  <c r="M228" i="3"/>
  <c r="M328" i="3"/>
  <c r="M350" i="3"/>
  <c r="M19" i="3"/>
  <c r="M24" i="3"/>
  <c r="M25" i="3"/>
  <c r="N26" i="3"/>
  <c r="N45" i="3"/>
  <c r="M48" i="3"/>
  <c r="N48" i="3"/>
  <c r="N55" i="3"/>
  <c r="M56" i="3"/>
  <c r="N56" i="3"/>
  <c r="M85" i="3"/>
  <c r="M116" i="3"/>
  <c r="N116" i="3"/>
  <c r="N117" i="3"/>
  <c r="M146" i="3"/>
  <c r="M158" i="3"/>
  <c r="N225" i="3"/>
  <c r="M232" i="3"/>
  <c r="M244" i="3"/>
  <c r="N247" i="3"/>
  <c r="M275" i="3"/>
  <c r="N275" i="3"/>
  <c r="M276" i="3"/>
  <c r="M300" i="3"/>
  <c r="N300" i="3"/>
  <c r="M341" i="3"/>
  <c r="M373" i="3"/>
  <c r="M312" i="3"/>
  <c r="N176" i="3"/>
  <c r="N237" i="3"/>
  <c r="N357" i="3"/>
  <c r="M374" i="3"/>
  <c r="M278" i="3"/>
  <c r="M376" i="3"/>
  <c r="M388" i="3"/>
  <c r="N248" i="3"/>
  <c r="M142" i="3"/>
  <c r="M281" i="3"/>
  <c r="N321" i="3"/>
  <c r="N139" i="3"/>
  <c r="M130" i="3"/>
  <c r="M398" i="3"/>
  <c r="M135" i="3"/>
  <c r="N380" i="3"/>
  <c r="M204" i="3"/>
  <c r="M203" i="3"/>
  <c r="N203" i="3"/>
  <c r="M382" i="3"/>
  <c r="M269" i="3"/>
  <c r="N272" i="3"/>
  <c r="M245" i="3"/>
  <c r="N344" i="3"/>
  <c r="M356" i="3"/>
  <c r="N356" i="3"/>
  <c r="N379" i="3"/>
  <c r="M214" i="3"/>
  <c r="N133" i="3"/>
  <c r="M400" i="3"/>
  <c r="M104" i="3"/>
  <c r="N104" i="3"/>
  <c r="M401" i="3"/>
  <c r="O104" i="3"/>
  <c r="O133" i="3"/>
  <c r="O378" i="3"/>
  <c r="O397" i="3"/>
  <c r="O362" i="3"/>
  <c r="O379" i="3"/>
  <c r="O194" i="3"/>
  <c r="O269" i="3"/>
  <c r="O204" i="3"/>
  <c r="O391" i="3"/>
  <c r="O398" i="3"/>
  <c r="O385" i="3"/>
  <c r="O139" i="3"/>
  <c r="O281" i="3"/>
  <c r="O131" i="3"/>
  <c r="O278" i="3"/>
  <c r="O374" i="3"/>
  <c r="O270" i="3"/>
  <c r="O246" i="3"/>
  <c r="O169" i="3"/>
  <c r="O314" i="3"/>
  <c r="O312" i="3"/>
  <c r="O373" i="3"/>
  <c r="O354" i="3"/>
  <c r="O318" i="3"/>
  <c r="O315" i="3"/>
  <c r="O306" i="3"/>
  <c r="O300" i="3"/>
  <c r="O289" i="3"/>
  <c r="O276" i="3"/>
  <c r="O247" i="3"/>
  <c r="O244" i="3"/>
  <c r="O234" i="3"/>
  <c r="O232" i="3"/>
  <c r="O229" i="3"/>
  <c r="O116" i="3"/>
  <c r="O85" i="3"/>
  <c r="O66" i="3"/>
  <c r="O56" i="3"/>
  <c r="O55" i="3"/>
  <c r="O48" i="3"/>
  <c r="O35" i="3"/>
  <c r="O25" i="3"/>
  <c r="O24" i="3"/>
  <c r="O19" i="3"/>
  <c r="O351" i="3"/>
  <c r="O350" i="3"/>
  <c r="O349" i="3"/>
  <c r="O228" i="3"/>
  <c r="O268" i="3"/>
  <c r="O184" i="3"/>
  <c r="O396" i="3"/>
  <c r="O390" i="3"/>
  <c r="O386" i="3"/>
  <c r="O361" i="3"/>
  <c r="O360" i="3"/>
  <c r="O348" i="3"/>
  <c r="O343" i="3"/>
  <c r="O342" i="3"/>
  <c r="O337" i="3"/>
  <c r="O331" i="3"/>
  <c r="O325" i="3"/>
  <c r="O319" i="3"/>
  <c r="O316" i="3"/>
  <c r="O313" i="3"/>
  <c r="O307" i="3"/>
  <c r="O304" i="3"/>
  <c r="O303" i="3"/>
  <c r="O302" i="3"/>
  <c r="O301" i="3"/>
  <c r="O295" i="3"/>
  <c r="O292" i="3"/>
  <c r="O290" i="3"/>
  <c r="O288" i="3"/>
  <c r="O284" i="3"/>
  <c r="O283" i="3"/>
  <c r="O282" i="3"/>
  <c r="O271" i="3"/>
  <c r="O242" i="3"/>
  <c r="O241" i="3"/>
  <c r="O240" i="3"/>
  <c r="O235" i="3"/>
  <c r="O231" i="3"/>
  <c r="O223" i="3"/>
  <c r="O222" i="3"/>
  <c r="O221" i="3"/>
  <c r="O217" i="3"/>
  <c r="O216" i="3"/>
  <c r="O206" i="3"/>
  <c r="O198" i="3"/>
  <c r="O196" i="3"/>
  <c r="O192" i="3"/>
  <c r="O187" i="3"/>
  <c r="O186" i="3"/>
  <c r="O182" i="3"/>
  <c r="O181" i="3"/>
  <c r="O175" i="3"/>
  <c r="O174" i="3"/>
  <c r="O172" i="3"/>
  <c r="O170" i="3"/>
  <c r="O168" i="3"/>
  <c r="O164" i="3"/>
  <c r="O163" i="3"/>
  <c r="O153" i="3"/>
  <c r="O152" i="3"/>
  <c r="O138" i="3"/>
  <c r="O128" i="3"/>
  <c r="O127" i="3"/>
  <c r="O125" i="3"/>
  <c r="O121" i="3"/>
  <c r="O120" i="3"/>
  <c r="O115" i="3"/>
  <c r="O114" i="3"/>
  <c r="O111" i="3"/>
  <c r="O109" i="3"/>
  <c r="O108" i="3"/>
  <c r="O103" i="3"/>
  <c r="O96" i="3"/>
  <c r="O95" i="3"/>
  <c r="O92" i="3"/>
  <c r="O91" i="3"/>
  <c r="O90" i="3"/>
  <c r="H90" i="3" s="1"/>
  <c r="G90" i="3" s="1"/>
  <c r="O84" i="3"/>
  <c r="O83" i="3"/>
  <c r="O80" i="3"/>
  <c r="O79" i="3"/>
  <c r="O77" i="3"/>
  <c r="O72" i="3"/>
  <c r="O71" i="3"/>
  <c r="O69" i="3"/>
  <c r="O68" i="3"/>
  <c r="O67" i="3"/>
  <c r="O61" i="3"/>
  <c r="O54" i="3"/>
  <c r="O49" i="3"/>
  <c r="O43" i="3"/>
  <c r="O42" i="3"/>
  <c r="O39" i="3"/>
  <c r="O37" i="3"/>
  <c r="O36" i="3"/>
  <c r="O34" i="3"/>
  <c r="O32" i="3"/>
  <c r="O31" i="3"/>
  <c r="O23" i="3"/>
  <c r="O13" i="3"/>
  <c r="O12" i="3"/>
  <c r="O11" i="3"/>
  <c r="O5" i="3"/>
  <c r="O21" i="3"/>
  <c r="O220" i="3"/>
  <c r="O29" i="3"/>
  <c r="O81" i="3"/>
  <c r="O97" i="3"/>
  <c r="O145" i="3"/>
  <c r="O73" i="3"/>
  <c r="O372" i="3"/>
  <c r="O352" i="3"/>
  <c r="O156" i="3"/>
  <c r="O44" i="3"/>
  <c r="O294" i="3"/>
  <c r="O355" i="3"/>
  <c r="O338" i="3"/>
  <c r="O230" i="3"/>
  <c r="O293" i="3"/>
  <c r="O18" i="3"/>
  <c r="O384" i="3"/>
  <c r="O173" i="3"/>
  <c r="O157" i="3"/>
  <c r="O78" i="3"/>
  <c r="O180" i="3"/>
  <c r="O126" i="3"/>
  <c r="O22" i="3"/>
  <c r="O208" i="3"/>
  <c r="O147" i="3"/>
  <c r="O150" i="3"/>
  <c r="O280" i="3"/>
  <c r="O162" i="3"/>
  <c r="O132" i="3"/>
  <c r="O151" i="3"/>
  <c r="O183" i="3"/>
  <c r="O193" i="3"/>
  <c r="O30" i="3"/>
  <c r="O383" i="3"/>
  <c r="O102" i="3"/>
  <c r="O140" i="3"/>
  <c r="O60" i="3"/>
  <c r="O367" i="3"/>
  <c r="O366" i="3"/>
  <c r="O336" i="3"/>
  <c r="O251" i="3"/>
  <c r="O403" i="3"/>
  <c r="O369" i="3"/>
  <c r="O364" i="3"/>
  <c r="O330" i="3"/>
  <c r="O329" i="3"/>
  <c r="O326" i="3"/>
  <c r="O324" i="3"/>
  <c r="O266" i="3"/>
  <c r="O265" i="3"/>
  <c r="O264" i="3"/>
  <c r="O258" i="3"/>
  <c r="O256" i="3"/>
  <c r="O253" i="3"/>
  <c r="O218" i="3"/>
  <c r="O211" i="3"/>
  <c r="O210" i="3"/>
  <c r="O205" i="3"/>
  <c r="O199" i="3"/>
  <c r="O144" i="3"/>
  <c r="O259" i="3"/>
  <c r="O277" i="3"/>
  <c r="O252" i="3"/>
  <c r="O399" i="3"/>
  <c r="O254" i="3"/>
  <c r="O402" i="3"/>
  <c r="R254" i="2"/>
  <c r="N277" i="2"/>
  <c r="R277" i="2"/>
  <c r="N371" i="2"/>
  <c r="P371" i="2"/>
  <c r="Q371" i="2"/>
  <c r="P249" i="2"/>
  <c r="Q249" i="2"/>
  <c r="Q259" i="2"/>
  <c r="R259" i="2"/>
  <c r="R199" i="2"/>
  <c r="N200" i="2"/>
  <c r="N205" i="2"/>
  <c r="O205" i="2"/>
  <c r="R205" i="2"/>
  <c r="N211" i="2"/>
  <c r="R211" i="2"/>
  <c r="N212" i="2"/>
  <c r="P215" i="2"/>
  <c r="R218" i="2"/>
  <c r="N253" i="2"/>
  <c r="R253" i="2"/>
  <c r="P257" i="2"/>
  <c r="Q257" i="2"/>
  <c r="Q258" i="2"/>
  <c r="N265" i="2"/>
  <c r="R266" i="2"/>
  <c r="P273" i="2"/>
  <c r="Q273" i="2"/>
  <c r="R326" i="2"/>
  <c r="P329" i="2"/>
  <c r="Q329" i="2"/>
  <c r="O334" i="2"/>
  <c r="Q334" i="2"/>
  <c r="P335" i="2"/>
  <c r="N347" i="2"/>
  <c r="Q347" i="2"/>
  <c r="Q369" i="2"/>
  <c r="N395" i="2"/>
  <c r="P395" i="2"/>
  <c r="R403" i="2"/>
  <c r="N251" i="2"/>
  <c r="R367" i="2"/>
  <c r="R15" i="2"/>
  <c r="N140" i="2"/>
  <c r="R102" i="2"/>
  <c r="Q383" i="2"/>
  <c r="Q30" i="2"/>
  <c r="N193" i="2"/>
  <c r="R151" i="2"/>
  <c r="P57" i="2"/>
  <c r="Q57" i="2"/>
  <c r="Q162" i="2"/>
  <c r="P359" i="2"/>
  <c r="P126" i="2"/>
  <c r="P177" i="2"/>
  <c r="Q177" i="2"/>
  <c r="P78" i="2"/>
  <c r="Q78" i="2"/>
  <c r="N157" i="2"/>
  <c r="R157" i="2"/>
  <c r="Q65" i="2"/>
  <c r="P18" i="2"/>
  <c r="N155" i="2"/>
  <c r="R155" i="2"/>
  <c r="R230" i="2"/>
  <c r="R338" i="2"/>
  <c r="R355" i="2"/>
  <c r="N44" i="2"/>
  <c r="Q353" i="2"/>
  <c r="N145" i="2"/>
  <c r="P58" i="2"/>
  <c r="P81" i="2"/>
  <c r="Q81" i="2"/>
  <c r="R29" i="2"/>
  <c r="N107" i="2"/>
  <c r="P107" i="2"/>
  <c r="Q107" i="2"/>
  <c r="O21" i="2"/>
  <c r="P9" i="2"/>
  <c r="R10" i="2"/>
  <c r="N11" i="2"/>
  <c r="N13" i="2"/>
  <c r="R13" i="2"/>
  <c r="P17" i="2"/>
  <c r="Q17" i="2"/>
  <c r="P31" i="2"/>
  <c r="R31" i="2"/>
  <c r="N32" i="2"/>
  <c r="P33" i="2"/>
  <c r="Q33" i="2"/>
  <c r="N37" i="2"/>
  <c r="R37" i="2"/>
  <c r="R38" i="2"/>
  <c r="O39" i="2"/>
  <c r="P41" i="2"/>
  <c r="Q41" i="2"/>
  <c r="P42" i="2"/>
  <c r="Q42" i="2"/>
  <c r="R42" i="2"/>
  <c r="N43" i="2"/>
  <c r="R43" i="2"/>
  <c r="P47" i="2"/>
  <c r="N49" i="2"/>
  <c r="R50" i="2"/>
  <c r="Q54" i="2"/>
  <c r="N59" i="2"/>
  <c r="P59" i="2"/>
  <c r="R61" i="2"/>
  <c r="R62" i="2"/>
  <c r="N67" i="2"/>
  <c r="R67" i="2"/>
  <c r="N68" i="2"/>
  <c r="P70" i="2"/>
  <c r="P71" i="2"/>
  <c r="R79" i="2"/>
  <c r="N80" i="2"/>
  <c r="N83" i="2"/>
  <c r="P83" i="2"/>
  <c r="R86" i="2"/>
  <c r="Q89" i="2"/>
  <c r="P90" i="2"/>
  <c r="Q90" i="2"/>
  <c r="N91" i="2"/>
  <c r="R91" i="2"/>
  <c r="N92" i="2"/>
  <c r="O95" i="2"/>
  <c r="N96" i="2"/>
  <c r="R98" i="2"/>
  <c r="O99" i="2"/>
  <c r="R103" i="2"/>
  <c r="P105" i="2"/>
  <c r="Q105" i="2"/>
  <c r="P106" i="2"/>
  <c r="N109" i="2"/>
  <c r="R109" i="2"/>
  <c r="R110" i="2"/>
  <c r="O111" i="2"/>
  <c r="P113" i="2"/>
  <c r="Q113" i="2"/>
  <c r="Q114" i="2"/>
  <c r="N115" i="2"/>
  <c r="R115" i="2"/>
  <c r="O118" i="2"/>
  <c r="P118" i="2"/>
  <c r="N121" i="2"/>
  <c r="R122" i="2"/>
  <c r="N124" i="2"/>
  <c r="R125" i="2"/>
  <c r="R127" i="2"/>
  <c r="P129" i="2"/>
  <c r="Q129" i="2"/>
  <c r="R134" i="2"/>
  <c r="Q137" i="2"/>
  <c r="N141" i="2"/>
  <c r="N152" i="2"/>
  <c r="P153" i="2"/>
  <c r="Q153" i="2"/>
  <c r="N160" i="2"/>
  <c r="P161" i="2"/>
  <c r="Q161" i="2"/>
  <c r="R163" i="2"/>
  <c r="N164" i="2"/>
  <c r="O165" i="2"/>
  <c r="Q166" i="2"/>
  <c r="P167" i="2"/>
  <c r="N168" i="2"/>
  <c r="R170" i="2"/>
  <c r="P174" i="2"/>
  <c r="R175" i="2"/>
  <c r="O178" i="2"/>
  <c r="Q178" i="2"/>
  <c r="N179" i="2"/>
  <c r="N181" i="2"/>
  <c r="R181" i="2"/>
  <c r="R182" i="2"/>
  <c r="Q185" i="2"/>
  <c r="P186" i="2"/>
  <c r="N187" i="2"/>
  <c r="R187" i="2"/>
  <c r="N188" i="2"/>
  <c r="P191" i="2"/>
  <c r="O195" i="2"/>
  <c r="R197" i="2"/>
  <c r="P201" i="2"/>
  <c r="Q201" i="2"/>
  <c r="R206" i="2"/>
  <c r="R207" i="2"/>
  <c r="Q209" i="2"/>
  <c r="N217" i="2"/>
  <c r="P222" i="2"/>
  <c r="R223" i="2"/>
  <c r="P233" i="2"/>
  <c r="Q233" i="2"/>
  <c r="R235" i="2"/>
  <c r="Q238" i="2"/>
  <c r="P239" i="2"/>
  <c r="R239" i="2"/>
  <c r="N241" i="2"/>
  <c r="R242" i="2"/>
  <c r="R271" i="2"/>
  <c r="N283" i="2"/>
  <c r="R283" i="2"/>
  <c r="N288" i="2"/>
  <c r="R290" i="2"/>
  <c r="R295" i="2"/>
  <c r="N299" i="2"/>
  <c r="P299" i="2"/>
  <c r="N301" i="2"/>
  <c r="R301" i="2"/>
  <c r="R302" i="2"/>
  <c r="Q305" i="2"/>
  <c r="R307" i="2"/>
  <c r="N313" i="2"/>
  <c r="R319" i="2"/>
  <c r="N323" i="2"/>
  <c r="O323" i="2"/>
  <c r="P323" i="2"/>
  <c r="N325" i="2"/>
  <c r="R325" i="2"/>
  <c r="R331" i="2"/>
  <c r="N337" i="2"/>
  <c r="R343" i="2"/>
  <c r="P345" i="2"/>
  <c r="Q345" i="2"/>
  <c r="N361" i="2"/>
  <c r="P377" i="2"/>
  <c r="Q377" i="2"/>
  <c r="R386" i="2"/>
  <c r="R389" i="2"/>
  <c r="P393" i="2"/>
  <c r="Q393" i="2"/>
  <c r="N396" i="2"/>
  <c r="N227" i="2"/>
  <c r="P227" i="2"/>
  <c r="P297" i="2"/>
  <c r="Q297" i="2"/>
  <c r="N228" i="2"/>
  <c r="N349" i="2"/>
  <c r="O349" i="2"/>
  <c r="R349" i="2"/>
  <c r="R350" i="2"/>
  <c r="R351" i="2"/>
  <c r="N19" i="2"/>
  <c r="R19" i="2"/>
  <c r="N25" i="2"/>
  <c r="R26" i="2"/>
  <c r="R55" i="2"/>
  <c r="N56" i="2"/>
  <c r="Q66" i="2"/>
  <c r="R66" i="2"/>
  <c r="R85" i="2"/>
  <c r="N116" i="2"/>
  <c r="R146" i="2"/>
  <c r="R158" i="2"/>
  <c r="P225" i="2"/>
  <c r="Q225" i="2"/>
  <c r="N229" i="2"/>
  <c r="R229" i="2"/>
  <c r="P234" i="2"/>
  <c r="R247" i="2"/>
  <c r="N275" i="2"/>
  <c r="P275" i="2"/>
  <c r="N276" i="2"/>
  <c r="N289" i="2"/>
  <c r="Q318" i="2"/>
  <c r="O327" i="2"/>
  <c r="N341" i="2"/>
  <c r="N373" i="2"/>
  <c r="O373" i="2"/>
  <c r="R373" i="2"/>
  <c r="N314" i="2"/>
  <c r="R314" i="2"/>
  <c r="R74" i="2"/>
  <c r="N169" i="2"/>
  <c r="N176" i="2"/>
  <c r="P246" i="2"/>
  <c r="R374" i="2"/>
  <c r="R278" i="2"/>
  <c r="N131" i="2"/>
  <c r="P131" i="2"/>
  <c r="Q131" i="2"/>
  <c r="Q281" i="2"/>
  <c r="O358" i="2"/>
  <c r="R267" i="2"/>
  <c r="Q321" i="2"/>
  <c r="R139" i="2"/>
  <c r="N385" i="2"/>
  <c r="R398" i="2"/>
  <c r="N380" i="2"/>
  <c r="R391" i="2"/>
  <c r="N203" i="2"/>
  <c r="P203" i="2"/>
  <c r="Q203" i="2"/>
  <c r="O269" i="2"/>
  <c r="R194" i="2"/>
  <c r="N379" i="2"/>
  <c r="R379" i="2"/>
  <c r="N362" i="2"/>
  <c r="R362" i="2"/>
  <c r="N397" i="2"/>
  <c r="R397" i="2"/>
  <c r="Q378" i="2"/>
  <c r="N133" i="2"/>
  <c r="R133" i="2"/>
  <c r="N104" i="2"/>
  <c r="P401" i="2"/>
  <c r="Q401" i="2"/>
  <c r="H34" i="4"/>
  <c r="G34" i="4" s="1"/>
  <c r="H385" i="4"/>
  <c r="G385" i="4" s="1"/>
  <c r="H397" i="4"/>
  <c r="G397" i="4" s="1"/>
  <c r="H97" i="4"/>
  <c r="G97" i="4" s="1"/>
  <c r="H32" i="4"/>
  <c r="G32" i="4" s="1"/>
  <c r="H145" i="4"/>
  <c r="G145" i="4" s="1"/>
  <c r="H22" i="4"/>
  <c r="G22" i="4" s="1"/>
  <c r="H162" i="4"/>
  <c r="G162" i="4" s="1"/>
  <c r="H258" i="4"/>
  <c r="G258" i="4" s="1"/>
  <c r="H321" i="7"/>
  <c r="G321" i="7" s="1"/>
  <c r="H226" i="7"/>
  <c r="G226" i="7" s="1"/>
  <c r="H179" i="7"/>
  <c r="G179" i="7" s="1"/>
  <c r="H103" i="7"/>
  <c r="G103" i="7" s="1"/>
  <c r="H46" i="7"/>
  <c r="G46" i="7" s="1"/>
  <c r="H81" i="7"/>
  <c r="G81" i="7" s="1"/>
  <c r="H22" i="7"/>
  <c r="G22" i="7" s="1"/>
  <c r="H334" i="7"/>
  <c r="G334" i="7" s="1"/>
  <c r="H324" i="7"/>
  <c r="G324" i="7" s="1"/>
  <c r="H252" i="7"/>
  <c r="G252" i="7" s="1"/>
  <c r="H383" i="5"/>
  <c r="G383" i="5" s="1"/>
  <c r="H256" i="5"/>
  <c r="G256" i="5" s="1"/>
  <c r="H21" i="5"/>
  <c r="G21" i="5" s="1"/>
  <c r="H220" i="5"/>
  <c r="G220" i="5" s="1"/>
  <c r="H251" i="5"/>
  <c r="G251" i="5" s="1"/>
  <c r="H237" i="7"/>
  <c r="G237" i="7" s="1"/>
  <c r="H204" i="7"/>
  <c r="G204" i="7" s="1"/>
  <c r="H131" i="7"/>
  <c r="G131" i="7" s="1"/>
  <c r="H26" i="7"/>
  <c r="G26" i="7" s="1"/>
  <c r="H393" i="7"/>
  <c r="G393" i="7" s="1"/>
  <c r="H343" i="7"/>
  <c r="G343" i="7" s="1"/>
  <c r="H198" i="7"/>
  <c r="H187" i="7"/>
  <c r="G187" i="7" s="1"/>
  <c r="H153" i="7"/>
  <c r="G153" i="7" s="1"/>
  <c r="H311" i="7"/>
  <c r="G311" i="7" s="1"/>
  <c r="H190" i="7"/>
  <c r="G190" i="7" s="1"/>
  <c r="H367" i="7"/>
  <c r="G367" i="7" s="1"/>
  <c r="H215" i="7"/>
  <c r="G215" i="7" s="1"/>
  <c r="H259" i="7"/>
  <c r="G259" i="7" s="1"/>
  <c r="H53" i="7"/>
  <c r="G53" i="7" s="1"/>
  <c r="H19" i="7"/>
  <c r="G19" i="7" s="1"/>
  <c r="H284" i="7"/>
  <c r="G284" i="7" s="1"/>
  <c r="H209" i="7"/>
  <c r="G209" i="7" s="1"/>
  <c r="H111" i="7"/>
  <c r="G111" i="7" s="1"/>
  <c r="H71" i="7"/>
  <c r="G71" i="7" s="1"/>
  <c r="H67" i="7"/>
  <c r="G67" i="7" s="1"/>
  <c r="H29" i="7"/>
  <c r="G29" i="7" s="1"/>
  <c r="H262" i="7"/>
  <c r="G262" i="7" s="1"/>
  <c r="H104" i="7"/>
  <c r="G104" i="7" s="1"/>
  <c r="H385" i="7"/>
  <c r="G385" i="7" s="1"/>
  <c r="H248" i="7"/>
  <c r="G248" i="7" s="1"/>
  <c r="H240" i="7"/>
  <c r="G240" i="7" s="1"/>
  <c r="H223" i="7"/>
  <c r="G223" i="7" s="1"/>
  <c r="H137" i="7"/>
  <c r="G137" i="7" s="1"/>
  <c r="H90" i="7"/>
  <c r="G90" i="7" s="1"/>
  <c r="H68" i="7"/>
  <c r="G68" i="7" s="1"/>
  <c r="H16" i="7"/>
  <c r="G16" i="7" s="1"/>
  <c r="H5" i="7"/>
  <c r="G5" i="7" s="1"/>
  <c r="O4" i="1" s="1"/>
  <c r="H156" i="7"/>
  <c r="G156" i="7" s="1"/>
  <c r="H150" i="7"/>
  <c r="G150" i="7" s="1"/>
  <c r="H273" i="7"/>
  <c r="G273" i="7" s="1"/>
  <c r="H200" i="7"/>
  <c r="G200" i="7" s="1"/>
  <c r="H365" i="7"/>
  <c r="G365" i="7" s="1"/>
  <c r="H192" i="3"/>
  <c r="G192" i="3" s="1"/>
  <c r="AE264" i="6"/>
  <c r="AE146" i="6"/>
  <c r="AE253" i="6"/>
  <c r="AE251" i="6"/>
  <c r="AE354" i="6"/>
  <c r="AE368" i="6"/>
  <c r="AE322" i="6"/>
  <c r="AE325" i="6"/>
  <c r="AE340" i="6"/>
  <c r="AE255" i="6"/>
  <c r="G198" i="7"/>
  <c r="G378" i="7"/>
  <c r="R3" i="5"/>
  <c r="H44" i="4" l="1"/>
  <c r="G44" i="4" s="1"/>
  <c r="H150" i="4"/>
  <c r="G150" i="4" s="1"/>
  <c r="H68" i="4"/>
  <c r="G68" i="4" s="1"/>
  <c r="H109" i="4"/>
  <c r="G109" i="4" s="1"/>
  <c r="H349" i="4"/>
  <c r="G349" i="4" s="1"/>
  <c r="H121" i="4"/>
  <c r="G121" i="4" s="1"/>
  <c r="P120" i="1" s="1"/>
  <c r="H319" i="4"/>
  <c r="G319" i="4" s="1"/>
  <c r="P318" i="1" s="1"/>
  <c r="H198" i="4"/>
  <c r="G198" i="4" s="1"/>
  <c r="H282" i="4"/>
  <c r="G282" i="4" s="1"/>
  <c r="P281" i="1" s="1"/>
  <c r="H126" i="4"/>
  <c r="G126" i="4" s="1"/>
  <c r="H31" i="4"/>
  <c r="G31" i="4" s="1"/>
  <c r="H234" i="4"/>
  <c r="G234" i="4" s="1"/>
  <c r="H331" i="4"/>
  <c r="G331" i="4" s="1"/>
  <c r="H241" i="4"/>
  <c r="G241" i="4" s="1"/>
  <c r="P240" i="1" s="1"/>
  <c r="H205" i="4"/>
  <c r="G205" i="4" s="1"/>
  <c r="P204" i="1" s="1"/>
  <c r="H246" i="4"/>
  <c r="G246" i="4" s="1"/>
  <c r="H275" i="7"/>
  <c r="G275" i="7" s="1"/>
  <c r="H261" i="7"/>
  <c r="G261" i="7" s="1"/>
  <c r="H247" i="7"/>
  <c r="G247" i="7" s="1"/>
  <c r="H233" i="7"/>
  <c r="G233" i="7" s="1"/>
  <c r="H203" i="7"/>
  <c r="G203" i="7" s="1"/>
  <c r="H149" i="7"/>
  <c r="G149" i="7" s="1"/>
  <c r="H274" i="7"/>
  <c r="G274" i="7" s="1"/>
  <c r="H154" i="7"/>
  <c r="G154" i="7" s="1"/>
  <c r="H283" i="7"/>
  <c r="G283" i="7" s="1"/>
  <c r="H269" i="7"/>
  <c r="G269" i="7" s="1"/>
  <c r="H239" i="7"/>
  <c r="G239" i="7" s="1"/>
  <c r="O238" i="1" s="1"/>
  <c r="H225" i="7"/>
  <c r="G225" i="7" s="1"/>
  <c r="O224" i="1" s="1"/>
  <c r="H211" i="7"/>
  <c r="G211" i="7" s="1"/>
  <c r="H197" i="7"/>
  <c r="G197" i="7" s="1"/>
  <c r="H182" i="7"/>
  <c r="G182" i="7" s="1"/>
  <c r="H155" i="7"/>
  <c r="G155" i="7" s="1"/>
  <c r="H48" i="7"/>
  <c r="G48" i="7" s="1"/>
  <c r="H28" i="7"/>
  <c r="G28" i="7" s="1"/>
  <c r="H309" i="7"/>
  <c r="G309" i="7" s="1"/>
  <c r="H260" i="7"/>
  <c r="G260" i="7" s="1"/>
  <c r="H152" i="7"/>
  <c r="G152" i="7" s="1"/>
  <c r="H289" i="7"/>
  <c r="G289" i="7" s="1"/>
  <c r="H189" i="7"/>
  <c r="G189" i="7" s="1"/>
  <c r="O188" i="1" s="1"/>
  <c r="H361" i="7"/>
  <c r="G361" i="7" s="1"/>
  <c r="O360" i="1" s="1"/>
  <c r="H317" i="7"/>
  <c r="G317" i="7" s="1"/>
  <c r="H310" i="7"/>
  <c r="G310" i="7" s="1"/>
  <c r="H18" i="7"/>
  <c r="G18" i="7" s="1"/>
  <c r="H11" i="7"/>
  <c r="G11" i="7" s="1"/>
  <c r="H391" i="7"/>
  <c r="G391" i="7" s="1"/>
  <c r="H369" i="7"/>
  <c r="G369" i="7" s="1"/>
  <c r="H355" i="7"/>
  <c r="G355" i="7" s="1"/>
  <c r="H347" i="7"/>
  <c r="G347" i="7" s="1"/>
  <c r="H341" i="7"/>
  <c r="G341" i="7" s="1"/>
  <c r="H299" i="7"/>
  <c r="G299" i="7" s="1"/>
  <c r="H293" i="7"/>
  <c r="G293" i="7" s="1"/>
  <c r="O292" i="1" s="1"/>
  <c r="H178" i="7"/>
  <c r="G178" i="7" s="1"/>
  <c r="O177" i="1" s="1"/>
  <c r="H165" i="7"/>
  <c r="G165" i="7" s="1"/>
  <c r="H144" i="7"/>
  <c r="G144" i="7" s="1"/>
  <c r="O143" i="1" s="1"/>
  <c r="H130" i="7"/>
  <c r="G130" i="7" s="1"/>
  <c r="H108" i="7"/>
  <c r="G108" i="7" s="1"/>
  <c r="H102" i="7"/>
  <c r="G102" i="7" s="1"/>
  <c r="H80" i="7"/>
  <c r="G80" i="7" s="1"/>
  <c r="H72" i="7"/>
  <c r="G72" i="7" s="1"/>
  <c r="H66" i="7"/>
  <c r="G66" i="7" s="1"/>
  <c r="H58" i="7"/>
  <c r="G58" i="7" s="1"/>
  <c r="H52" i="7"/>
  <c r="G52" i="7" s="1"/>
  <c r="O51" i="1" s="1"/>
  <c r="H9" i="7"/>
  <c r="G9" i="7" s="1"/>
  <c r="O8" i="1" s="1"/>
  <c r="H373" i="4"/>
  <c r="G373" i="4" s="1"/>
  <c r="H56" i="4"/>
  <c r="G56" i="4" s="1"/>
  <c r="H343" i="4"/>
  <c r="G343" i="4" s="1"/>
  <c r="H29" i="4"/>
  <c r="G29" i="4" s="1"/>
  <c r="H355" i="4"/>
  <c r="G355" i="4" s="1"/>
  <c r="H253" i="4"/>
  <c r="G253" i="4" s="1"/>
  <c r="H157" i="4"/>
  <c r="G157" i="4" s="1"/>
  <c r="H76" i="4"/>
  <c r="G76" i="4" s="1"/>
  <c r="P75" i="1" s="1"/>
  <c r="H18" i="4"/>
  <c r="G18" i="4" s="1"/>
  <c r="H306" i="4"/>
  <c r="G306" i="4" s="1"/>
  <c r="P305" i="1" s="1"/>
  <c r="H289" i="4"/>
  <c r="G289" i="4" s="1"/>
  <c r="P288" i="1" s="1"/>
  <c r="H28" i="4"/>
  <c r="G28" i="4" s="1"/>
  <c r="H15" i="4"/>
  <c r="G15" i="4" s="1"/>
  <c r="H393" i="4"/>
  <c r="G393" i="4" s="1"/>
  <c r="H337" i="4"/>
  <c r="G337" i="4" s="1"/>
  <c r="P336" i="1" s="1"/>
  <c r="H73" i="4"/>
  <c r="G73" i="4" s="1"/>
  <c r="P72" i="1" s="1"/>
  <c r="H391" i="4"/>
  <c r="G391" i="4" s="1"/>
  <c r="H193" i="4"/>
  <c r="G193" i="4" s="1"/>
  <c r="H102" i="4"/>
  <c r="G102" i="4" s="1"/>
  <c r="H307" i="4"/>
  <c r="G307" i="4" s="1"/>
  <c r="H61" i="4"/>
  <c r="G61" i="4" s="1"/>
  <c r="P60" i="1" s="1"/>
  <c r="H133" i="4"/>
  <c r="G133" i="4" s="1"/>
  <c r="P132" i="1" s="1"/>
  <c r="H277" i="4"/>
  <c r="G277" i="4" s="1"/>
  <c r="P276" i="1" s="1"/>
  <c r="H85" i="4"/>
  <c r="G85" i="4" s="1"/>
  <c r="P84" i="1" s="1"/>
  <c r="H5" i="4"/>
  <c r="G5" i="4" s="1"/>
  <c r="H295" i="4"/>
  <c r="G295" i="4" s="1"/>
  <c r="H33" i="4"/>
  <c r="G33" i="4" s="1"/>
  <c r="H206" i="4"/>
  <c r="G206" i="4" s="1"/>
  <c r="H23" i="4"/>
  <c r="G23" i="4" s="1"/>
  <c r="H129" i="4"/>
  <c r="G129" i="4" s="1"/>
  <c r="P128" i="1" s="1"/>
  <c r="H280" i="4"/>
  <c r="G280" i="4" s="1"/>
  <c r="P279" i="1" s="1"/>
  <c r="H124" i="4"/>
  <c r="G124" i="4" s="1"/>
  <c r="P123" i="1" s="1"/>
  <c r="P342" i="1"/>
  <c r="H108" i="4"/>
  <c r="G108" i="4" s="1"/>
  <c r="P107" i="1" s="1"/>
  <c r="H268" i="4"/>
  <c r="G268" i="4" s="1"/>
  <c r="P267" i="1" s="1"/>
  <c r="H185" i="4"/>
  <c r="G185" i="4" s="1"/>
  <c r="P184" i="1" s="1"/>
  <c r="H112" i="4"/>
  <c r="G112" i="4" s="1"/>
  <c r="H294" i="4"/>
  <c r="G294" i="4" s="1"/>
  <c r="P293" i="1" s="1"/>
  <c r="H7" i="4"/>
  <c r="G7" i="4" s="1"/>
  <c r="P6" i="1" s="1"/>
  <c r="H329" i="4"/>
  <c r="G329" i="4" s="1"/>
  <c r="P328" i="1" s="1"/>
  <c r="H101" i="4"/>
  <c r="G101" i="4" s="1"/>
  <c r="H256" i="4"/>
  <c r="G256" i="4" s="1"/>
  <c r="H173" i="4"/>
  <c r="G173" i="4" s="1"/>
  <c r="H259" i="4"/>
  <c r="G259" i="4" s="1"/>
  <c r="H161" i="4"/>
  <c r="G161" i="4" s="1"/>
  <c r="H89" i="4"/>
  <c r="G89" i="4" s="1"/>
  <c r="P88" i="1" s="1"/>
  <c r="H316" i="4"/>
  <c r="G316" i="4" s="1"/>
  <c r="P315" i="1" s="1"/>
  <c r="H233" i="4"/>
  <c r="G233" i="4" s="1"/>
  <c r="P232" i="1" s="1"/>
  <c r="P29" i="1"/>
  <c r="P257" i="1"/>
  <c r="P125" i="1"/>
  <c r="H174" i="4"/>
  <c r="G174" i="4" s="1"/>
  <c r="P161" i="1"/>
  <c r="H11" i="4"/>
  <c r="G11" i="4" s="1"/>
  <c r="H305" i="4"/>
  <c r="G305" i="4" s="1"/>
  <c r="P304" i="1" s="1"/>
  <c r="H232" i="4"/>
  <c r="G232" i="4" s="1"/>
  <c r="P231" i="1" s="1"/>
  <c r="H304" i="4"/>
  <c r="G304" i="4" s="1"/>
  <c r="H148" i="4"/>
  <c r="G148" i="4" s="1"/>
  <c r="P147" i="1" s="1"/>
  <c r="H293" i="4"/>
  <c r="G293" i="4" s="1"/>
  <c r="P292" i="1" s="1"/>
  <c r="H276" i="4"/>
  <c r="G276" i="4" s="1"/>
  <c r="H138" i="4"/>
  <c r="G138" i="4" s="1"/>
  <c r="H75" i="4"/>
  <c r="G75" i="4" s="1"/>
  <c r="P74" i="1" s="1"/>
  <c r="H271" i="4"/>
  <c r="G271" i="4" s="1"/>
  <c r="P270" i="1" s="1"/>
  <c r="H27" i="4"/>
  <c r="G27" i="4" s="1"/>
  <c r="P26" i="1" s="1"/>
  <c r="H395" i="4"/>
  <c r="G395" i="4" s="1"/>
  <c r="H209" i="4"/>
  <c r="G209" i="4" s="1"/>
  <c r="H136" i="4"/>
  <c r="G136" i="4" s="1"/>
  <c r="AH145" i="6"/>
  <c r="AH388" i="6"/>
  <c r="M347" i="1" s="1"/>
  <c r="AH307" i="6"/>
  <c r="M325" i="1" s="1"/>
  <c r="AH368" i="6"/>
  <c r="M261" i="1" s="1"/>
  <c r="AH378" i="6"/>
  <c r="M250" i="1" s="1"/>
  <c r="AH351" i="6"/>
  <c r="M201" i="1" s="1"/>
  <c r="AH347" i="6"/>
  <c r="M91" i="1" s="1"/>
  <c r="AH297" i="6"/>
  <c r="M166" i="1" s="1"/>
  <c r="AH375" i="6"/>
  <c r="M370" i="1" s="1"/>
  <c r="AH374" i="6"/>
  <c r="M368" i="1" s="1"/>
  <c r="AH340" i="6"/>
  <c r="M335" i="1" s="1"/>
  <c r="AH337" i="6"/>
  <c r="M107" i="1" s="1"/>
  <c r="AH287" i="6"/>
  <c r="M307" i="1" s="1"/>
  <c r="AH392" i="6"/>
  <c r="M217" i="1" s="1"/>
  <c r="AH282" i="6"/>
  <c r="M117" i="1" s="1"/>
  <c r="AH279" i="6"/>
  <c r="M140" i="1" s="1"/>
  <c r="AH276" i="6"/>
  <c r="M113" i="1" s="1"/>
  <c r="AH273" i="6"/>
  <c r="AH265" i="6"/>
  <c r="M86" i="1" s="1"/>
  <c r="AH257" i="6"/>
  <c r="M138" i="1" s="1"/>
  <c r="AH249" i="6"/>
  <c r="M84" i="1" s="1"/>
  <c r="AH241" i="6"/>
  <c r="M137" i="1" s="1"/>
  <c r="AH233" i="6"/>
  <c r="M153" i="1" s="1"/>
  <c r="AH225" i="6"/>
  <c r="M20" i="1" s="1"/>
  <c r="AH217" i="6"/>
  <c r="M402" i="1" s="1"/>
  <c r="AH209" i="6"/>
  <c r="M157" i="1" s="1"/>
  <c r="AH201" i="6"/>
  <c r="M149" i="1" s="1"/>
  <c r="AH193" i="6"/>
  <c r="M354" i="1" s="1"/>
  <c r="AH185" i="6"/>
  <c r="M391" i="1" s="1"/>
  <c r="AH177" i="6"/>
  <c r="M5" i="1" s="1"/>
  <c r="AH169" i="6"/>
  <c r="M216" i="1" s="1"/>
  <c r="AH161" i="6"/>
  <c r="M363" i="1" s="1"/>
  <c r="AH153" i="6"/>
  <c r="M381" i="1" s="1"/>
  <c r="AH137" i="6"/>
  <c r="M268" i="1" s="1"/>
  <c r="AH129" i="6"/>
  <c r="M364" i="1" s="1"/>
  <c r="AH121" i="6"/>
  <c r="M151" i="1" s="1"/>
  <c r="AH113" i="6"/>
  <c r="M82" i="1" s="1"/>
  <c r="AH105" i="6"/>
  <c r="M385" i="1" s="1"/>
  <c r="AH97" i="6"/>
  <c r="M57" i="1" s="1"/>
  <c r="AH89" i="6"/>
  <c r="M296" i="1" s="1"/>
  <c r="AH81" i="6"/>
  <c r="M116" i="1" s="1"/>
  <c r="AH73" i="6"/>
  <c r="M288" i="1" s="1"/>
  <c r="AH56" i="6"/>
  <c r="M76" i="1" s="1"/>
  <c r="AH60" i="6"/>
  <c r="M176" i="1" s="1"/>
  <c r="AH12" i="6"/>
  <c r="M282" i="1" s="1"/>
  <c r="AH23" i="6"/>
  <c r="M373" i="1" s="1"/>
  <c r="AH22" i="6"/>
  <c r="M371" i="1" s="1"/>
  <c r="AH52" i="6"/>
  <c r="M211" i="1" s="1"/>
  <c r="AH33" i="6"/>
  <c r="M80" i="1" s="1"/>
  <c r="AH28" i="6"/>
  <c r="M92" i="1" s="1"/>
  <c r="AH366" i="6"/>
  <c r="M213" i="1" s="1"/>
  <c r="AH389" i="6"/>
  <c r="M348" i="1" s="1"/>
  <c r="AH383" i="6"/>
  <c r="M328" i="1" s="1"/>
  <c r="AH325" i="6"/>
  <c r="M265" i="1" s="1"/>
  <c r="AH379" i="6"/>
  <c r="M251" i="1" s="1"/>
  <c r="AH348" i="6"/>
  <c r="M97" i="1" s="1"/>
  <c r="AH363" i="6"/>
  <c r="AH361" i="6"/>
  <c r="M69" i="1" s="1"/>
  <c r="AH319" i="6"/>
  <c r="M93" i="1" s="1"/>
  <c r="AH294" i="6"/>
  <c r="M303" i="1" s="1"/>
  <c r="AH290" i="6"/>
  <c r="M141" i="1" s="1"/>
  <c r="AH313" i="6"/>
  <c r="M315" i="1" s="1"/>
  <c r="AH283" i="6"/>
  <c r="M179" i="1" s="1"/>
  <c r="AH330" i="6"/>
  <c r="M96" i="1" s="1"/>
  <c r="AH355" i="6"/>
  <c r="M106" i="1" s="1"/>
  <c r="AH274" i="6"/>
  <c r="M292" i="1" s="1"/>
  <c r="AH266" i="6"/>
  <c r="M239" i="1" s="1"/>
  <c r="AH258" i="6"/>
  <c r="M64" i="1" s="1"/>
  <c r="AH250" i="6"/>
  <c r="M25" i="1" s="1"/>
  <c r="AH234" i="6"/>
  <c r="M58" i="1" s="1"/>
  <c r="AH226" i="6"/>
  <c r="M243" i="1" s="1"/>
  <c r="AH218" i="6"/>
  <c r="M269" i="1" s="1"/>
  <c r="AH210" i="6"/>
  <c r="M295" i="1" s="1"/>
  <c r="AH202" i="6"/>
  <c r="M142" i="1" s="1"/>
  <c r="AH194" i="6"/>
  <c r="M392" i="1" s="1"/>
  <c r="AH178" i="6"/>
  <c r="M52" i="1" s="1"/>
  <c r="AH170" i="6"/>
  <c r="M200" i="1" s="1"/>
  <c r="AH162" i="6"/>
  <c r="M77" i="1" s="1"/>
  <c r="AH154" i="6"/>
  <c r="M159" i="1" s="1"/>
  <c r="AH146" i="6"/>
  <c r="M262" i="1" s="1"/>
  <c r="AH138" i="6"/>
  <c r="M109" i="1" s="1"/>
  <c r="AH130" i="6"/>
  <c r="M395" i="1" s="1"/>
  <c r="AH122" i="6"/>
  <c r="M383" i="1" s="1"/>
  <c r="AH106" i="6"/>
  <c r="M346" i="1" s="1"/>
  <c r="AH98" i="6"/>
  <c r="M202" i="1" s="1"/>
  <c r="AH90" i="6"/>
  <c r="M30" i="1" s="1"/>
  <c r="AH82" i="6"/>
  <c r="M285" i="1" s="1"/>
  <c r="AH74" i="6"/>
  <c r="M10" i="1" s="1"/>
  <c r="AH65" i="6"/>
  <c r="M172" i="1" s="1"/>
  <c r="AH58" i="6"/>
  <c r="AH13" i="6"/>
  <c r="M277" i="1" s="1"/>
  <c r="AH24" i="6"/>
  <c r="M101" i="1" s="1"/>
  <c r="AH37" i="6"/>
  <c r="M208" i="1" s="1"/>
  <c r="AH20" i="6"/>
  <c r="M337" i="1" s="1"/>
  <c r="AH34" i="6"/>
  <c r="M121" i="1" s="1"/>
  <c r="AH51" i="6"/>
  <c r="M29" i="1" s="1"/>
  <c r="AH308" i="6"/>
  <c r="M399" i="1" s="1"/>
  <c r="AH384" i="6"/>
  <c r="M329" i="1" s="1"/>
  <c r="AH352" i="6"/>
  <c r="M252" i="1" s="1"/>
  <c r="AH403" i="6"/>
  <c r="M220" i="1" s="1"/>
  <c r="AH377" i="6"/>
  <c r="M11" i="1" s="1"/>
  <c r="AH398" i="6"/>
  <c r="M183" i="1" s="1"/>
  <c r="AH402" i="6"/>
  <c r="M87" i="1" s="1"/>
  <c r="AH315" i="6"/>
  <c r="M343" i="1" s="1"/>
  <c r="AH334" i="6"/>
  <c r="M94" i="1" s="1"/>
  <c r="AH371" i="6"/>
  <c r="M327" i="1" s="1"/>
  <c r="AH280" i="6"/>
  <c r="M122" i="1" s="1"/>
  <c r="AH277" i="6"/>
  <c r="M112" i="1" s="1"/>
  <c r="AH393" i="6"/>
  <c r="M214" i="1" s="1"/>
  <c r="AH267" i="6"/>
  <c r="M256" i="1" s="1"/>
  <c r="AH251" i="6"/>
  <c r="M242" i="1" s="1"/>
  <c r="AH243" i="6"/>
  <c r="M342" i="1" s="1"/>
  <c r="AH227" i="6"/>
  <c r="M65" i="1" s="1"/>
  <c r="AH219" i="6"/>
  <c r="M38" i="1" s="1"/>
  <c r="AH211" i="6"/>
  <c r="M388" i="1" s="1"/>
  <c r="AH203" i="6"/>
  <c r="M136" i="1" s="1"/>
  <c r="AH187" i="6"/>
  <c r="M187" i="1" s="1"/>
  <c r="AH179" i="6"/>
  <c r="M7" i="1" s="1"/>
  <c r="AH163" i="6"/>
  <c r="M32" i="1" s="1"/>
  <c r="AH155" i="6"/>
  <c r="M228" i="1" s="1"/>
  <c r="AH147" i="6"/>
  <c r="M170" i="1" s="1"/>
  <c r="AH139" i="6"/>
  <c r="M280" i="1" s="1"/>
  <c r="AH123" i="6"/>
  <c r="M278" i="1" s="1"/>
  <c r="AH115" i="6"/>
  <c r="M246" i="1" s="1"/>
  <c r="AH99" i="6"/>
  <c r="M14" i="1" s="1"/>
  <c r="AH91" i="6"/>
  <c r="M16" i="1" s="1"/>
  <c r="AH83" i="6"/>
  <c r="M365" i="1" s="1"/>
  <c r="AH75" i="6"/>
  <c r="M3" i="1" s="1"/>
  <c r="AH14" i="6"/>
  <c r="M376" i="1" s="1"/>
  <c r="AH38" i="6"/>
  <c r="M102" i="1" s="1"/>
  <c r="AH21" i="6"/>
  <c r="M48" i="1" s="1"/>
  <c r="AH35" i="6"/>
  <c r="M247" i="1" s="1"/>
  <c r="AH3" i="6"/>
  <c r="M283" i="1" s="1"/>
  <c r="AH326" i="6"/>
  <c r="M266" i="1" s="1"/>
  <c r="AH298" i="6"/>
  <c r="M130" i="1" s="1"/>
  <c r="AH291" i="6"/>
  <c r="M304" i="1" s="1"/>
  <c r="AH333" i="6"/>
  <c r="M8" i="1" s="1"/>
  <c r="AH259" i="6"/>
  <c r="M352" i="1" s="1"/>
  <c r="AH235" i="6"/>
  <c r="M234" i="1" s="1"/>
  <c r="AH195" i="6"/>
  <c r="M254" i="1" s="1"/>
  <c r="AH171" i="6"/>
  <c r="M263" i="1" s="1"/>
  <c r="AH131" i="6"/>
  <c r="M310" i="1" s="1"/>
  <c r="AH107" i="6"/>
  <c r="M309" i="1" s="1"/>
  <c r="AH67" i="6"/>
  <c r="M177" i="1" s="1"/>
  <c r="AH61" i="6"/>
  <c r="M61" i="1" s="1"/>
  <c r="AH43" i="6"/>
  <c r="M366" i="1" s="1"/>
  <c r="AH288" i="6"/>
  <c r="M133" i="1" s="1"/>
  <c r="AH242" i="6"/>
  <c r="M132" i="1" s="1"/>
  <c r="AH186" i="6"/>
  <c r="M357" i="1" s="1"/>
  <c r="AH114" i="6"/>
  <c r="M154" i="1" s="1"/>
  <c r="AH387" i="6"/>
  <c r="M334" i="1" s="1"/>
  <c r="AH382" i="6"/>
  <c r="M260" i="1" s="1"/>
  <c r="AH350" i="6"/>
  <c r="M198" i="1" s="1"/>
  <c r="AH296" i="6"/>
  <c r="M221" i="1" s="1"/>
  <c r="AH396" i="6"/>
  <c r="M188" i="1" s="1"/>
  <c r="AH359" i="6"/>
  <c r="M35" i="1" s="1"/>
  <c r="AH312" i="6"/>
  <c r="M45" i="1" s="1"/>
  <c r="AH370" i="6"/>
  <c r="M2" i="1" s="1"/>
  <c r="AH272" i="6"/>
  <c r="M237" i="1" s="1"/>
  <c r="AH256" i="6"/>
  <c r="M156" i="1" s="1"/>
  <c r="AH240" i="6"/>
  <c r="M54" i="1" s="1"/>
  <c r="AH224" i="6"/>
  <c r="M264" i="1" s="1"/>
  <c r="AH208" i="6"/>
  <c r="M384" i="1" s="1"/>
  <c r="AH192" i="6"/>
  <c r="M319" i="1" s="1"/>
  <c r="AH176" i="6"/>
  <c r="M231" i="1" s="1"/>
  <c r="AH160" i="6"/>
  <c r="M70" i="1" s="1"/>
  <c r="AH144" i="6"/>
  <c r="M281" i="1" s="1"/>
  <c r="AH128" i="6"/>
  <c r="M244" i="1" s="1"/>
  <c r="AH112" i="6"/>
  <c r="M60" i="1" s="1"/>
  <c r="AH96" i="6"/>
  <c r="M344" i="1" s="1"/>
  <c r="AH80" i="6"/>
  <c r="M272" i="1" s="1"/>
  <c r="AH64" i="6"/>
  <c r="M74" i="1" s="1"/>
  <c r="AH11" i="6"/>
  <c r="M152" i="1" s="1"/>
  <c r="AH8" i="6"/>
  <c r="M249" i="1" s="1"/>
  <c r="AH32" i="6"/>
  <c r="M33" i="1" s="1"/>
  <c r="AH303" i="6"/>
  <c r="M275" i="1" s="1"/>
  <c r="AH400" i="6"/>
  <c r="M223" i="1" s="1"/>
  <c r="AH302" i="6"/>
  <c r="M274" i="1" s="1"/>
  <c r="AH301" i="6"/>
  <c r="M222" i="1" s="1"/>
  <c r="AH345" i="6"/>
  <c r="M12" i="1" s="1"/>
  <c r="AH45" i="6"/>
  <c r="M209" i="1" s="1"/>
  <c r="I17" i="6"/>
  <c r="H17" i="6" s="1"/>
  <c r="J105" i="1" s="1"/>
  <c r="H377" i="7"/>
  <c r="G377" i="7" s="1"/>
  <c r="H94" i="7"/>
  <c r="G94" i="7" s="1"/>
  <c r="O93" i="1" s="1"/>
  <c r="H340" i="7"/>
  <c r="G340" i="7" s="1"/>
  <c r="O339" i="1" s="1"/>
  <c r="H196" i="7"/>
  <c r="G196" i="7" s="1"/>
  <c r="H375" i="7"/>
  <c r="G375" i="7" s="1"/>
  <c r="O374" i="1" s="1"/>
  <c r="H327" i="7"/>
  <c r="G327" i="7" s="1"/>
  <c r="H265" i="7"/>
  <c r="G265" i="7" s="1"/>
  <c r="H217" i="7"/>
  <c r="G217" i="7" s="1"/>
  <c r="O216" i="1" s="1"/>
  <c r="H147" i="7"/>
  <c r="G147" i="7" s="1"/>
  <c r="H50" i="7"/>
  <c r="G50" i="7" s="1"/>
  <c r="H138" i="7"/>
  <c r="G138" i="7" s="1"/>
  <c r="H37" i="7"/>
  <c r="G37" i="7" s="1"/>
  <c r="H401" i="7"/>
  <c r="G401" i="7" s="1"/>
  <c r="O400" i="1" s="1"/>
  <c r="H379" i="7"/>
  <c r="G379" i="7" s="1"/>
  <c r="O378" i="1" s="1"/>
  <c r="H357" i="7"/>
  <c r="G357" i="7" s="1"/>
  <c r="O356" i="1" s="1"/>
  <c r="H335" i="7"/>
  <c r="G335" i="7" s="1"/>
  <c r="H301" i="7"/>
  <c r="G301" i="7" s="1"/>
  <c r="O300" i="1" s="1"/>
  <c r="H295" i="7"/>
  <c r="G295" i="7" s="1"/>
  <c r="H132" i="7"/>
  <c r="G132" i="7" s="1"/>
  <c r="H126" i="7"/>
  <c r="G126" i="7" s="1"/>
  <c r="H82" i="7"/>
  <c r="G82" i="7" s="1"/>
  <c r="H383" i="7"/>
  <c r="G383" i="7" s="1"/>
  <c r="H116" i="7"/>
  <c r="G116" i="7" s="1"/>
  <c r="H319" i="7"/>
  <c r="G319" i="7" s="1"/>
  <c r="H312" i="7"/>
  <c r="G312" i="7" s="1"/>
  <c r="H306" i="7"/>
  <c r="G306" i="7" s="1"/>
  <c r="H285" i="7"/>
  <c r="G285" i="7" s="1"/>
  <c r="O284" i="1" s="1"/>
  <c r="H271" i="7"/>
  <c r="G271" i="7" s="1"/>
  <c r="H263" i="7"/>
  <c r="G263" i="7" s="1"/>
  <c r="O262" i="1" s="1"/>
  <c r="H257" i="7"/>
  <c r="G257" i="7" s="1"/>
  <c r="H249" i="7"/>
  <c r="G249" i="7" s="1"/>
  <c r="H235" i="7"/>
  <c r="G235" i="7" s="1"/>
  <c r="H227" i="7"/>
  <c r="G227" i="7" s="1"/>
  <c r="H221" i="7"/>
  <c r="G221" i="7" s="1"/>
  <c r="H213" i="7"/>
  <c r="G213" i="7" s="1"/>
  <c r="H199" i="7"/>
  <c r="G199" i="7" s="1"/>
  <c r="O198" i="1" s="1"/>
  <c r="H191" i="7"/>
  <c r="G191" i="7" s="1"/>
  <c r="O190" i="1" s="1"/>
  <c r="H185" i="7"/>
  <c r="G185" i="7" s="1"/>
  <c r="H157" i="7"/>
  <c r="G157" i="7" s="1"/>
  <c r="O156" i="1" s="1"/>
  <c r="H151" i="7"/>
  <c r="G151" i="7" s="1"/>
  <c r="H44" i="7"/>
  <c r="G44" i="7" s="1"/>
  <c r="O43" i="1" s="1"/>
  <c r="H30" i="7"/>
  <c r="G30" i="7" s="1"/>
  <c r="H23" i="7"/>
  <c r="G23" i="7" s="1"/>
  <c r="H17" i="7"/>
  <c r="G17" i="7" s="1"/>
  <c r="H390" i="7"/>
  <c r="G390" i="7" s="1"/>
  <c r="O317" i="1"/>
  <c r="H3" i="7"/>
  <c r="G3" i="7" s="1"/>
  <c r="W79" i="6"/>
  <c r="V79" i="6" s="1"/>
  <c r="K318" i="1" s="1"/>
  <c r="H402" i="7"/>
  <c r="G402" i="7" s="1"/>
  <c r="O401" i="1" s="1"/>
  <c r="H358" i="7"/>
  <c r="G358" i="7" s="1"/>
  <c r="O357" i="1" s="1"/>
  <c r="H168" i="7"/>
  <c r="G168" i="7" s="1"/>
  <c r="H162" i="7"/>
  <c r="G162" i="7" s="1"/>
  <c r="O161" i="1" s="1"/>
  <c r="H119" i="7"/>
  <c r="G119" i="7" s="1"/>
  <c r="H113" i="7"/>
  <c r="G113" i="7" s="1"/>
  <c r="H69" i="7"/>
  <c r="G69" i="7" s="1"/>
  <c r="H41" i="7"/>
  <c r="G41" i="7" s="1"/>
  <c r="H7" i="7"/>
  <c r="G7" i="7" s="1"/>
  <c r="H328" i="7"/>
  <c r="G328" i="7" s="1"/>
  <c r="H184" i="7"/>
  <c r="G184" i="7" s="1"/>
  <c r="H374" i="7"/>
  <c r="G374" i="7" s="1"/>
  <c r="O373" i="1" s="1"/>
  <c r="H325" i="7"/>
  <c r="G325" i="7" s="1"/>
  <c r="H255" i="7"/>
  <c r="G255" i="7" s="1"/>
  <c r="O254" i="1" s="1"/>
  <c r="H207" i="7"/>
  <c r="G207" i="7" s="1"/>
  <c r="H146" i="7"/>
  <c r="G146" i="7" s="1"/>
  <c r="O145" i="1" s="1"/>
  <c r="H97" i="7"/>
  <c r="G97" i="7" s="1"/>
  <c r="H49" i="7"/>
  <c r="G49" i="7" s="1"/>
  <c r="O393" i="1"/>
  <c r="H98" i="7"/>
  <c r="G98" i="7" s="1"/>
  <c r="H288" i="7"/>
  <c r="G288" i="7" s="1"/>
  <c r="H282" i="7"/>
  <c r="G282" i="7" s="1"/>
  <c r="H238" i="7"/>
  <c r="G238" i="7" s="1"/>
  <c r="H216" i="7"/>
  <c r="G216" i="7" s="1"/>
  <c r="O215" i="1" s="1"/>
  <c r="H210" i="7"/>
  <c r="G210" i="7" s="1"/>
  <c r="H188" i="7"/>
  <c r="G188" i="7" s="1"/>
  <c r="H20" i="7"/>
  <c r="G20" i="7" s="1"/>
  <c r="H316" i="7"/>
  <c r="G316" i="7" s="1"/>
  <c r="O315" i="1" s="1"/>
  <c r="H172" i="7"/>
  <c r="G172" i="7" s="1"/>
  <c r="H373" i="7"/>
  <c r="G373" i="7" s="1"/>
  <c r="H315" i="7"/>
  <c r="G315" i="7" s="1"/>
  <c r="O314" i="1" s="1"/>
  <c r="H254" i="7"/>
  <c r="G254" i="7" s="1"/>
  <c r="H206" i="7"/>
  <c r="G206" i="7" s="1"/>
  <c r="H135" i="7"/>
  <c r="G135" i="7" s="1"/>
  <c r="H87" i="7"/>
  <c r="G87" i="7" s="1"/>
  <c r="O86" i="1" s="1"/>
  <c r="H39" i="7"/>
  <c r="G39" i="7" s="1"/>
  <c r="O125" i="1"/>
  <c r="H304" i="7"/>
  <c r="G304" i="7" s="1"/>
  <c r="O303" i="1" s="1"/>
  <c r="H160" i="7"/>
  <c r="G160" i="7" s="1"/>
  <c r="H363" i="7"/>
  <c r="G363" i="7" s="1"/>
  <c r="O362" i="1" s="1"/>
  <c r="H303" i="7"/>
  <c r="G303" i="7" s="1"/>
  <c r="H253" i="7"/>
  <c r="G253" i="7" s="1"/>
  <c r="O252" i="1" s="1"/>
  <c r="H205" i="7"/>
  <c r="G205" i="7" s="1"/>
  <c r="O204" i="1" s="1"/>
  <c r="H134" i="7"/>
  <c r="G134" i="7" s="1"/>
  <c r="O133" i="1" s="1"/>
  <c r="H86" i="7"/>
  <c r="G86" i="7" s="1"/>
  <c r="H38" i="7"/>
  <c r="G38" i="7" s="1"/>
  <c r="H314" i="7"/>
  <c r="G314" i="7" s="1"/>
  <c r="O313" i="1" s="1"/>
  <c r="H308" i="7"/>
  <c r="G308" i="7" s="1"/>
  <c r="O307" i="1" s="1"/>
  <c r="H287" i="7"/>
  <c r="G287" i="7" s="1"/>
  <c r="H281" i="7"/>
  <c r="G281" i="7" s="1"/>
  <c r="H251" i="7"/>
  <c r="G251" i="7" s="1"/>
  <c r="H245" i="7"/>
  <c r="G245" i="7" s="1"/>
  <c r="O244" i="1" s="1"/>
  <c r="H201" i="7"/>
  <c r="G201" i="7" s="1"/>
  <c r="H12" i="7"/>
  <c r="G12" i="7" s="1"/>
  <c r="H10" i="7"/>
  <c r="G10" i="7" s="1"/>
  <c r="O9" i="1" s="1"/>
  <c r="H292" i="7"/>
  <c r="G292" i="7" s="1"/>
  <c r="H148" i="7"/>
  <c r="G148" i="7" s="1"/>
  <c r="H362" i="7"/>
  <c r="G362" i="7" s="1"/>
  <c r="H302" i="7"/>
  <c r="G302" i="7" s="1"/>
  <c r="O301" i="1" s="1"/>
  <c r="H243" i="7"/>
  <c r="G243" i="7" s="1"/>
  <c r="H195" i="7"/>
  <c r="G195" i="7" s="1"/>
  <c r="O194" i="1" s="1"/>
  <c r="H133" i="7"/>
  <c r="G133" i="7" s="1"/>
  <c r="O132" i="1" s="1"/>
  <c r="H85" i="7"/>
  <c r="G85" i="7" s="1"/>
  <c r="H27" i="7"/>
  <c r="G27" i="7" s="1"/>
  <c r="O26" i="1" s="1"/>
  <c r="H166" i="7"/>
  <c r="G166" i="7" s="1"/>
  <c r="H145" i="7"/>
  <c r="G145" i="7" s="1"/>
  <c r="H139" i="7"/>
  <c r="G139" i="7" s="1"/>
  <c r="O138" i="1" s="1"/>
  <c r="H95" i="7"/>
  <c r="G95" i="7" s="1"/>
  <c r="H89" i="7"/>
  <c r="G89" i="7" s="1"/>
  <c r="H32" i="7"/>
  <c r="G32" i="7" s="1"/>
  <c r="H43" i="7"/>
  <c r="G43" i="7" s="1"/>
  <c r="H280" i="7"/>
  <c r="G280" i="7" s="1"/>
  <c r="H136" i="7"/>
  <c r="G136" i="7" s="1"/>
  <c r="O135" i="1" s="1"/>
  <c r="H291" i="7"/>
  <c r="G291" i="7" s="1"/>
  <c r="O290" i="1" s="1"/>
  <c r="H242" i="7"/>
  <c r="G242" i="7" s="1"/>
  <c r="H194" i="7"/>
  <c r="G194" i="7" s="1"/>
  <c r="O193" i="1" s="1"/>
  <c r="H123" i="7"/>
  <c r="G123" i="7" s="1"/>
  <c r="H75" i="7"/>
  <c r="G75" i="7" s="1"/>
  <c r="H25" i="7"/>
  <c r="G25" i="7" s="1"/>
  <c r="O24" i="1" s="1"/>
  <c r="H320" i="7"/>
  <c r="G320" i="7" s="1"/>
  <c r="H313" i="7"/>
  <c r="G313" i="7" s="1"/>
  <c r="H258" i="7"/>
  <c r="G258" i="7" s="1"/>
  <c r="H214" i="7"/>
  <c r="G214" i="7" s="1"/>
  <c r="O213" i="1" s="1"/>
  <c r="H45" i="7"/>
  <c r="G45" i="7" s="1"/>
  <c r="O44" i="1" s="1"/>
  <c r="H31" i="7"/>
  <c r="G31" i="7" s="1"/>
  <c r="O30" i="1" s="1"/>
  <c r="H268" i="7"/>
  <c r="G268" i="7" s="1"/>
  <c r="O267" i="1" s="1"/>
  <c r="H124" i="7"/>
  <c r="G124" i="7" s="1"/>
  <c r="H399" i="7"/>
  <c r="G399" i="7" s="1"/>
  <c r="O398" i="1" s="1"/>
  <c r="H351" i="7"/>
  <c r="G351" i="7" s="1"/>
  <c r="H290" i="7"/>
  <c r="G290" i="7" s="1"/>
  <c r="H241" i="7"/>
  <c r="G241" i="7" s="1"/>
  <c r="O240" i="1" s="1"/>
  <c r="H193" i="7"/>
  <c r="G193" i="7" s="1"/>
  <c r="H122" i="7"/>
  <c r="G122" i="7" s="1"/>
  <c r="H74" i="7"/>
  <c r="G74" i="7" s="1"/>
  <c r="H15" i="7"/>
  <c r="G15" i="7" s="1"/>
  <c r="O14" i="1" s="1"/>
  <c r="O164" i="1"/>
  <c r="H333" i="7"/>
  <c r="G333" i="7" s="1"/>
  <c r="O332" i="1" s="1"/>
  <c r="H326" i="7"/>
  <c r="G326" i="7" s="1"/>
  <c r="O325" i="1" s="1"/>
  <c r="H400" i="7"/>
  <c r="G400" i="7" s="1"/>
  <c r="H256" i="7"/>
  <c r="G256" i="7" s="1"/>
  <c r="O255" i="1" s="1"/>
  <c r="H112" i="7"/>
  <c r="G112" i="7" s="1"/>
  <c r="H398" i="7"/>
  <c r="G398" i="7" s="1"/>
  <c r="H350" i="7"/>
  <c r="G350" i="7" s="1"/>
  <c r="H279" i="7"/>
  <c r="G279" i="7" s="1"/>
  <c r="H231" i="7"/>
  <c r="G231" i="7" s="1"/>
  <c r="H183" i="7"/>
  <c r="G183" i="7" s="1"/>
  <c r="H121" i="7"/>
  <c r="G121" i="7" s="1"/>
  <c r="O120" i="1" s="1"/>
  <c r="H73" i="7"/>
  <c r="G73" i="7" s="1"/>
  <c r="O72" i="1" s="1"/>
  <c r="H14" i="7"/>
  <c r="G14" i="7" s="1"/>
  <c r="O13" i="1" s="1"/>
  <c r="H388" i="7"/>
  <c r="G388" i="7" s="1"/>
  <c r="O387" i="1" s="1"/>
  <c r="H244" i="7"/>
  <c r="G244" i="7" s="1"/>
  <c r="H100" i="7"/>
  <c r="G100" i="7" s="1"/>
  <c r="O99" i="1" s="1"/>
  <c r="H397" i="7"/>
  <c r="G397" i="7" s="1"/>
  <c r="H349" i="7"/>
  <c r="G349" i="7" s="1"/>
  <c r="H278" i="7"/>
  <c r="G278" i="7" s="1"/>
  <c r="O277" i="1" s="1"/>
  <c r="H230" i="7"/>
  <c r="G230" i="7" s="1"/>
  <c r="H181" i="7"/>
  <c r="G181" i="7" s="1"/>
  <c r="H63" i="7"/>
  <c r="G63" i="7" s="1"/>
  <c r="H382" i="7"/>
  <c r="G382" i="7" s="1"/>
  <c r="O381" i="1" s="1"/>
  <c r="H360" i="7"/>
  <c r="G360" i="7" s="1"/>
  <c r="O359" i="1" s="1"/>
  <c r="H354" i="7"/>
  <c r="G354" i="7" s="1"/>
  <c r="O353" i="1" s="1"/>
  <c r="H332" i="7"/>
  <c r="G332" i="7" s="1"/>
  <c r="O331" i="1" s="1"/>
  <c r="H170" i="7"/>
  <c r="G170" i="7" s="1"/>
  <c r="H164" i="7"/>
  <c r="G164" i="7" s="1"/>
  <c r="O163" i="1" s="1"/>
  <c r="H143" i="7"/>
  <c r="G143" i="7" s="1"/>
  <c r="H107" i="7"/>
  <c r="G107" i="7" s="1"/>
  <c r="H101" i="7"/>
  <c r="G101" i="7" s="1"/>
  <c r="O100" i="1" s="1"/>
  <c r="H93" i="7"/>
  <c r="G93" i="7" s="1"/>
  <c r="H57" i="7"/>
  <c r="G57" i="7" s="1"/>
  <c r="H376" i="7"/>
  <c r="G376" i="7" s="1"/>
  <c r="H232" i="7"/>
  <c r="G232" i="7" s="1"/>
  <c r="H88" i="7"/>
  <c r="G88" i="7" s="1"/>
  <c r="O87" i="1" s="1"/>
  <c r="H387" i="7"/>
  <c r="G387" i="7" s="1"/>
  <c r="H339" i="7"/>
  <c r="G339" i="7" s="1"/>
  <c r="O338" i="1" s="1"/>
  <c r="H229" i="7"/>
  <c r="G229" i="7" s="1"/>
  <c r="H171" i="7"/>
  <c r="G171" i="7" s="1"/>
  <c r="O170" i="1" s="1"/>
  <c r="H110" i="7"/>
  <c r="G110" i="7" s="1"/>
  <c r="H62" i="7"/>
  <c r="G62" i="7" s="1"/>
  <c r="H276" i="7"/>
  <c r="G276" i="7" s="1"/>
  <c r="O275" i="1" s="1"/>
  <c r="H270" i="7"/>
  <c r="G270" i="7" s="1"/>
  <c r="H234" i="7"/>
  <c r="G234" i="7" s="1"/>
  <c r="H212" i="7"/>
  <c r="G212" i="7" s="1"/>
  <c r="O211" i="1" s="1"/>
  <c r="H364" i="7"/>
  <c r="G364" i="7" s="1"/>
  <c r="O363" i="1" s="1"/>
  <c r="H220" i="7"/>
  <c r="G220" i="7" s="1"/>
  <c r="O219" i="1" s="1"/>
  <c r="H76" i="7"/>
  <c r="G76" i="7" s="1"/>
  <c r="O75" i="1" s="1"/>
  <c r="H386" i="7"/>
  <c r="G386" i="7" s="1"/>
  <c r="O385" i="1" s="1"/>
  <c r="H338" i="7"/>
  <c r="G338" i="7" s="1"/>
  <c r="H267" i="7"/>
  <c r="G267" i="7" s="1"/>
  <c r="O266" i="1" s="1"/>
  <c r="H219" i="7"/>
  <c r="G219" i="7" s="1"/>
  <c r="H159" i="7"/>
  <c r="G159" i="7" s="1"/>
  <c r="H109" i="7"/>
  <c r="G109" i="7" s="1"/>
  <c r="O108" i="1" s="1"/>
  <c r="H61" i="7"/>
  <c r="G61" i="7" s="1"/>
  <c r="O388" i="1"/>
  <c r="H176" i="7"/>
  <c r="G176" i="7" s="1"/>
  <c r="H169" i="7"/>
  <c r="G169" i="7" s="1"/>
  <c r="O168" i="1" s="1"/>
  <c r="H163" i="7"/>
  <c r="G163" i="7" s="1"/>
  <c r="O162" i="1" s="1"/>
  <c r="H142" i="7"/>
  <c r="G142" i="7" s="1"/>
  <c r="O141" i="1" s="1"/>
  <c r="H120" i="7"/>
  <c r="G120" i="7" s="1"/>
  <c r="O119" i="1" s="1"/>
  <c r="H70" i="7"/>
  <c r="G70" i="7" s="1"/>
  <c r="H352" i="7"/>
  <c r="G352" i="7" s="1"/>
  <c r="H208" i="7"/>
  <c r="G208" i="7" s="1"/>
  <c r="H64" i="7"/>
  <c r="G64" i="7" s="1"/>
  <c r="H337" i="7"/>
  <c r="G337" i="7" s="1"/>
  <c r="O336" i="1" s="1"/>
  <c r="H266" i="7"/>
  <c r="G266" i="7" s="1"/>
  <c r="H218" i="7"/>
  <c r="G218" i="7" s="1"/>
  <c r="H158" i="7"/>
  <c r="G158" i="7" s="1"/>
  <c r="O157" i="1" s="1"/>
  <c r="H99" i="7"/>
  <c r="G99" i="7" s="1"/>
  <c r="O98" i="1" s="1"/>
  <c r="H51" i="7"/>
  <c r="G51" i="7" s="1"/>
  <c r="O50" i="1" s="1"/>
  <c r="W252" i="6"/>
  <c r="V252" i="6" s="1"/>
  <c r="H207" i="5"/>
  <c r="G207" i="5" s="1"/>
  <c r="H50" i="5"/>
  <c r="G50" i="5" s="1"/>
  <c r="H72" i="5"/>
  <c r="G72" i="5" s="1"/>
  <c r="H213" i="5"/>
  <c r="G213" i="5" s="1"/>
  <c r="H336" i="5"/>
  <c r="G336" i="5" s="1"/>
  <c r="Q335" i="1" s="1"/>
  <c r="H362" i="5"/>
  <c r="G362" i="5" s="1"/>
  <c r="H141" i="5"/>
  <c r="G141" i="5" s="1"/>
  <c r="Q140" i="1" s="1"/>
  <c r="H369" i="5"/>
  <c r="G369" i="5" s="1"/>
  <c r="H88" i="5"/>
  <c r="G88" i="5" s="1"/>
  <c r="H360" i="5"/>
  <c r="G360" i="5" s="1"/>
  <c r="H216" i="5"/>
  <c r="G216" i="5" s="1"/>
  <c r="Q215" i="1" s="1"/>
  <c r="H57" i="5"/>
  <c r="G57" i="5" s="1"/>
  <c r="H143" i="5"/>
  <c r="G143" i="5" s="1"/>
  <c r="H238" i="5"/>
  <c r="G238" i="5" s="1"/>
  <c r="H340" i="5"/>
  <c r="G340" i="5" s="1"/>
  <c r="H264" i="5"/>
  <c r="G264" i="5" s="1"/>
  <c r="Q263" i="1" s="1"/>
  <c r="H386" i="5"/>
  <c r="G386" i="5" s="1"/>
  <c r="Q385" i="1" s="1"/>
  <c r="H153" i="5"/>
  <c r="G153" i="5" s="1"/>
  <c r="H198" i="5"/>
  <c r="G198" i="5" s="1"/>
  <c r="H268" i="5"/>
  <c r="G268" i="5" s="1"/>
  <c r="H22" i="5"/>
  <c r="G22" i="5" s="1"/>
  <c r="H60" i="5"/>
  <c r="G60" i="5" s="1"/>
  <c r="H78" i="5"/>
  <c r="G78" i="5" s="1"/>
  <c r="Q77" i="1" s="1"/>
  <c r="H58" i="5"/>
  <c r="G58" i="5" s="1"/>
  <c r="H5" i="5"/>
  <c r="G5" i="5" s="1"/>
  <c r="H113" i="5"/>
  <c r="G113" i="5" s="1"/>
  <c r="H372" i="5"/>
  <c r="G372" i="5" s="1"/>
  <c r="H320" i="5"/>
  <c r="G320" i="5" s="1"/>
  <c r="H274" i="5"/>
  <c r="G274" i="5" s="1"/>
  <c r="H237" i="5"/>
  <c r="G237" i="5" s="1"/>
  <c r="H108" i="5"/>
  <c r="G108" i="5" s="1"/>
  <c r="Q107" i="1" s="1"/>
  <c r="H339" i="5"/>
  <c r="G339" i="5" s="1"/>
  <c r="Q338" i="1" s="1"/>
  <c r="H150" i="5"/>
  <c r="G150" i="5" s="1"/>
  <c r="H317" i="5"/>
  <c r="G317" i="5" s="1"/>
  <c r="Q316" i="1" s="1"/>
  <c r="H54" i="5"/>
  <c r="G54" i="5" s="1"/>
  <c r="H94" i="5"/>
  <c r="G94" i="5" s="1"/>
  <c r="Q93" i="1" s="1"/>
  <c r="H145" i="5"/>
  <c r="G145" i="5" s="1"/>
  <c r="H258" i="5"/>
  <c r="G258" i="5" s="1"/>
  <c r="Q257" i="1" s="1"/>
  <c r="H196" i="5"/>
  <c r="G196" i="5" s="1"/>
  <c r="H128" i="5"/>
  <c r="G128" i="5" s="1"/>
  <c r="H334" i="5"/>
  <c r="G334" i="5" s="1"/>
  <c r="Q333" i="1" s="1"/>
  <c r="H252" i="5"/>
  <c r="G252" i="5" s="1"/>
  <c r="Q251" i="1" s="1"/>
  <c r="H390" i="5"/>
  <c r="G390" i="5" s="1"/>
  <c r="Q389" i="1" s="1"/>
  <c r="H240" i="5"/>
  <c r="G240" i="5" s="1"/>
  <c r="Q239" i="1" s="1"/>
  <c r="H368" i="5"/>
  <c r="G368" i="5" s="1"/>
  <c r="Q367" i="1" s="1"/>
  <c r="H23" i="5"/>
  <c r="G23" i="5" s="1"/>
  <c r="H43" i="5"/>
  <c r="G43" i="5" s="1"/>
  <c r="Q42" i="1" s="1"/>
  <c r="H9" i="5"/>
  <c r="G9" i="5" s="1"/>
  <c r="Q8" i="1" s="1"/>
  <c r="H116" i="5"/>
  <c r="G116" i="5" s="1"/>
  <c r="H35" i="5"/>
  <c r="G35" i="5" s="1"/>
  <c r="H101" i="5"/>
  <c r="G101" i="5" s="1"/>
  <c r="Q100" i="1" s="1"/>
  <c r="H286" i="5"/>
  <c r="G286" i="5" s="1"/>
  <c r="Q285" i="1" s="1"/>
  <c r="H202" i="5"/>
  <c r="G202" i="5" s="1"/>
  <c r="Q201" i="1" s="1"/>
  <c r="H171" i="5"/>
  <c r="G171" i="5" s="1"/>
  <c r="Q170" i="1" s="1"/>
  <c r="H140" i="5"/>
  <c r="G140" i="5" s="1"/>
  <c r="H37" i="5"/>
  <c r="G37" i="5" s="1"/>
  <c r="Q36" i="1" s="1"/>
  <c r="H354" i="5"/>
  <c r="G354" i="5" s="1"/>
  <c r="H225" i="5"/>
  <c r="G225" i="5" s="1"/>
  <c r="H26" i="5"/>
  <c r="G26" i="5" s="1"/>
  <c r="H249" i="5"/>
  <c r="G249" i="5" s="1"/>
  <c r="Q248" i="1" s="1"/>
  <c r="H24" i="5"/>
  <c r="G24" i="5" s="1"/>
  <c r="Q23" i="1" s="1"/>
  <c r="H13" i="5"/>
  <c r="G13" i="5" s="1"/>
  <c r="H244" i="4"/>
  <c r="G244" i="4" s="1"/>
  <c r="P243" i="1" s="1"/>
  <c r="H186" i="4"/>
  <c r="G186" i="4" s="1"/>
  <c r="P185" i="1" s="1"/>
  <c r="H317" i="4"/>
  <c r="G317" i="4" s="1"/>
  <c r="H398" i="4"/>
  <c r="G398" i="4" s="1"/>
  <c r="H292" i="4"/>
  <c r="G292" i="4" s="1"/>
  <c r="H137" i="4"/>
  <c r="G137" i="4" s="1"/>
  <c r="H113" i="4"/>
  <c r="G113" i="4" s="1"/>
  <c r="P112" i="1" s="1"/>
  <c r="H229" i="4"/>
  <c r="G229" i="4" s="1"/>
  <c r="P228" i="1" s="1"/>
  <c r="H160" i="4"/>
  <c r="G160" i="4" s="1"/>
  <c r="P159" i="1" s="1"/>
  <c r="H88" i="4"/>
  <c r="G88" i="4" s="1"/>
  <c r="P87" i="1" s="1"/>
  <c r="H220" i="4"/>
  <c r="G220" i="4" s="1"/>
  <c r="P219" i="1" s="1"/>
  <c r="H245" i="4"/>
  <c r="G245" i="4" s="1"/>
  <c r="P244" i="1" s="1"/>
  <c r="H386" i="4"/>
  <c r="G386" i="4" s="1"/>
  <c r="P385" i="1" s="1"/>
  <c r="H362" i="4"/>
  <c r="G362" i="4" s="1"/>
  <c r="P361" i="1" s="1"/>
  <c r="H350" i="4"/>
  <c r="G350" i="4" s="1"/>
  <c r="P349" i="1" s="1"/>
  <c r="H254" i="4"/>
  <c r="G254" i="4" s="1"/>
  <c r="P253" i="1" s="1"/>
  <c r="H242" i="4"/>
  <c r="G242" i="4" s="1"/>
  <c r="H218" i="4"/>
  <c r="G218" i="4" s="1"/>
  <c r="H158" i="4"/>
  <c r="G158" i="4" s="1"/>
  <c r="H146" i="4"/>
  <c r="G146" i="4" s="1"/>
  <c r="P145" i="1" s="1"/>
  <c r="H134" i="4"/>
  <c r="G134" i="4" s="1"/>
  <c r="P133" i="1" s="1"/>
  <c r="H122" i="4"/>
  <c r="G122" i="4" s="1"/>
  <c r="P121" i="1" s="1"/>
  <c r="H110" i="4"/>
  <c r="G110" i="4" s="1"/>
  <c r="P109" i="1" s="1"/>
  <c r="H98" i="4"/>
  <c r="G98" i="4" s="1"/>
  <c r="P97" i="1" s="1"/>
  <c r="H86" i="4"/>
  <c r="G86" i="4" s="1"/>
  <c r="P85" i="1" s="1"/>
  <c r="H74" i="4"/>
  <c r="G74" i="4" s="1"/>
  <c r="H62" i="4"/>
  <c r="G62" i="4" s="1"/>
  <c r="P61" i="1" s="1"/>
  <c r="H50" i="4"/>
  <c r="G50" i="4" s="1"/>
  <c r="H38" i="4"/>
  <c r="G38" i="4" s="1"/>
  <c r="P37" i="1" s="1"/>
  <c r="H269" i="4"/>
  <c r="G269" i="4" s="1"/>
  <c r="H149" i="4"/>
  <c r="G149" i="4" s="1"/>
  <c r="H37" i="4"/>
  <c r="G37" i="4" s="1"/>
  <c r="P36" i="1" s="1"/>
  <c r="H248" i="4"/>
  <c r="G248" i="4" s="1"/>
  <c r="P247" i="1" s="1"/>
  <c r="H212" i="4"/>
  <c r="G212" i="4" s="1"/>
  <c r="P211" i="1" s="1"/>
  <c r="H140" i="4"/>
  <c r="G140" i="4" s="1"/>
  <c r="P139" i="1" s="1"/>
  <c r="H78" i="4"/>
  <c r="G78" i="4" s="1"/>
  <c r="P77" i="1" s="1"/>
  <c r="H172" i="4"/>
  <c r="G172" i="4" s="1"/>
  <c r="P171" i="1" s="1"/>
  <c r="H100" i="4"/>
  <c r="G100" i="4" s="1"/>
  <c r="P99" i="1" s="1"/>
  <c r="H281" i="4"/>
  <c r="G281" i="4" s="1"/>
  <c r="P280" i="1" s="1"/>
  <c r="H380" i="4"/>
  <c r="G380" i="4" s="1"/>
  <c r="P379" i="1" s="1"/>
  <c r="H344" i="4"/>
  <c r="G344" i="4" s="1"/>
  <c r="H309" i="4"/>
  <c r="G309" i="4" s="1"/>
  <c r="P308" i="1" s="1"/>
  <c r="H262" i="4"/>
  <c r="G262" i="4" s="1"/>
  <c r="H230" i="4"/>
  <c r="G230" i="4" s="1"/>
  <c r="P229" i="1" s="1"/>
  <c r="H194" i="4"/>
  <c r="G194" i="4" s="1"/>
  <c r="P193" i="1" s="1"/>
  <c r="H77" i="4"/>
  <c r="G77" i="4" s="1"/>
  <c r="P76" i="1" s="1"/>
  <c r="H379" i="4"/>
  <c r="G379" i="4" s="1"/>
  <c r="P378" i="1" s="1"/>
  <c r="H308" i="4"/>
  <c r="G308" i="4" s="1"/>
  <c r="P307" i="1" s="1"/>
  <c r="H275" i="4"/>
  <c r="G275" i="4" s="1"/>
  <c r="P274" i="1" s="1"/>
  <c r="H210" i="4"/>
  <c r="G210" i="4" s="1"/>
  <c r="H92" i="4"/>
  <c r="G92" i="4" s="1"/>
  <c r="H42" i="4"/>
  <c r="G42" i="4" s="1"/>
  <c r="P41" i="1" s="1"/>
  <c r="H99" i="4"/>
  <c r="G99" i="4" s="1"/>
  <c r="H371" i="4"/>
  <c r="G371" i="4" s="1"/>
  <c r="H359" i="4"/>
  <c r="G359" i="4" s="1"/>
  <c r="P358" i="1" s="1"/>
  <c r="H335" i="4"/>
  <c r="G335" i="4" s="1"/>
  <c r="P334" i="1" s="1"/>
  <c r="H323" i="4"/>
  <c r="G323" i="4" s="1"/>
  <c r="P322" i="1" s="1"/>
  <c r="H311" i="4"/>
  <c r="G311" i="4" s="1"/>
  <c r="H299" i="4"/>
  <c r="G299" i="4" s="1"/>
  <c r="P298" i="1" s="1"/>
  <c r="H263" i="4"/>
  <c r="G263" i="4" s="1"/>
  <c r="P262" i="1" s="1"/>
  <c r="H251" i="4"/>
  <c r="G251" i="4" s="1"/>
  <c r="P250" i="1" s="1"/>
  <c r="H239" i="4"/>
  <c r="G239" i="4" s="1"/>
  <c r="H227" i="4"/>
  <c r="G227" i="4" s="1"/>
  <c r="H203" i="4"/>
  <c r="G203" i="4" s="1"/>
  <c r="P202" i="1" s="1"/>
  <c r="H191" i="4"/>
  <c r="G191" i="4" s="1"/>
  <c r="H167" i="4"/>
  <c r="G167" i="4" s="1"/>
  <c r="H155" i="4"/>
  <c r="G155" i="4" s="1"/>
  <c r="H143" i="4"/>
  <c r="G143" i="4" s="1"/>
  <c r="P142" i="1" s="1"/>
  <c r="H119" i="4"/>
  <c r="G119" i="4" s="1"/>
  <c r="P118" i="1" s="1"/>
  <c r="H107" i="4"/>
  <c r="G107" i="4" s="1"/>
  <c r="P106" i="1" s="1"/>
  <c r="H95" i="4"/>
  <c r="G95" i="4" s="1"/>
  <c r="P94" i="1" s="1"/>
  <c r="H71" i="4"/>
  <c r="G71" i="4" s="1"/>
  <c r="P70" i="1" s="1"/>
  <c r="H59" i="4"/>
  <c r="G59" i="4" s="1"/>
  <c r="P58" i="1" s="1"/>
  <c r="H39" i="4"/>
  <c r="G39" i="4" s="1"/>
  <c r="H325" i="4"/>
  <c r="G325" i="4" s="1"/>
  <c r="P324" i="1" s="1"/>
  <c r="H274" i="4"/>
  <c r="G274" i="4" s="1"/>
  <c r="P273" i="1" s="1"/>
  <c r="H260" i="4"/>
  <c r="G260" i="4" s="1"/>
  <c r="H358" i="4"/>
  <c r="G358" i="4" s="1"/>
  <c r="H346" i="4"/>
  <c r="G346" i="4" s="1"/>
  <c r="P345" i="1" s="1"/>
  <c r="H334" i="4"/>
  <c r="G334" i="4" s="1"/>
  <c r="P333" i="1" s="1"/>
  <c r="H322" i="4"/>
  <c r="G322" i="4" s="1"/>
  <c r="P321" i="1" s="1"/>
  <c r="H310" i="4"/>
  <c r="G310" i="4" s="1"/>
  <c r="P309" i="1" s="1"/>
  <c r="H298" i="4"/>
  <c r="G298" i="4" s="1"/>
  <c r="P297" i="1" s="1"/>
  <c r="H286" i="4"/>
  <c r="G286" i="4" s="1"/>
  <c r="P285" i="1" s="1"/>
  <c r="H106" i="4"/>
  <c r="G106" i="4" s="1"/>
  <c r="P105" i="1" s="1"/>
  <c r="H94" i="4"/>
  <c r="G94" i="4" s="1"/>
  <c r="H82" i="4"/>
  <c r="G82" i="4" s="1"/>
  <c r="P81" i="1" s="1"/>
  <c r="H58" i="4"/>
  <c r="G58" i="4" s="1"/>
  <c r="P57" i="1" s="1"/>
  <c r="H46" i="4"/>
  <c r="G46" i="4" s="1"/>
  <c r="H273" i="4"/>
  <c r="G273" i="4" s="1"/>
  <c r="P272" i="1" s="1"/>
  <c r="H224" i="4"/>
  <c r="G224" i="4" s="1"/>
  <c r="H208" i="4"/>
  <c r="G208" i="4" s="1"/>
  <c r="H188" i="4"/>
  <c r="G188" i="4" s="1"/>
  <c r="P187" i="1" s="1"/>
  <c r="H152" i="4"/>
  <c r="G152" i="4" s="1"/>
  <c r="P151" i="1" s="1"/>
  <c r="H90" i="4"/>
  <c r="G90" i="4" s="1"/>
  <c r="P89" i="1" s="1"/>
  <c r="H369" i="4"/>
  <c r="G369" i="4" s="1"/>
  <c r="P368" i="1" s="1"/>
  <c r="H357" i="4"/>
  <c r="G357" i="4" s="1"/>
  <c r="P356" i="1" s="1"/>
  <c r="H345" i="4"/>
  <c r="G345" i="4" s="1"/>
  <c r="H333" i="4"/>
  <c r="G333" i="4" s="1"/>
  <c r="H297" i="4"/>
  <c r="G297" i="4" s="1"/>
  <c r="H285" i="4"/>
  <c r="G285" i="4" s="1"/>
  <c r="H237" i="4"/>
  <c r="G237" i="4" s="1"/>
  <c r="P236" i="1" s="1"/>
  <c r="H213" i="4"/>
  <c r="G213" i="4" s="1"/>
  <c r="P212" i="1" s="1"/>
  <c r="H201" i="4"/>
  <c r="G201" i="4" s="1"/>
  <c r="P200" i="1" s="1"/>
  <c r="H177" i="4"/>
  <c r="G177" i="4" s="1"/>
  <c r="P176" i="1" s="1"/>
  <c r="H165" i="4"/>
  <c r="G165" i="4" s="1"/>
  <c r="P164" i="1" s="1"/>
  <c r="H93" i="4"/>
  <c r="G93" i="4" s="1"/>
  <c r="P92" i="1" s="1"/>
  <c r="H81" i="4"/>
  <c r="G81" i="4" s="1"/>
  <c r="P80" i="1" s="1"/>
  <c r="H57" i="4"/>
  <c r="G57" i="4" s="1"/>
  <c r="P56" i="1" s="1"/>
  <c r="H45" i="4"/>
  <c r="G45" i="4" s="1"/>
  <c r="P44" i="1" s="1"/>
  <c r="H272" i="4"/>
  <c r="G272" i="4" s="1"/>
  <c r="P271" i="1" s="1"/>
  <c r="H170" i="4"/>
  <c r="G170" i="4" s="1"/>
  <c r="P169" i="1" s="1"/>
  <c r="H54" i="4"/>
  <c r="G54" i="4" s="1"/>
  <c r="H374" i="4"/>
  <c r="G374" i="4" s="1"/>
  <c r="H338" i="4"/>
  <c r="G338" i="4" s="1"/>
  <c r="H257" i="4"/>
  <c r="G257" i="4" s="1"/>
  <c r="P256" i="1" s="1"/>
  <c r="H222" i="4"/>
  <c r="G222" i="4" s="1"/>
  <c r="P221" i="1" s="1"/>
  <c r="H169" i="4"/>
  <c r="G169" i="4" s="1"/>
  <c r="P168" i="1" s="1"/>
  <c r="H104" i="4"/>
  <c r="G104" i="4" s="1"/>
  <c r="P103" i="1" s="1"/>
  <c r="H87" i="4"/>
  <c r="G87" i="4" s="1"/>
  <c r="P86" i="1" s="1"/>
  <c r="H270" i="4"/>
  <c r="G270" i="4" s="1"/>
  <c r="P269" i="1" s="1"/>
  <c r="H118" i="4"/>
  <c r="G118" i="4" s="1"/>
  <c r="H52" i="4"/>
  <c r="G52" i="4" s="1"/>
  <c r="H301" i="4"/>
  <c r="G301" i="4" s="1"/>
  <c r="P300" i="1" s="1"/>
  <c r="H236" i="4"/>
  <c r="G236" i="4" s="1"/>
  <c r="H200" i="4"/>
  <c r="G200" i="4" s="1"/>
  <c r="H184" i="4"/>
  <c r="G184" i="4" s="1"/>
  <c r="H164" i="4"/>
  <c r="G164" i="4" s="1"/>
  <c r="P163" i="1" s="1"/>
  <c r="H131" i="4"/>
  <c r="G131" i="4" s="1"/>
  <c r="P130" i="1" s="1"/>
  <c r="H117" i="4"/>
  <c r="G117" i="4" s="1"/>
  <c r="P116" i="1" s="1"/>
  <c r="H66" i="4"/>
  <c r="G66" i="4" s="1"/>
  <c r="P65" i="1" s="1"/>
  <c r="H403" i="4"/>
  <c r="G403" i="4" s="1"/>
  <c r="P402" i="1" s="1"/>
  <c r="H368" i="4"/>
  <c r="G368" i="4" s="1"/>
  <c r="P367" i="1" s="1"/>
  <c r="H182" i="4"/>
  <c r="G182" i="4" s="1"/>
  <c r="H130" i="4"/>
  <c r="G130" i="4" s="1"/>
  <c r="P129" i="1" s="1"/>
  <c r="H65" i="4"/>
  <c r="G65" i="4" s="1"/>
  <c r="P64" i="1" s="1"/>
  <c r="H367" i="4"/>
  <c r="G367" i="4" s="1"/>
  <c r="H217" i="4"/>
  <c r="G217" i="4" s="1"/>
  <c r="H313" i="4"/>
  <c r="G313" i="4" s="1"/>
  <c r="H249" i="4"/>
  <c r="G249" i="4" s="1"/>
  <c r="P248" i="1" s="1"/>
  <c r="H197" i="4"/>
  <c r="G197" i="4" s="1"/>
  <c r="P196" i="1" s="1"/>
  <c r="H128" i="4"/>
  <c r="G128" i="4" s="1"/>
  <c r="H80" i="4"/>
  <c r="G80" i="4" s="1"/>
  <c r="P79" i="1" s="1"/>
  <c r="H9" i="4"/>
  <c r="G9" i="4" s="1"/>
  <c r="P8" i="1" s="1"/>
  <c r="H8" i="4"/>
  <c r="G8" i="4" s="1"/>
  <c r="P7" i="1" s="1"/>
  <c r="H14" i="4"/>
  <c r="G14" i="4" s="1"/>
  <c r="H12" i="4"/>
  <c r="G12" i="4" s="1"/>
  <c r="P11" i="1" s="1"/>
  <c r="H287" i="4"/>
  <c r="G287" i="4" s="1"/>
  <c r="H381" i="4"/>
  <c r="G381" i="4" s="1"/>
  <c r="P380" i="1" s="1"/>
  <c r="H312" i="4"/>
  <c r="G312" i="4" s="1"/>
  <c r="P311" i="1" s="1"/>
  <c r="H141" i="4"/>
  <c r="G141" i="4" s="1"/>
  <c r="P140" i="1" s="1"/>
  <c r="H105" i="4"/>
  <c r="G105" i="4" s="1"/>
  <c r="P104" i="1" s="1"/>
  <c r="H366" i="4"/>
  <c r="G366" i="4" s="1"/>
  <c r="P365" i="1" s="1"/>
  <c r="H189" i="4"/>
  <c r="G189" i="4" s="1"/>
  <c r="P188" i="1" s="1"/>
  <c r="H70" i="4"/>
  <c r="G70" i="4" s="1"/>
  <c r="P69" i="1" s="1"/>
  <c r="H69" i="4"/>
  <c r="G69" i="4" s="1"/>
  <c r="P68" i="1" s="1"/>
  <c r="H382" i="4"/>
  <c r="G382" i="4" s="1"/>
  <c r="P381" i="1" s="1"/>
  <c r="H383" i="4"/>
  <c r="G383" i="4" s="1"/>
  <c r="H215" i="4"/>
  <c r="G215" i="4" s="1"/>
  <c r="P214" i="1" s="1"/>
  <c r="H328" i="4"/>
  <c r="G328" i="4" s="1"/>
  <c r="P327" i="1" s="1"/>
  <c r="H370" i="4"/>
  <c r="G370" i="4" s="1"/>
  <c r="P216" i="1"/>
  <c r="H53" i="4"/>
  <c r="G53" i="4" s="1"/>
  <c r="H181" i="4"/>
  <c r="G181" i="4" s="1"/>
  <c r="P180" i="1" s="1"/>
  <c r="H64" i="4"/>
  <c r="G64" i="4" s="1"/>
  <c r="P63" i="1" s="1"/>
  <c r="H225" i="4"/>
  <c r="G225" i="4" s="1"/>
  <c r="P224" i="1" s="1"/>
  <c r="H179" i="4"/>
  <c r="G179" i="4" s="1"/>
  <c r="P178" i="1" s="1"/>
  <c r="H40" i="4"/>
  <c r="G40" i="4" s="1"/>
  <c r="P39" i="1" s="1"/>
  <c r="H361" i="4"/>
  <c r="G361" i="4" s="1"/>
  <c r="P360" i="1" s="1"/>
  <c r="H283" i="4"/>
  <c r="G283" i="4" s="1"/>
  <c r="H347" i="4"/>
  <c r="G347" i="4" s="1"/>
  <c r="H321" i="4"/>
  <c r="G321" i="4" s="1"/>
  <c r="P320" i="1" s="1"/>
  <c r="H300" i="4"/>
  <c r="G300" i="4" s="1"/>
  <c r="H196" i="4"/>
  <c r="G196" i="4" s="1"/>
  <c r="H153" i="4"/>
  <c r="G153" i="4" s="1"/>
  <c r="P152" i="1" s="1"/>
  <c r="H26" i="4"/>
  <c r="G26" i="4" s="1"/>
  <c r="P25" i="1" s="1"/>
  <c r="O221" i="1"/>
  <c r="H349" i="3"/>
  <c r="G349" i="3" s="1"/>
  <c r="H215" i="3"/>
  <c r="G215" i="3" s="1"/>
  <c r="H168" i="3"/>
  <c r="G168" i="3" s="1"/>
  <c r="H96" i="3"/>
  <c r="G96" i="3" s="1"/>
  <c r="H217" i="3"/>
  <c r="G217" i="3" s="1"/>
  <c r="H193" i="3"/>
  <c r="G193" i="3" s="1"/>
  <c r="H231" i="3"/>
  <c r="G231" i="3" s="1"/>
  <c r="H167" i="3"/>
  <c r="G167" i="3" s="1"/>
  <c r="H322" i="3"/>
  <c r="G322" i="3" s="1"/>
  <c r="H66" i="3"/>
  <c r="G66" i="3" s="1"/>
  <c r="H300" i="3"/>
  <c r="G300" i="3" s="1"/>
  <c r="H214" i="3"/>
  <c r="G214" i="3" s="1"/>
  <c r="H219" i="3"/>
  <c r="G219" i="3" s="1"/>
  <c r="H334" i="3"/>
  <c r="G334" i="3" s="1"/>
  <c r="H312" i="3"/>
  <c r="G312" i="3" s="1"/>
  <c r="H194" i="3"/>
  <c r="G194" i="3" s="1"/>
  <c r="H179" i="3"/>
  <c r="G179" i="3" s="1"/>
  <c r="W310" i="6"/>
  <c r="V310" i="6" s="1"/>
  <c r="K44" i="1" s="1"/>
  <c r="W143" i="6"/>
  <c r="V143" i="6" s="1"/>
  <c r="K358" i="1" s="1"/>
  <c r="W346" i="6"/>
  <c r="V346" i="6" s="1"/>
  <c r="K90" i="1" s="1"/>
  <c r="I333" i="6"/>
  <c r="H333" i="6" s="1"/>
  <c r="J8" i="1" s="1"/>
  <c r="W387" i="6"/>
  <c r="V387" i="6" s="1"/>
  <c r="K334" i="1" s="1"/>
  <c r="W242" i="6"/>
  <c r="V242" i="6" s="1"/>
  <c r="K132" i="1" s="1"/>
  <c r="W251" i="6"/>
  <c r="V251" i="6" s="1"/>
  <c r="K242" i="1" s="1"/>
  <c r="W117" i="6"/>
  <c r="V117" i="6" s="1"/>
  <c r="K273" i="1" s="1"/>
  <c r="W169" i="6"/>
  <c r="V169" i="6" s="1"/>
  <c r="K216" i="1" s="1"/>
  <c r="W109" i="6"/>
  <c r="V109" i="6" s="1"/>
  <c r="K196" i="1" s="1"/>
  <c r="W26" i="6"/>
  <c r="V26" i="6" s="1"/>
  <c r="K218" i="1" s="1"/>
  <c r="W139" i="6"/>
  <c r="V139" i="6" s="1"/>
  <c r="K280" i="1" s="1"/>
  <c r="W359" i="6"/>
  <c r="V359" i="6" s="1"/>
  <c r="K35" i="1" s="1"/>
  <c r="W83" i="6"/>
  <c r="V83" i="6" s="1"/>
  <c r="K365" i="1" s="1"/>
  <c r="W360" i="6"/>
  <c r="V360" i="6" s="1"/>
  <c r="K167" i="1" s="1"/>
  <c r="W402" i="6"/>
  <c r="V402" i="6" s="1"/>
  <c r="K87" i="1" s="1"/>
  <c r="W34" i="6"/>
  <c r="V34" i="6" s="1"/>
  <c r="K121" i="1" s="1"/>
  <c r="W196" i="6"/>
  <c r="V196" i="6" s="1"/>
  <c r="K369" i="1" s="1"/>
  <c r="AD122" i="6"/>
  <c r="W122" i="6" s="1"/>
  <c r="V122" i="6" s="1"/>
  <c r="K383" i="1" s="1"/>
  <c r="AD388" i="6"/>
  <c r="W388" i="6" s="1"/>
  <c r="V388" i="6" s="1"/>
  <c r="K347" i="1" s="1"/>
  <c r="AD384" i="6"/>
  <c r="W384" i="6" s="1"/>
  <c r="V384" i="6" s="1"/>
  <c r="K329" i="1" s="1"/>
  <c r="AD303" i="6"/>
  <c r="W303" i="6" s="1"/>
  <c r="V303" i="6" s="1"/>
  <c r="K275" i="1" s="1"/>
  <c r="AD171" i="6"/>
  <c r="W171" i="6" s="1"/>
  <c r="V171" i="6" s="1"/>
  <c r="AD195" i="6"/>
  <c r="W195" i="6" s="1"/>
  <c r="V195" i="6" s="1"/>
  <c r="K254" i="1" s="1"/>
  <c r="AD272" i="6"/>
  <c r="W272" i="6" s="1"/>
  <c r="V272" i="6" s="1"/>
  <c r="K237" i="1" s="1"/>
  <c r="AD403" i="6"/>
  <c r="W403" i="6" s="1"/>
  <c r="V403" i="6" s="1"/>
  <c r="K220" i="1" s="1"/>
  <c r="AD233" i="6"/>
  <c r="W233" i="6" s="1"/>
  <c r="V233" i="6" s="1"/>
  <c r="AD363" i="6"/>
  <c r="W363" i="6" s="1"/>
  <c r="V363" i="6" s="1"/>
  <c r="K9" i="1" s="1"/>
  <c r="AD262" i="6"/>
  <c r="W262" i="6" s="1"/>
  <c r="V262" i="6" s="1"/>
  <c r="AD243" i="6"/>
  <c r="W243" i="6" s="1"/>
  <c r="V243" i="6" s="1"/>
  <c r="K342" i="1" s="1"/>
  <c r="AD320" i="6"/>
  <c r="W320" i="6" s="1"/>
  <c r="V320" i="6" s="1"/>
  <c r="K238" i="1" s="1"/>
  <c r="AD136" i="6"/>
  <c r="W136" i="6" s="1"/>
  <c r="V136" i="6" s="1"/>
  <c r="K389" i="1" s="1"/>
  <c r="AD110" i="6"/>
  <c r="W110" i="6" s="1"/>
  <c r="V110" i="6" s="1"/>
  <c r="K129" i="1" s="1"/>
  <c r="AD217" i="6"/>
  <c r="W217" i="6" s="1"/>
  <c r="V217" i="6" s="1"/>
  <c r="K402" i="1" s="1"/>
  <c r="AD65" i="6"/>
  <c r="W65" i="6" s="1"/>
  <c r="V65" i="6" s="1"/>
  <c r="K172" i="1" s="1"/>
  <c r="AD187" i="6"/>
  <c r="W187" i="6" s="1"/>
  <c r="V187" i="6" s="1"/>
  <c r="K187" i="1" s="1"/>
  <c r="AD156" i="6"/>
  <c r="W156" i="6" s="1"/>
  <c r="V156" i="6" s="1"/>
  <c r="AD201" i="6"/>
  <c r="W201" i="6" s="1"/>
  <c r="V201" i="6" s="1"/>
  <c r="K149" i="1" s="1"/>
  <c r="AD119" i="6"/>
  <c r="W119" i="6" s="1"/>
  <c r="V119" i="6" s="1"/>
  <c r="K350" i="1" s="1"/>
  <c r="AD295" i="6"/>
  <c r="W295" i="6" s="1"/>
  <c r="V295" i="6" s="1"/>
  <c r="K301" i="1" s="1"/>
  <c r="AD342" i="6"/>
  <c r="W342" i="6" s="1"/>
  <c r="V342" i="6" s="1"/>
  <c r="K81" i="1" s="1"/>
  <c r="AD41" i="6"/>
  <c r="W41" i="6" s="1"/>
  <c r="V41" i="6" s="1"/>
  <c r="K375" i="1" s="1"/>
  <c r="AD39" i="6"/>
  <c r="W39" i="6" s="1"/>
  <c r="V39" i="6" s="1"/>
  <c r="K203" i="1" s="1"/>
  <c r="AD199" i="6"/>
  <c r="W199" i="6" s="1"/>
  <c r="V199" i="6" s="1"/>
  <c r="K158" i="1" s="1"/>
  <c r="AD37" i="6"/>
  <c r="W37" i="6" s="1"/>
  <c r="V37" i="6" s="1"/>
  <c r="K208" i="1" s="1"/>
  <c r="AD294" i="6"/>
  <c r="W294" i="6" s="1"/>
  <c r="V294" i="6" s="1"/>
  <c r="K303" i="1" s="1"/>
  <c r="AD85" i="6"/>
  <c r="W85" i="6" s="1"/>
  <c r="V85" i="6" s="1"/>
  <c r="K144" i="1" s="1"/>
  <c r="AD373" i="6"/>
  <c r="W373" i="6" s="1"/>
  <c r="V373" i="6" s="1"/>
  <c r="K31" i="1" s="1"/>
  <c r="AD98" i="6"/>
  <c r="W98" i="6" s="1"/>
  <c r="V98" i="6" s="1"/>
  <c r="K202" i="1" s="1"/>
  <c r="AD163" i="6"/>
  <c r="W163" i="6" s="1"/>
  <c r="V163" i="6" s="1"/>
  <c r="K32" i="1" s="1"/>
  <c r="AD94" i="6"/>
  <c r="W94" i="6" s="1"/>
  <c r="V94" i="6" s="1"/>
  <c r="K119" i="1" s="1"/>
  <c r="AD161" i="6"/>
  <c r="W161" i="6" s="1"/>
  <c r="V161" i="6" s="1"/>
  <c r="K363" i="1" s="1"/>
  <c r="AD70" i="6"/>
  <c r="W70" i="6" s="1"/>
  <c r="V70" i="6" s="1"/>
  <c r="K192" i="1" s="1"/>
  <c r="AD189" i="6"/>
  <c r="W189" i="6" s="1"/>
  <c r="V189" i="6" s="1"/>
  <c r="K53" i="1" s="1"/>
  <c r="AD46" i="6"/>
  <c r="W46" i="6" s="1"/>
  <c r="V46" i="6" s="1"/>
  <c r="AD158" i="6"/>
  <c r="W158" i="6" s="1"/>
  <c r="V158" i="6" s="1"/>
  <c r="K360" i="1" s="1"/>
  <c r="AD312" i="6"/>
  <c r="W312" i="6" s="1"/>
  <c r="V312" i="6" s="1"/>
  <c r="K45" i="1" s="1"/>
  <c r="AD356" i="6"/>
  <c r="W356" i="6" s="1"/>
  <c r="V356" i="6" s="1"/>
  <c r="K18" i="1" s="1"/>
  <c r="AD60" i="6"/>
  <c r="W60" i="6" s="1"/>
  <c r="V60" i="6" s="1"/>
  <c r="K176" i="1" s="1"/>
  <c r="AD332" i="6"/>
  <c r="W332" i="6" s="1"/>
  <c r="V332" i="6" s="1"/>
  <c r="K100" i="1" s="1"/>
  <c r="AD3" i="6"/>
  <c r="W3" i="6" s="1"/>
  <c r="V3" i="6" s="1"/>
  <c r="K283" i="1" s="1"/>
  <c r="AD278" i="6"/>
  <c r="W278" i="6" s="1"/>
  <c r="V278" i="6" s="1"/>
  <c r="K125" i="1" s="1"/>
  <c r="AD17" i="6"/>
  <c r="W17" i="6" s="1"/>
  <c r="V17" i="6" s="1"/>
  <c r="K105" i="1" s="1"/>
  <c r="W66" i="6"/>
  <c r="V66" i="6" s="1"/>
  <c r="K181" i="1" s="1"/>
  <c r="AD308" i="6"/>
  <c r="W308" i="6" s="1"/>
  <c r="V308" i="6" s="1"/>
  <c r="K399" i="1" s="1"/>
  <c r="W271" i="6"/>
  <c r="V271" i="6" s="1"/>
  <c r="K233" i="1" s="1"/>
  <c r="W286" i="6"/>
  <c r="V286" i="6" s="1"/>
  <c r="K118" i="1" s="1"/>
  <c r="W56" i="6"/>
  <c r="V56" i="6" s="1"/>
  <c r="K76" i="1" s="1"/>
  <c r="W370" i="6"/>
  <c r="V370" i="6" s="1"/>
  <c r="K2" i="1" s="1"/>
  <c r="W274" i="6"/>
  <c r="V274" i="6" s="1"/>
  <c r="K292" i="1" s="1"/>
  <c r="W215" i="6"/>
  <c r="V215" i="6" s="1"/>
  <c r="K299" i="1" s="1"/>
  <c r="W284" i="6"/>
  <c r="V284" i="6" s="1"/>
  <c r="K124" i="1" s="1"/>
  <c r="W107" i="6"/>
  <c r="V107" i="6" s="1"/>
  <c r="K309" i="1" s="1"/>
  <c r="W335" i="6"/>
  <c r="V335" i="6" s="1"/>
  <c r="K78" i="1" s="1"/>
  <c r="W181" i="6"/>
  <c r="V181" i="6" s="1"/>
  <c r="K271" i="1" s="1"/>
  <c r="W165" i="6"/>
  <c r="V165" i="6" s="1"/>
  <c r="K15" i="1" s="1"/>
  <c r="I51" i="6"/>
  <c r="H51" i="6" s="1"/>
  <c r="J29" i="1" s="1"/>
  <c r="W97" i="6"/>
  <c r="V97" i="6" s="1"/>
  <c r="K57" i="1" s="1"/>
  <c r="W282" i="6"/>
  <c r="V282" i="6" s="1"/>
  <c r="K117" i="1" s="1"/>
  <c r="I374" i="6"/>
  <c r="H374" i="6" s="1"/>
  <c r="J368" i="1" s="1"/>
  <c r="W153" i="6"/>
  <c r="V153" i="6" s="1"/>
  <c r="K381" i="1" s="1"/>
  <c r="W389" i="6"/>
  <c r="V389" i="6" s="1"/>
  <c r="K348" i="1" s="1"/>
  <c r="W279" i="6"/>
  <c r="V279" i="6" s="1"/>
  <c r="K140" i="1" s="1"/>
  <c r="W15" i="6"/>
  <c r="V15" i="6" s="1"/>
  <c r="W318" i="6"/>
  <c r="V318" i="6" s="1"/>
  <c r="K59" i="1" s="1"/>
  <c r="W238" i="6"/>
  <c r="V238" i="6" s="1"/>
  <c r="K394" i="1" s="1"/>
  <c r="W159" i="6"/>
  <c r="V159" i="6" s="1"/>
  <c r="K390" i="1" s="1"/>
  <c r="W349" i="6"/>
  <c r="V349" i="6" s="1"/>
  <c r="K193" i="1" s="1"/>
  <c r="W204" i="6"/>
  <c r="V204" i="6" s="1"/>
  <c r="K353" i="1" s="1"/>
  <c r="W241" i="6"/>
  <c r="V241" i="6" s="1"/>
  <c r="K137" i="1" s="1"/>
  <c r="W99" i="6"/>
  <c r="V99" i="6" s="1"/>
  <c r="K14" i="1" s="1"/>
  <c r="W307" i="6"/>
  <c r="V307" i="6" s="1"/>
  <c r="K325" i="1" s="1"/>
  <c r="W125" i="6"/>
  <c r="V125" i="6" s="1"/>
  <c r="K320" i="1" s="1"/>
  <c r="I345" i="6"/>
  <c r="H345" i="6" s="1"/>
  <c r="J12" i="1" s="1"/>
  <c r="I144" i="6"/>
  <c r="H144" i="6" s="1"/>
  <c r="J281" i="1" s="1"/>
  <c r="W397" i="6"/>
  <c r="V397" i="6" s="1"/>
  <c r="K89" i="1" s="1"/>
  <c r="W173" i="6"/>
  <c r="V173" i="6" s="1"/>
  <c r="K387" i="1" s="1"/>
  <c r="W259" i="6"/>
  <c r="V259" i="6" s="1"/>
  <c r="K352" i="1" s="1"/>
  <c r="W317" i="6"/>
  <c r="V317" i="6" s="1"/>
  <c r="K279" i="1" s="1"/>
  <c r="I349" i="6"/>
  <c r="H349" i="6" s="1"/>
  <c r="I192" i="6"/>
  <c r="H192" i="6" s="1"/>
  <c r="J319" i="1" s="1"/>
  <c r="I373" i="6"/>
  <c r="H373" i="6" s="1"/>
  <c r="J31" i="1" s="1"/>
  <c r="W126" i="6"/>
  <c r="V126" i="6" s="1"/>
  <c r="K349" i="1" s="1"/>
  <c r="W166" i="6"/>
  <c r="V166" i="6" s="1"/>
  <c r="W300" i="6"/>
  <c r="V300" i="6" s="1"/>
  <c r="K147" i="1" s="1"/>
  <c r="I169" i="6"/>
  <c r="H169" i="6" s="1"/>
  <c r="J216" i="1" s="1"/>
  <c r="W74" i="6"/>
  <c r="V74" i="6" s="1"/>
  <c r="K10" i="1" s="1"/>
  <c r="W19" i="6"/>
  <c r="V19" i="6" s="1"/>
  <c r="K338" i="1" s="1"/>
  <c r="W374" i="6"/>
  <c r="V374" i="6" s="1"/>
  <c r="K368" i="1" s="1"/>
  <c r="W45" i="6"/>
  <c r="V45" i="6" s="1"/>
  <c r="K209" i="1" s="1"/>
  <c r="W357" i="6"/>
  <c r="V357" i="6" s="1"/>
  <c r="K46" i="1" s="1"/>
  <c r="W355" i="6"/>
  <c r="V355" i="6" s="1"/>
  <c r="K106" i="1" s="1"/>
  <c r="W179" i="6"/>
  <c r="V179" i="6" s="1"/>
  <c r="K7" i="1" s="1"/>
  <c r="I166" i="6"/>
  <c r="H166" i="6" s="1"/>
  <c r="J164" i="1" s="1"/>
  <c r="I233" i="6"/>
  <c r="H233" i="6" s="1"/>
  <c r="J153" i="1" s="1"/>
  <c r="W21" i="6"/>
  <c r="V21" i="6" s="1"/>
  <c r="K48" i="1" s="1"/>
  <c r="W226" i="6"/>
  <c r="V226" i="6" s="1"/>
  <c r="K243" i="1" s="1"/>
  <c r="W358" i="6"/>
  <c r="V358" i="6" s="1"/>
  <c r="K6" i="1" s="1"/>
  <c r="W20" i="6"/>
  <c r="V20" i="6" s="1"/>
  <c r="K337" i="1" s="1"/>
  <c r="I53" i="6"/>
  <c r="H53" i="6" s="1"/>
  <c r="J195" i="1" s="1"/>
  <c r="I284" i="6"/>
  <c r="H284" i="6" s="1"/>
  <c r="J124" i="1" s="1"/>
  <c r="I138" i="6"/>
  <c r="H138" i="6" s="1"/>
  <c r="J109" i="1" s="1"/>
  <c r="W382" i="6"/>
  <c r="V382" i="6" s="1"/>
  <c r="K260" i="1" s="1"/>
  <c r="W366" i="6"/>
  <c r="V366" i="6" s="1"/>
  <c r="K213" i="1" s="1"/>
  <c r="W263" i="6"/>
  <c r="V263" i="6" s="1"/>
  <c r="K162" i="1" s="1"/>
  <c r="W401" i="6"/>
  <c r="V401" i="6" s="1"/>
  <c r="K229" i="1" s="1"/>
  <c r="I69" i="6"/>
  <c r="H69" i="6" s="1"/>
  <c r="J323" i="1" s="1"/>
  <c r="Q63" i="1"/>
  <c r="Q49" i="1"/>
  <c r="Q33" i="1"/>
  <c r="Q71" i="1"/>
  <c r="Q212" i="1"/>
  <c r="Q115" i="1"/>
  <c r="Q359" i="1"/>
  <c r="Q206" i="1"/>
  <c r="P45" i="1"/>
  <c r="P233" i="1"/>
  <c r="P13" i="1"/>
  <c r="P299" i="1"/>
  <c r="P390" i="1"/>
  <c r="P17" i="1"/>
  <c r="P181" i="1"/>
  <c r="P101" i="1"/>
  <c r="P344" i="1"/>
  <c r="P275" i="1"/>
  <c r="P392" i="1"/>
  <c r="P312" i="1"/>
  <c r="P241" i="1"/>
  <c r="P396" i="1"/>
  <c r="P21" i="1"/>
  <c r="P4" i="1"/>
  <c r="P156" i="1"/>
  <c r="P316" i="1"/>
  <c r="P149" i="1"/>
  <c r="P205" i="1"/>
  <c r="P5" i="1"/>
  <c r="P208" i="1"/>
  <c r="P317" i="1"/>
  <c r="P192" i="1"/>
  <c r="P136" i="1"/>
  <c r="P384" i="1"/>
  <c r="P373" i="1"/>
  <c r="P137" i="1"/>
  <c r="P14" i="1"/>
  <c r="P372" i="1"/>
  <c r="P148" i="1"/>
  <c r="P172" i="1"/>
  <c r="P332" i="1"/>
  <c r="P268" i="1"/>
  <c r="P108" i="1"/>
  <c r="P96" i="1"/>
  <c r="P73" i="1"/>
  <c r="P160" i="1"/>
  <c r="P217" i="1"/>
  <c r="P348" i="1"/>
  <c r="P330" i="1"/>
  <c r="P258" i="1"/>
  <c r="P113" i="1"/>
  <c r="P144" i="1"/>
  <c r="P366" i="1"/>
  <c r="P28" i="1"/>
  <c r="P245" i="1"/>
  <c r="P100" i="1"/>
  <c r="P337" i="1"/>
  <c r="P306" i="1"/>
  <c r="P264" i="1"/>
  <c r="P397" i="1"/>
  <c r="P252" i="1"/>
  <c r="P20" i="1"/>
  <c r="P284" i="1"/>
  <c r="P49" i="1"/>
  <c r="P296" i="1"/>
  <c r="P354" i="1"/>
  <c r="P52" i="1"/>
  <c r="P197" i="1"/>
  <c r="P30" i="1"/>
  <c r="P294" i="1"/>
  <c r="P32" i="1"/>
  <c r="P157" i="1"/>
  <c r="P282" i="1"/>
  <c r="O25" i="1"/>
  <c r="O392" i="1"/>
  <c r="O245" i="1"/>
  <c r="O371" i="1"/>
  <c r="O293" i="1"/>
  <c r="O330" i="1"/>
  <c r="O228" i="1"/>
  <c r="O158" i="1"/>
  <c r="O335" i="1"/>
  <c r="O52" i="1"/>
  <c r="O264" i="1"/>
  <c r="O396" i="1"/>
  <c r="O283" i="1"/>
  <c r="O247" i="1"/>
  <c r="O151" i="1"/>
  <c r="O79" i="1"/>
  <c r="O173" i="1"/>
  <c r="O305" i="1"/>
  <c r="O280" i="1"/>
  <c r="O81" i="1"/>
  <c r="O114" i="1"/>
  <c r="O328" i="1"/>
  <c r="O365" i="1"/>
  <c r="O200" i="1"/>
  <c r="O350" i="1"/>
  <c r="O366" i="1"/>
  <c r="O220" i="1"/>
  <c r="O126" i="1"/>
  <c r="O66" i="1"/>
  <c r="O246" i="1"/>
  <c r="O102" i="1"/>
  <c r="O205" i="1"/>
  <c r="O258" i="1"/>
  <c r="O294" i="1"/>
  <c r="O329" i="1"/>
  <c r="O270" i="1"/>
  <c r="O54" i="1"/>
  <c r="O326" i="1"/>
  <c r="O344" i="1"/>
  <c r="O372" i="1"/>
  <c r="O144" i="1"/>
  <c r="O260" i="1"/>
  <c r="O227" i="1"/>
  <c r="O169" i="1"/>
  <c r="O389" i="1"/>
  <c r="O69" i="1"/>
  <c r="O36" i="1"/>
  <c r="O257" i="1"/>
  <c r="O92" i="1"/>
  <c r="O239" i="1"/>
  <c r="O318" i="1"/>
  <c r="O384" i="1"/>
  <c r="O218" i="1"/>
  <c r="O83" i="1"/>
  <c r="O308" i="1"/>
  <c r="O64" i="1"/>
  <c r="O18" i="1"/>
  <c r="O196" i="1"/>
  <c r="O65" i="1"/>
  <c r="O155" i="1"/>
  <c r="O150" i="1"/>
  <c r="O241" i="1"/>
  <c r="O395" i="1"/>
  <c r="O251" i="1"/>
  <c r="O361" i="1"/>
  <c r="O27" i="1"/>
  <c r="O295" i="1"/>
  <c r="O259" i="1"/>
  <c r="O235" i="1"/>
  <c r="O19" i="1"/>
  <c r="O297" i="1"/>
  <c r="O17" i="1"/>
  <c r="O172" i="1"/>
  <c r="O391" i="1"/>
  <c r="O5" i="1"/>
  <c r="O390" i="1"/>
  <c r="O23" i="1"/>
  <c r="O296" i="1"/>
  <c r="O192" i="1"/>
  <c r="O134" i="1"/>
  <c r="O41" i="1"/>
  <c r="O347" i="1"/>
  <c r="O84" i="1"/>
  <c r="O299" i="1"/>
  <c r="O269" i="1"/>
  <c r="O61" i="1"/>
  <c r="O352" i="1"/>
  <c r="O222" i="1"/>
  <c r="O345" i="1"/>
  <c r="O206" i="1"/>
  <c r="O289" i="1"/>
  <c r="O263" i="1"/>
  <c r="O302" i="1"/>
  <c r="O184" i="1"/>
  <c r="O268" i="1"/>
  <c r="O49" i="1"/>
  <c r="O122" i="1"/>
  <c r="O189" i="1"/>
  <c r="O96" i="1"/>
  <c r="O342" i="1"/>
  <c r="O113" i="1"/>
  <c r="O349" i="1"/>
  <c r="O128" i="1"/>
  <c r="O6" i="1"/>
  <c r="O53" i="1"/>
  <c r="O62" i="1"/>
  <c r="O236" i="1"/>
  <c r="O217" i="1"/>
  <c r="O131" i="1"/>
  <c r="O77" i="1"/>
  <c r="O160" i="1"/>
  <c r="O321" i="1"/>
  <c r="O148" i="1"/>
  <c r="O137" i="1"/>
  <c r="O311" i="1"/>
  <c r="O242" i="1"/>
  <c r="O180" i="1"/>
  <c r="O208" i="1"/>
  <c r="O203" i="1"/>
  <c r="O89" i="1"/>
  <c r="O71" i="1"/>
  <c r="O316" i="1"/>
  <c r="O265" i="1"/>
  <c r="O73" i="1"/>
  <c r="O152" i="1"/>
  <c r="O181" i="1"/>
  <c r="O80" i="1"/>
  <c r="O348" i="1"/>
  <c r="O282" i="1"/>
  <c r="O402" i="1"/>
  <c r="O354" i="1"/>
  <c r="O32" i="1"/>
  <c r="O105" i="1"/>
  <c r="O35" i="1"/>
  <c r="O129" i="1"/>
  <c r="O210" i="1"/>
  <c r="O312" i="1"/>
  <c r="O324" i="1"/>
  <c r="O230" i="1"/>
  <c r="O85" i="1"/>
  <c r="O20" i="1"/>
  <c r="O95" i="1"/>
  <c r="O197" i="1"/>
  <c r="O57" i="1"/>
  <c r="O90" i="1"/>
  <c r="O76" i="1"/>
  <c r="O97" i="1"/>
  <c r="O182" i="1"/>
  <c r="O47" i="1"/>
  <c r="O323" i="1"/>
  <c r="O383" i="1"/>
  <c r="O11" i="1"/>
  <c r="O271" i="1"/>
  <c r="O175" i="1"/>
  <c r="O16" i="1"/>
  <c r="O234" i="1"/>
  <c r="O276" i="1"/>
  <c r="O376" i="1"/>
  <c r="O248" i="1"/>
  <c r="O340" i="1"/>
  <c r="O68" i="1"/>
  <c r="O223" i="1"/>
  <c r="O380" i="1"/>
  <c r="O107" i="1"/>
  <c r="O121" i="1"/>
  <c r="O174" i="1"/>
  <c r="O288" i="1"/>
  <c r="O337" i="1"/>
  <c r="O74" i="1"/>
  <c r="O167" i="1"/>
  <c r="O253" i="1"/>
  <c r="O136" i="1"/>
  <c r="O179" i="1"/>
  <c r="O368" i="1"/>
  <c r="O140" i="1"/>
  <c r="O117" i="1"/>
  <c r="O232" i="1"/>
  <c r="O124" i="1"/>
  <c r="O341" i="1"/>
  <c r="O48" i="1"/>
  <c r="O176" i="1"/>
  <c r="O104" i="1"/>
  <c r="O186" i="1"/>
  <c r="O306" i="1"/>
  <c r="O370" i="1"/>
  <c r="O334" i="1"/>
  <c r="O286" i="1"/>
  <c r="O214" i="1"/>
  <c r="O178" i="1"/>
  <c r="O166" i="1"/>
  <c r="O154" i="1"/>
  <c r="O22" i="1"/>
  <c r="O116" i="1"/>
  <c r="O112" i="1"/>
  <c r="O212" i="1"/>
  <c r="O60" i="1"/>
  <c r="O191" i="1"/>
  <c r="O38" i="1"/>
  <c r="O233" i="1"/>
  <c r="O278" i="1"/>
  <c r="O78" i="1"/>
  <c r="O199" i="1"/>
  <c r="O364" i="1"/>
  <c r="O146" i="1"/>
  <c r="O110" i="1"/>
  <c r="O56" i="1"/>
  <c r="O281" i="1"/>
  <c r="O379" i="1"/>
  <c r="O28" i="1"/>
  <c r="O386" i="1"/>
  <c r="O101" i="1"/>
  <c r="O109" i="1"/>
  <c r="O88" i="1"/>
  <c r="O272" i="1"/>
  <c r="O256" i="1"/>
  <c r="O397" i="1"/>
  <c r="O59" i="1"/>
  <c r="O37" i="1"/>
  <c r="O320" i="1"/>
  <c r="O249" i="1"/>
  <c r="O209" i="1"/>
  <c r="O149" i="1"/>
  <c r="O304" i="1"/>
  <c r="O377" i="1"/>
  <c r="O40" i="1"/>
  <c r="O229" i="1"/>
  <c r="O333" i="1"/>
  <c r="O185" i="1"/>
  <c r="O29" i="1"/>
  <c r="O287" i="1"/>
  <c r="O31" i="1"/>
  <c r="P38" i="1"/>
  <c r="Q255" i="1"/>
  <c r="P12" i="1"/>
  <c r="O12" i="1"/>
  <c r="W48" i="6"/>
  <c r="V48" i="6" s="1"/>
  <c r="K199" i="1" s="1"/>
  <c r="I176" i="6"/>
  <c r="H176" i="6" s="1"/>
  <c r="J231" i="1" s="1"/>
  <c r="W231" i="6"/>
  <c r="V231" i="6" s="1"/>
  <c r="K321" i="1" s="1"/>
  <c r="W145" i="6"/>
  <c r="V145" i="6" s="1"/>
  <c r="K362" i="1" s="1"/>
  <c r="W148" i="6"/>
  <c r="V148" i="6" s="1"/>
  <c r="K396" i="1" s="1"/>
  <c r="W216" i="6"/>
  <c r="V216" i="6" s="1"/>
  <c r="K55" i="1" s="1"/>
  <c r="I383" i="6"/>
  <c r="H383" i="6" s="1"/>
  <c r="J328" i="1" s="1"/>
  <c r="I137" i="6"/>
  <c r="H137" i="6" s="1"/>
  <c r="J268" i="1" s="1"/>
  <c r="W43" i="6"/>
  <c r="V43" i="6" s="1"/>
  <c r="K366" i="1" s="1"/>
  <c r="W54" i="6"/>
  <c r="V54" i="6" s="1"/>
  <c r="K205" i="1" s="1"/>
  <c r="W197" i="6"/>
  <c r="V197" i="6" s="1"/>
  <c r="K359" i="1" s="1"/>
  <c r="I402" i="6"/>
  <c r="H402" i="6" s="1"/>
  <c r="W227" i="6"/>
  <c r="V227" i="6" s="1"/>
  <c r="K65" i="1" s="1"/>
  <c r="W144" i="6"/>
  <c r="V144" i="6" s="1"/>
  <c r="W101" i="6"/>
  <c r="V101" i="6" s="1"/>
  <c r="K204" i="1" s="1"/>
  <c r="W23" i="6"/>
  <c r="V23" i="6" s="1"/>
  <c r="K373" i="1" s="1"/>
  <c r="I92" i="6"/>
  <c r="H92" i="6" s="1"/>
  <c r="J291" i="1" s="1"/>
  <c r="I300" i="6"/>
  <c r="H300" i="6" s="1"/>
  <c r="J147" i="1" s="1"/>
  <c r="I149" i="6"/>
  <c r="H149" i="6" s="1"/>
  <c r="J51" i="1" s="1"/>
  <c r="I239" i="6"/>
  <c r="H239" i="6" s="1"/>
  <c r="J27" i="1" s="1"/>
  <c r="W4" i="6"/>
  <c r="V4" i="6" s="1"/>
  <c r="K276" i="1" s="1"/>
  <c r="W228" i="6"/>
  <c r="V228" i="6" s="1"/>
  <c r="K68" i="1" s="1"/>
  <c r="I230" i="6"/>
  <c r="H230" i="6" s="1"/>
  <c r="J356" i="1" s="1"/>
  <c r="I332" i="6"/>
  <c r="H332" i="6" s="1"/>
  <c r="J100" i="1" s="1"/>
  <c r="W32" i="6"/>
  <c r="V32" i="6" s="1"/>
  <c r="K33" i="1" s="1"/>
  <c r="W299" i="6"/>
  <c r="V299" i="6" s="1"/>
  <c r="K139" i="1" s="1"/>
  <c r="W213" i="6"/>
  <c r="V213" i="6" s="1"/>
  <c r="K311" i="1" s="1"/>
  <c r="W111" i="6"/>
  <c r="V111" i="6" s="1"/>
  <c r="K49" i="1" s="1"/>
  <c r="W237" i="6"/>
  <c r="V237" i="6" s="1"/>
  <c r="K185" i="1" s="1"/>
  <c r="I15" i="6"/>
  <c r="H15" i="6" s="1"/>
  <c r="J104" i="1" s="1"/>
  <c r="I229" i="6"/>
  <c r="H229" i="6" s="1"/>
  <c r="J62" i="1" s="1"/>
  <c r="W269" i="6"/>
  <c r="V269" i="6" s="1"/>
  <c r="K88" i="1" s="1"/>
  <c r="W160" i="6"/>
  <c r="V160" i="6" s="1"/>
  <c r="K70" i="1" s="1"/>
  <c r="W5" i="6"/>
  <c r="V5" i="6" s="1"/>
  <c r="K284" i="1" s="1"/>
  <c r="W324" i="6"/>
  <c r="V324" i="6" s="1"/>
  <c r="K257" i="1" s="1"/>
  <c r="W72" i="6"/>
  <c r="V72" i="6" s="1"/>
  <c r="K259" i="1" s="1"/>
  <c r="W260" i="6"/>
  <c r="V260" i="6" s="1"/>
  <c r="K66" i="1" s="1"/>
  <c r="W78" i="6"/>
  <c r="V78" i="6" s="1"/>
  <c r="W191" i="6"/>
  <c r="V191" i="6" s="1"/>
  <c r="K178" i="1" s="1"/>
  <c r="W394" i="6"/>
  <c r="V394" i="6" s="1"/>
  <c r="K182" i="1" s="1"/>
  <c r="W386" i="6"/>
  <c r="V386" i="6" s="1"/>
  <c r="K333" i="1" s="1"/>
  <c r="W352" i="6"/>
  <c r="V352" i="6" s="1"/>
  <c r="K252" i="1" s="1"/>
  <c r="W337" i="6"/>
  <c r="V337" i="6" s="1"/>
  <c r="K107" i="1" s="1"/>
  <c r="W142" i="6"/>
  <c r="V142" i="6" s="1"/>
  <c r="K351" i="1" s="1"/>
  <c r="I12" i="6"/>
  <c r="H12" i="6" s="1"/>
  <c r="J282" i="1" s="1"/>
  <c r="I81" i="6"/>
  <c r="H81" i="6" s="1"/>
  <c r="J116" i="1" s="1"/>
  <c r="I331" i="6"/>
  <c r="H331" i="6" s="1"/>
  <c r="J37" i="1" s="1"/>
  <c r="W283" i="6"/>
  <c r="V283" i="6" s="1"/>
  <c r="K179" i="1" s="1"/>
  <c r="W146" i="6"/>
  <c r="V146" i="6" s="1"/>
  <c r="K262" i="1" s="1"/>
  <c r="W220" i="6"/>
  <c r="V220" i="6" s="1"/>
  <c r="K227" i="1" s="1"/>
  <c r="W268" i="6"/>
  <c r="V268" i="6" s="1"/>
  <c r="K219" i="1" s="1"/>
  <c r="W175" i="6"/>
  <c r="V175" i="6" s="1"/>
  <c r="K294" i="1" s="1"/>
  <c r="W212" i="6"/>
  <c r="V212" i="6" s="1"/>
  <c r="K189" i="1" s="1"/>
  <c r="W214" i="6"/>
  <c r="V214" i="6" s="1"/>
  <c r="K207" i="1" s="1"/>
  <c r="W47" i="6"/>
  <c r="V47" i="6" s="1"/>
  <c r="K212" i="1" s="1"/>
  <c r="I170" i="6"/>
  <c r="H170" i="6" s="1"/>
  <c r="J200" i="1" s="1"/>
  <c r="I132" i="6"/>
  <c r="H132" i="6" s="1"/>
  <c r="J160" i="1" s="1"/>
  <c r="I273" i="6"/>
  <c r="H273" i="6" s="1"/>
  <c r="J17" i="1" s="1"/>
  <c r="I80" i="6"/>
  <c r="H80" i="6" s="1"/>
  <c r="W174" i="6"/>
  <c r="V174" i="6" s="1"/>
  <c r="K378" i="1" s="1"/>
  <c r="W73" i="6"/>
  <c r="V73" i="6" s="1"/>
  <c r="K288" i="1" s="1"/>
  <c r="W239" i="6"/>
  <c r="V239" i="6" s="1"/>
  <c r="K27" i="1" s="1"/>
  <c r="W345" i="6"/>
  <c r="V345" i="6" s="1"/>
  <c r="K12" i="1" s="1"/>
  <c r="I40" i="6"/>
  <c r="H40" i="6" s="1"/>
  <c r="J339" i="1" s="1"/>
  <c r="I347" i="6"/>
  <c r="H347" i="6" s="1"/>
  <c r="J91" i="1" s="1"/>
  <c r="I400" i="6"/>
  <c r="H400" i="6" s="1"/>
  <c r="J223" i="1" s="1"/>
  <c r="I48" i="6"/>
  <c r="H48" i="6" s="1"/>
  <c r="J199" i="1" s="1"/>
  <c r="I41" i="6"/>
  <c r="H41" i="6" s="1"/>
  <c r="J375" i="1" s="1"/>
  <c r="I261" i="6"/>
  <c r="H261" i="6" s="1"/>
  <c r="J290" i="1" s="1"/>
  <c r="I262" i="6"/>
  <c r="H262" i="6" s="1"/>
  <c r="J230" i="1" s="1"/>
  <c r="I31" i="6"/>
  <c r="H31" i="6" s="1"/>
  <c r="J123" i="1" s="1"/>
  <c r="I87" i="6"/>
  <c r="H87" i="6" s="1"/>
  <c r="J98" i="1" s="1"/>
  <c r="I46" i="6"/>
  <c r="H46" i="6" s="1"/>
  <c r="J79" i="1" s="1"/>
  <c r="W322" i="6"/>
  <c r="V322" i="6" s="1"/>
  <c r="K232" i="1" s="1"/>
  <c r="I47" i="6"/>
  <c r="H47" i="6" s="1"/>
  <c r="J212" i="1" s="1"/>
  <c r="W225" i="6"/>
  <c r="V225" i="6" s="1"/>
  <c r="K20" i="1" s="1"/>
  <c r="W131" i="6"/>
  <c r="V131" i="6" s="1"/>
  <c r="K310" i="1" s="1"/>
  <c r="W116" i="6"/>
  <c r="V116" i="6" s="1"/>
  <c r="K317" i="1" s="1"/>
  <c r="W361" i="6"/>
  <c r="V361" i="6" s="1"/>
  <c r="K69" i="1" s="1"/>
  <c r="W367" i="6"/>
  <c r="V367" i="6" s="1"/>
  <c r="K224" i="1" s="1"/>
  <c r="W311" i="6"/>
  <c r="V311" i="6" s="1"/>
  <c r="K111" i="1" s="1"/>
  <c r="W36" i="6"/>
  <c r="V36" i="6" s="1"/>
  <c r="K103" i="1" s="1"/>
  <c r="W289" i="6"/>
  <c r="V289" i="6" s="1"/>
  <c r="K143" i="1" s="1"/>
  <c r="W275" i="6"/>
  <c r="V275" i="6" s="1"/>
  <c r="K120" i="1" s="1"/>
  <c r="W172" i="6"/>
  <c r="V172" i="6" s="1"/>
  <c r="K297" i="1" s="1"/>
  <c r="W353" i="6"/>
  <c r="V353" i="6" s="1"/>
  <c r="K330" i="1" s="1"/>
  <c r="I126" i="6"/>
  <c r="H126" i="6" s="1"/>
  <c r="J349" i="1" s="1"/>
  <c r="I20" i="6"/>
  <c r="H20" i="6" s="1"/>
  <c r="J337" i="1" s="1"/>
  <c r="I325" i="6"/>
  <c r="H325" i="6" s="1"/>
  <c r="J265" i="1" s="1"/>
  <c r="I54" i="6"/>
  <c r="H54" i="6" s="1"/>
  <c r="J205" i="1" s="1"/>
  <c r="I185" i="6"/>
  <c r="H185" i="6" s="1"/>
  <c r="J391" i="1" s="1"/>
  <c r="I157" i="6"/>
  <c r="H157" i="6" s="1"/>
  <c r="J135" i="1" s="1"/>
  <c r="W246" i="6"/>
  <c r="V246" i="6" s="1"/>
  <c r="K175" i="1" s="1"/>
  <c r="W301" i="6"/>
  <c r="V301" i="6" s="1"/>
  <c r="K222" i="1" s="1"/>
  <c r="W277" i="6"/>
  <c r="V277" i="6" s="1"/>
  <c r="K112" i="1" s="1"/>
  <c r="W112" i="6"/>
  <c r="V112" i="6" s="1"/>
  <c r="K60" i="1" s="1"/>
  <c r="I96" i="6"/>
  <c r="H96" i="6" s="1"/>
  <c r="J344" i="1" s="1"/>
  <c r="W102" i="6"/>
  <c r="V102" i="6" s="1"/>
  <c r="K23" i="1" s="1"/>
  <c r="W162" i="6"/>
  <c r="V162" i="6" s="1"/>
  <c r="K77" i="1" s="1"/>
  <c r="W316" i="6"/>
  <c r="V316" i="6" s="1"/>
  <c r="K215" i="1" s="1"/>
  <c r="W76" i="6"/>
  <c r="V76" i="6" s="1"/>
  <c r="K305" i="1" s="1"/>
  <c r="W168" i="6"/>
  <c r="V168" i="6" s="1"/>
  <c r="K134" i="1" s="1"/>
  <c r="W380" i="6"/>
  <c r="V380" i="6" s="1"/>
  <c r="K255" i="1" s="1"/>
  <c r="I122" i="6"/>
  <c r="H122" i="6" s="1"/>
  <c r="J383" i="1" s="1"/>
  <c r="I171" i="6"/>
  <c r="H171" i="6" s="1"/>
  <c r="J263" i="1" s="1"/>
  <c r="W340" i="6"/>
  <c r="V340" i="6" s="1"/>
  <c r="K335" i="1" s="1"/>
  <c r="W58" i="6"/>
  <c r="V58" i="6" s="1"/>
  <c r="K174" i="1" s="1"/>
  <c r="W194" i="6"/>
  <c r="V194" i="6" s="1"/>
  <c r="K392" i="1" s="1"/>
  <c r="W392" i="6"/>
  <c r="V392" i="6" s="1"/>
  <c r="K217" i="1" s="1"/>
  <c r="I403" i="6"/>
  <c r="H403" i="6" s="1"/>
  <c r="I55" i="6"/>
  <c r="H55" i="6" s="1"/>
  <c r="J173" i="1" s="1"/>
  <c r="I165" i="6"/>
  <c r="H165" i="6" s="1"/>
  <c r="J15" i="1" s="1"/>
  <c r="W55" i="6"/>
  <c r="V55" i="6" s="1"/>
  <c r="W135" i="6"/>
  <c r="V135" i="6" s="1"/>
  <c r="K382" i="1" s="1"/>
  <c r="W261" i="6"/>
  <c r="V261" i="6" s="1"/>
  <c r="W223" i="6"/>
  <c r="V223" i="6" s="1"/>
  <c r="K240" i="1" s="1"/>
  <c r="W266" i="6"/>
  <c r="V266" i="6" s="1"/>
  <c r="K239" i="1" s="1"/>
  <c r="W18" i="6"/>
  <c r="V18" i="6" s="1"/>
  <c r="K115" i="1" s="1"/>
  <c r="W16" i="6"/>
  <c r="V16" i="6" s="1"/>
  <c r="K42" i="1" s="1"/>
  <c r="W118" i="6"/>
  <c r="V118" i="6" s="1"/>
  <c r="K131" i="1" s="1"/>
  <c r="W369" i="6"/>
  <c r="V369" i="6" s="1"/>
  <c r="K34" i="1" s="1"/>
  <c r="W372" i="6"/>
  <c r="V372" i="6" s="1"/>
  <c r="K326" i="1" s="1"/>
  <c r="W87" i="6"/>
  <c r="V87" i="6" s="1"/>
  <c r="K98" i="1" s="1"/>
  <c r="W257" i="6"/>
  <c r="V257" i="6" s="1"/>
  <c r="K138" i="1" s="1"/>
  <c r="W395" i="6"/>
  <c r="V395" i="6" s="1"/>
  <c r="K22" i="1" s="1"/>
  <c r="I368" i="6"/>
  <c r="H368" i="6" s="1"/>
  <c r="J261" i="1" s="1"/>
  <c r="I312" i="6"/>
  <c r="H312" i="6" s="1"/>
  <c r="J45" i="1" s="1"/>
  <c r="I391" i="6"/>
  <c r="H391" i="6" s="1"/>
  <c r="J47" i="1" s="1"/>
  <c r="I315" i="6"/>
  <c r="H315" i="6" s="1"/>
  <c r="J343" i="1" s="1"/>
  <c r="I66" i="6"/>
  <c r="H66" i="6" s="1"/>
  <c r="I88" i="6"/>
  <c r="H88" i="6" s="1"/>
  <c r="J39" i="1" s="1"/>
  <c r="W334" i="6"/>
  <c r="V334" i="6" s="1"/>
  <c r="K94" i="1" s="1"/>
  <c r="W247" i="6"/>
  <c r="V247" i="6" s="1"/>
  <c r="K314" i="1" s="1"/>
  <c r="W64" i="6"/>
  <c r="V64" i="6" s="1"/>
  <c r="K74" i="1" s="1"/>
  <c r="W319" i="6"/>
  <c r="V319" i="6" s="1"/>
  <c r="K93" i="1" s="1"/>
  <c r="W364" i="6"/>
  <c r="V364" i="6" s="1"/>
  <c r="W276" i="6"/>
  <c r="V276" i="6" s="1"/>
  <c r="K113" i="1" s="1"/>
  <c r="W167" i="6"/>
  <c r="V167" i="6" s="1"/>
  <c r="W390" i="6"/>
  <c r="V390" i="6" s="1"/>
  <c r="K43" i="1" s="1"/>
  <c r="W391" i="6"/>
  <c r="V391" i="6" s="1"/>
  <c r="K47" i="1" s="1"/>
  <c r="W134" i="6"/>
  <c r="V134" i="6" s="1"/>
  <c r="K270" i="1" s="1"/>
  <c r="W398" i="6"/>
  <c r="V398" i="6" s="1"/>
  <c r="K183" i="1" s="1"/>
  <c r="W130" i="6"/>
  <c r="V130" i="6" s="1"/>
  <c r="K395" i="1" s="1"/>
  <c r="I346" i="6"/>
  <c r="H346" i="6" s="1"/>
  <c r="J90" i="1" s="1"/>
  <c r="W90" i="6"/>
  <c r="V90" i="6" s="1"/>
  <c r="K30" i="1" s="1"/>
  <c r="W108" i="6"/>
  <c r="V108" i="6" s="1"/>
  <c r="K400" i="1" s="1"/>
  <c r="W80" i="6"/>
  <c r="V80" i="6" s="1"/>
  <c r="K272" i="1" s="1"/>
  <c r="W147" i="6"/>
  <c r="V147" i="6" s="1"/>
  <c r="K170" i="1" s="1"/>
  <c r="W331" i="6"/>
  <c r="V331" i="6" s="1"/>
  <c r="K37" i="1" s="1"/>
  <c r="W14" i="6"/>
  <c r="V14" i="6" s="1"/>
  <c r="K376" i="1" s="1"/>
  <c r="W221" i="6"/>
  <c r="V221" i="6" s="1"/>
  <c r="K24" i="1" s="1"/>
  <c r="I292" i="6"/>
  <c r="H292" i="6" s="1"/>
  <c r="J302" i="1" s="1"/>
  <c r="I394" i="6"/>
  <c r="H394" i="6" s="1"/>
  <c r="W178" i="6"/>
  <c r="V178" i="6" s="1"/>
  <c r="K52" i="1" s="1"/>
  <c r="I268" i="6"/>
  <c r="H268" i="6" s="1"/>
  <c r="I34" i="6"/>
  <c r="H34" i="6" s="1"/>
  <c r="I72" i="6"/>
  <c r="H72" i="6" s="1"/>
  <c r="I37" i="6"/>
  <c r="H37" i="6" s="1"/>
  <c r="J208" i="1" s="1"/>
  <c r="I181" i="6"/>
  <c r="H181" i="6" s="1"/>
  <c r="J271" i="1" s="1"/>
  <c r="I44" i="6"/>
  <c r="H44" i="6" s="1"/>
  <c r="W218" i="6"/>
  <c r="V218" i="6" s="1"/>
  <c r="K269" i="1" s="1"/>
  <c r="W170" i="6"/>
  <c r="V170" i="6" s="1"/>
  <c r="K200" i="1" s="1"/>
  <c r="W75" i="6"/>
  <c r="V75" i="6" s="1"/>
  <c r="K3" i="1" s="1"/>
  <c r="W198" i="6"/>
  <c r="V198" i="6" s="1"/>
  <c r="K56" i="1" s="1"/>
  <c r="W205" i="6"/>
  <c r="V205" i="6" s="1"/>
  <c r="K367" i="1" s="1"/>
  <c r="W115" i="6"/>
  <c r="V115" i="6" s="1"/>
  <c r="K246" i="1" s="1"/>
  <c r="W235" i="6"/>
  <c r="V235" i="6" s="1"/>
  <c r="K234" i="1" s="1"/>
  <c r="W306" i="6"/>
  <c r="V306" i="6" s="1"/>
  <c r="K308" i="1" s="1"/>
  <c r="W280" i="6"/>
  <c r="V280" i="6" s="1"/>
  <c r="K122" i="1" s="1"/>
  <c r="W121" i="6"/>
  <c r="V121" i="6" s="1"/>
  <c r="K151" i="1" s="1"/>
  <c r="W333" i="6"/>
  <c r="V333" i="6" s="1"/>
  <c r="K8" i="1" s="1"/>
  <c r="W222" i="6"/>
  <c r="V222" i="6" s="1"/>
  <c r="W103" i="6"/>
  <c r="V103" i="6" s="1"/>
  <c r="K248" i="1" s="1"/>
  <c r="W304" i="6"/>
  <c r="V304" i="6" s="1"/>
  <c r="K300" i="1" s="1"/>
  <c r="W365" i="6"/>
  <c r="V365" i="6" s="1"/>
  <c r="K71" i="1" s="1"/>
  <c r="W296" i="6"/>
  <c r="V296" i="6" s="1"/>
  <c r="K221" i="1" s="1"/>
  <c r="W210" i="6"/>
  <c r="V210" i="6" s="1"/>
  <c r="K295" i="1" s="1"/>
  <c r="W290" i="6"/>
  <c r="V290" i="6" s="1"/>
  <c r="K141" i="1" s="1"/>
  <c r="I367" i="6"/>
  <c r="H367" i="6" s="1"/>
  <c r="I216" i="6"/>
  <c r="H216" i="6" s="1"/>
  <c r="J55" i="1" s="1"/>
  <c r="I236" i="6"/>
  <c r="H236" i="6" s="1"/>
  <c r="J165" i="1" s="1"/>
  <c r="W180" i="6"/>
  <c r="V180" i="6" s="1"/>
  <c r="K393" i="1" s="1"/>
  <c r="W22" i="6"/>
  <c r="V22" i="6" s="1"/>
  <c r="K371" i="1" s="1"/>
  <c r="W49" i="6"/>
  <c r="V49" i="6" s="1"/>
  <c r="K225" i="1" s="1"/>
  <c r="W184" i="6"/>
  <c r="V184" i="6" s="1"/>
  <c r="K150" i="1" s="1"/>
  <c r="W329" i="6"/>
  <c r="V329" i="6" s="1"/>
  <c r="K28" i="1" s="1"/>
  <c r="W127" i="6"/>
  <c r="V127" i="6" s="1"/>
  <c r="K145" i="1" s="1"/>
  <c r="W38" i="6"/>
  <c r="V38" i="6" s="1"/>
  <c r="W378" i="6"/>
  <c r="V378" i="6" s="1"/>
  <c r="K250" i="1" s="1"/>
  <c r="W63" i="6"/>
  <c r="V63" i="6" s="1"/>
  <c r="K75" i="1" s="1"/>
  <c r="W92" i="6"/>
  <c r="V92" i="6" s="1"/>
  <c r="K291" i="1" s="1"/>
  <c r="I43" i="6"/>
  <c r="H43" i="6" s="1"/>
  <c r="J366" i="1" s="1"/>
  <c r="I335" i="6"/>
  <c r="H335" i="6" s="1"/>
  <c r="I260" i="6"/>
  <c r="H260" i="6" s="1"/>
  <c r="J66" i="1" s="1"/>
  <c r="I36" i="6"/>
  <c r="H36" i="6" s="1"/>
  <c r="I211" i="6"/>
  <c r="H211" i="6" s="1"/>
  <c r="I231" i="6"/>
  <c r="H231" i="6" s="1"/>
  <c r="J321" i="1" s="1"/>
  <c r="I272" i="6"/>
  <c r="H272" i="6" s="1"/>
  <c r="I293" i="6"/>
  <c r="H293" i="6" s="1"/>
  <c r="J128" i="1" s="1"/>
  <c r="I364" i="6"/>
  <c r="H364" i="6" s="1"/>
  <c r="J13" i="1" s="1"/>
  <c r="W344" i="6"/>
  <c r="V344" i="6" s="1"/>
  <c r="K190" i="1" s="1"/>
  <c r="W33" i="6"/>
  <c r="V33" i="6" s="1"/>
  <c r="K80" i="1" s="1"/>
  <c r="W24" i="6"/>
  <c r="V24" i="6" s="1"/>
  <c r="K101" i="1" s="1"/>
  <c r="W385" i="6"/>
  <c r="V385" i="6" s="1"/>
  <c r="K332" i="1" s="1"/>
  <c r="H402" i="5"/>
  <c r="G402" i="5" s="1"/>
  <c r="Q401" i="1" s="1"/>
  <c r="H297" i="5"/>
  <c r="G297" i="5" s="1"/>
  <c r="Q296" i="1" s="1"/>
  <c r="H96" i="5"/>
  <c r="G96" i="5" s="1"/>
  <c r="Q95" i="1" s="1"/>
  <c r="H250" i="5"/>
  <c r="G250" i="5" s="1"/>
  <c r="H376" i="5"/>
  <c r="G376" i="5" s="1"/>
  <c r="Q375" i="1" s="1"/>
  <c r="H74" i="5"/>
  <c r="G74" i="5" s="1"/>
  <c r="Q73" i="1" s="1"/>
  <c r="H244" i="5"/>
  <c r="G244" i="5" s="1"/>
  <c r="Q243" i="1" s="1"/>
  <c r="H296" i="5"/>
  <c r="G296" i="5" s="1"/>
  <c r="H385" i="5"/>
  <c r="G385" i="5" s="1"/>
  <c r="Q384" i="1" s="1"/>
  <c r="H300" i="5"/>
  <c r="G300" i="5" s="1"/>
  <c r="Q299" i="1" s="1"/>
  <c r="H387" i="5"/>
  <c r="G387" i="5" s="1"/>
  <c r="Q386" i="1" s="1"/>
  <c r="Q339" i="1"/>
  <c r="Q163" i="1"/>
  <c r="H367" i="5"/>
  <c r="G367" i="5" s="1"/>
  <c r="Q366" i="1" s="1"/>
  <c r="H51" i="5"/>
  <c r="G51" i="5" s="1"/>
  <c r="Q50" i="1" s="1"/>
  <c r="H353" i="5"/>
  <c r="G353" i="5" s="1"/>
  <c r="H100" i="5"/>
  <c r="G100" i="5" s="1"/>
  <c r="Q99" i="1" s="1"/>
  <c r="H328" i="5"/>
  <c r="G328" i="5" s="1"/>
  <c r="Q327" i="1" s="1"/>
  <c r="H323" i="5"/>
  <c r="G323" i="5" s="1"/>
  <c r="Q322" i="1" s="1"/>
  <c r="H174" i="5"/>
  <c r="G174" i="5" s="1"/>
  <c r="Q173" i="1" s="1"/>
  <c r="H20" i="5"/>
  <c r="G20" i="5" s="1"/>
  <c r="H352" i="5"/>
  <c r="G352" i="5" s="1"/>
  <c r="Q351" i="1" s="1"/>
  <c r="H395" i="5"/>
  <c r="G395" i="5" s="1"/>
  <c r="H199" i="5"/>
  <c r="G199" i="5" s="1"/>
  <c r="Q198" i="1" s="1"/>
  <c r="H375" i="5"/>
  <c r="G375" i="5" s="1"/>
  <c r="Q374" i="1" s="1"/>
  <c r="Q250" i="1"/>
  <c r="H355" i="5"/>
  <c r="G355" i="5" s="1"/>
  <c r="Q354" i="1" s="1"/>
  <c r="H39" i="5"/>
  <c r="G39" i="5" s="1"/>
  <c r="H48" i="5"/>
  <c r="G48" i="5" s="1"/>
  <c r="H134" i="5"/>
  <c r="G134" i="5" s="1"/>
  <c r="Q133" i="1" s="1"/>
  <c r="H168" i="5"/>
  <c r="G168" i="5" s="1"/>
  <c r="Q167" i="1" s="1"/>
  <c r="H136" i="5"/>
  <c r="G136" i="5" s="1"/>
  <c r="Q135" i="1" s="1"/>
  <c r="H61" i="5"/>
  <c r="G61" i="5" s="1"/>
  <c r="Q60" i="1" s="1"/>
  <c r="H47" i="5"/>
  <c r="G47" i="5" s="1"/>
  <c r="H81" i="5"/>
  <c r="G81" i="5" s="1"/>
  <c r="Q80" i="1" s="1"/>
  <c r="H139" i="5"/>
  <c r="G139" i="5" s="1"/>
  <c r="Q138" i="1" s="1"/>
  <c r="H27" i="5"/>
  <c r="G27" i="5" s="1"/>
  <c r="H41" i="5"/>
  <c r="G41" i="5" s="1"/>
  <c r="Q40" i="1" s="1"/>
  <c r="H314" i="5"/>
  <c r="G314" i="5" s="1"/>
  <c r="Q313" i="1" s="1"/>
  <c r="H218" i="5"/>
  <c r="G218" i="5" s="1"/>
  <c r="Q112" i="1"/>
  <c r="H243" i="5"/>
  <c r="G243" i="5" s="1"/>
  <c r="Q242" i="1" s="1"/>
  <c r="H248" i="5"/>
  <c r="G248" i="5" s="1"/>
  <c r="Q247" i="1" s="1"/>
  <c r="H289" i="5"/>
  <c r="G289" i="5" s="1"/>
  <c r="Q288" i="1" s="1"/>
  <c r="Q236" i="1"/>
  <c r="Q153" i="1"/>
  <c r="H356" i="5"/>
  <c r="G356" i="5" s="1"/>
  <c r="Q355" i="1" s="1"/>
  <c r="H28" i="5"/>
  <c r="G28" i="5" s="1"/>
  <c r="Q27" i="1" s="1"/>
  <c r="H227" i="5"/>
  <c r="G227" i="5" s="1"/>
  <c r="Q152" i="1"/>
  <c r="Q59" i="1"/>
  <c r="H378" i="5"/>
  <c r="G378" i="5" s="1"/>
  <c r="Q377" i="1" s="1"/>
  <c r="H267" i="5"/>
  <c r="G267" i="5" s="1"/>
  <c r="Q266" i="1" s="1"/>
  <c r="H327" i="5"/>
  <c r="G327" i="5" s="1"/>
  <c r="Q326" i="1" s="1"/>
  <c r="H4" i="5"/>
  <c r="G4" i="5" s="1"/>
  <c r="Q3" i="1" s="1"/>
  <c r="H102" i="5"/>
  <c r="G102" i="5" s="1"/>
  <c r="Q101" i="1" s="1"/>
  <c r="H223" i="5"/>
  <c r="G223" i="5" s="1"/>
  <c r="Q222" i="1" s="1"/>
  <c r="H333" i="5"/>
  <c r="G333" i="5" s="1"/>
  <c r="H110" i="5"/>
  <c r="G110" i="5" s="1"/>
  <c r="Q109" i="1" s="1"/>
  <c r="H8" i="5"/>
  <c r="G8" i="5" s="1"/>
  <c r="Q7" i="1" s="1"/>
  <c r="H261" i="5"/>
  <c r="G261" i="5" s="1"/>
  <c r="Q260" i="1" s="1"/>
  <c r="Q319" i="1"/>
  <c r="H65" i="5"/>
  <c r="G65" i="5" s="1"/>
  <c r="H211" i="5"/>
  <c r="G211" i="5" s="1"/>
  <c r="H194" i="5"/>
  <c r="G194" i="5" s="1"/>
  <c r="H275" i="5"/>
  <c r="G275" i="5" s="1"/>
  <c r="Q274" i="1" s="1"/>
  <c r="H117" i="5"/>
  <c r="G117" i="5" s="1"/>
  <c r="Q116" i="1" s="1"/>
  <c r="H201" i="5"/>
  <c r="G201" i="5" s="1"/>
  <c r="Q200" i="1" s="1"/>
  <c r="H189" i="5"/>
  <c r="G189" i="5" s="1"/>
  <c r="Q188" i="1" s="1"/>
  <c r="H83" i="5"/>
  <c r="G83" i="5" s="1"/>
  <c r="Q82" i="1" s="1"/>
  <c r="Q4" i="1"/>
  <c r="Q56" i="1"/>
  <c r="H273" i="5"/>
  <c r="G273" i="5" s="1"/>
  <c r="Q272" i="1" s="1"/>
  <c r="H253" i="5"/>
  <c r="G253" i="5" s="1"/>
  <c r="Q252" i="1" s="1"/>
  <c r="H69" i="5"/>
  <c r="G69" i="5" s="1"/>
  <c r="Q68" i="1" s="1"/>
  <c r="H169" i="5"/>
  <c r="G169" i="5" s="1"/>
  <c r="Q168" i="1" s="1"/>
  <c r="H374" i="5"/>
  <c r="G374" i="5" s="1"/>
  <c r="Q373" i="1" s="1"/>
  <c r="Q224" i="1"/>
  <c r="Q362" i="1"/>
  <c r="Q197" i="1"/>
  <c r="Q361" i="1"/>
  <c r="Q368" i="1"/>
  <c r="Q353" i="1"/>
  <c r="Q144" i="1"/>
  <c r="H382" i="5"/>
  <c r="G382" i="5" s="1"/>
  <c r="Q12" i="1"/>
  <c r="Q25" i="1"/>
  <c r="H394" i="5"/>
  <c r="G394" i="5" s="1"/>
  <c r="Q393" i="1" s="1"/>
  <c r="H6" i="5"/>
  <c r="G6" i="5" s="1"/>
  <c r="Q5" i="1" s="1"/>
  <c r="H55" i="5"/>
  <c r="G55" i="5" s="1"/>
  <c r="Q54" i="1" s="1"/>
  <c r="H392" i="5"/>
  <c r="G392" i="5" s="1"/>
  <c r="Q391" i="1" s="1"/>
  <c r="H310" i="5"/>
  <c r="G310" i="5" s="1"/>
  <c r="H192" i="5"/>
  <c r="G192" i="5" s="1"/>
  <c r="Q191" i="1" s="1"/>
  <c r="H165" i="5"/>
  <c r="G165" i="5" s="1"/>
  <c r="Q164" i="1" s="1"/>
  <c r="H119" i="5"/>
  <c r="G119" i="5" s="1"/>
  <c r="Q118" i="1" s="1"/>
  <c r="H90" i="5"/>
  <c r="G90" i="5" s="1"/>
  <c r="Q89" i="1" s="1"/>
  <c r="H67" i="5"/>
  <c r="G67" i="5" s="1"/>
  <c r="Q66" i="1" s="1"/>
  <c r="H52" i="5"/>
  <c r="G52" i="5" s="1"/>
  <c r="Q51" i="1" s="1"/>
  <c r="H42" i="5"/>
  <c r="G42" i="5" s="1"/>
  <c r="Q41" i="1" s="1"/>
  <c r="H224" i="5"/>
  <c r="G224" i="5" s="1"/>
  <c r="Q223" i="1" s="1"/>
  <c r="H162" i="5"/>
  <c r="G162" i="5" s="1"/>
  <c r="Q161" i="1" s="1"/>
  <c r="H266" i="5"/>
  <c r="G266" i="5" s="1"/>
  <c r="H380" i="5"/>
  <c r="G380" i="5" s="1"/>
  <c r="Q379" i="1" s="1"/>
  <c r="Q219" i="1"/>
  <c r="Q53" i="1"/>
  <c r="H315" i="5"/>
  <c r="G315" i="5" s="1"/>
  <c r="Q314" i="1" s="1"/>
  <c r="Q20" i="1"/>
  <c r="Q371" i="1"/>
  <c r="H131" i="5"/>
  <c r="G131" i="5" s="1"/>
  <c r="Q130" i="1" s="1"/>
  <c r="H66" i="5"/>
  <c r="G66" i="5" s="1"/>
  <c r="Q65" i="1" s="1"/>
  <c r="H242" i="5"/>
  <c r="G242" i="5" s="1"/>
  <c r="Q241" i="1" s="1"/>
  <c r="H172" i="5"/>
  <c r="G172" i="5" s="1"/>
  <c r="Q171" i="1" s="1"/>
  <c r="H177" i="5"/>
  <c r="G177" i="5" s="1"/>
  <c r="Q176" i="1" s="1"/>
  <c r="H147" i="5"/>
  <c r="G147" i="5" s="1"/>
  <c r="Q146" i="1" s="1"/>
  <c r="H379" i="5"/>
  <c r="G379" i="5" s="1"/>
  <c r="Q378" i="1" s="1"/>
  <c r="H271" i="5"/>
  <c r="G271" i="5" s="1"/>
  <c r="Q270" i="1" s="1"/>
  <c r="H79" i="5"/>
  <c r="G79" i="5" s="1"/>
  <c r="Q78" i="1" s="1"/>
  <c r="H381" i="5"/>
  <c r="G381" i="5" s="1"/>
  <c r="Q380" i="1" s="1"/>
  <c r="H350" i="5"/>
  <c r="G350" i="5" s="1"/>
  <c r="Q349" i="1" s="1"/>
  <c r="H254" i="5"/>
  <c r="G254" i="5" s="1"/>
  <c r="Q253" i="1" s="1"/>
  <c r="H302" i="5"/>
  <c r="G302" i="5" s="1"/>
  <c r="Q301" i="1" s="1"/>
  <c r="I371" i="6"/>
  <c r="H371" i="6" s="1"/>
  <c r="J327" i="1" s="1"/>
  <c r="I209" i="6"/>
  <c r="H209" i="6" s="1"/>
  <c r="J157" i="1" s="1"/>
  <c r="I168" i="6"/>
  <c r="H168" i="6" s="1"/>
  <c r="J134" i="1" s="1"/>
  <c r="I298" i="6"/>
  <c r="H298" i="6" s="1"/>
  <c r="J130" i="1" s="1"/>
  <c r="I172" i="6"/>
  <c r="H172" i="6" s="1"/>
  <c r="I265" i="6"/>
  <c r="H265" i="6" s="1"/>
  <c r="J86" i="1" s="1"/>
  <c r="I219" i="6"/>
  <c r="H219" i="6" s="1"/>
  <c r="I183" i="6"/>
  <c r="H183" i="6" s="1"/>
  <c r="J4" i="1" s="1"/>
  <c r="I30" i="6"/>
  <c r="H30" i="6" s="1"/>
  <c r="J21" i="1" s="1"/>
  <c r="I135" i="6"/>
  <c r="H135" i="6" s="1"/>
  <c r="J382" i="1" s="1"/>
  <c r="I161" i="6"/>
  <c r="H161" i="6" s="1"/>
  <c r="I129" i="6"/>
  <c r="H129" i="6" s="1"/>
  <c r="J364" i="1" s="1"/>
  <c r="W52" i="6"/>
  <c r="V52" i="6" s="1"/>
  <c r="K211" i="1" s="1"/>
  <c r="I123" i="6"/>
  <c r="H123" i="6" s="1"/>
  <c r="J278" i="1" s="1"/>
  <c r="I100" i="6"/>
  <c r="H100" i="6" s="1"/>
  <c r="J386" i="1" s="1"/>
  <c r="I62" i="6"/>
  <c r="H62" i="6" s="1"/>
  <c r="J171" i="1" s="1"/>
  <c r="I117" i="6"/>
  <c r="H117" i="6" s="1"/>
  <c r="J273" i="1" s="1"/>
  <c r="I173" i="6"/>
  <c r="H173" i="6" s="1"/>
  <c r="I253" i="6"/>
  <c r="H253" i="6" s="1"/>
  <c r="J236" i="1" s="1"/>
  <c r="I376" i="6"/>
  <c r="H376" i="6" s="1"/>
  <c r="J345" i="1" s="1"/>
  <c r="I25" i="6"/>
  <c r="H25" i="6" s="1"/>
  <c r="J194" i="1" s="1"/>
  <c r="I151" i="6"/>
  <c r="H151" i="6" s="1"/>
  <c r="J186" i="1" s="1"/>
  <c r="I16" i="6"/>
  <c r="H16" i="6" s="1"/>
  <c r="J42" i="1" s="1"/>
  <c r="I78" i="6"/>
  <c r="H78" i="6" s="1"/>
  <c r="J26" i="1" s="1"/>
  <c r="I362" i="6"/>
  <c r="H362" i="6" s="1"/>
  <c r="J161" i="1" s="1"/>
  <c r="I5" i="6"/>
  <c r="H5" i="6" s="1"/>
  <c r="J284" i="1" s="1"/>
  <c r="I207" i="6"/>
  <c r="H207" i="6" s="1"/>
  <c r="J210" i="1" s="1"/>
  <c r="W68" i="6"/>
  <c r="V68" i="6" s="1"/>
  <c r="K73" i="1" s="1"/>
  <c r="W399" i="6"/>
  <c r="V399" i="6" s="1"/>
  <c r="K191" i="1" s="1"/>
  <c r="I305" i="6"/>
  <c r="H305" i="6" s="1"/>
  <c r="W336" i="6"/>
  <c r="V336" i="6" s="1"/>
  <c r="K108" i="1" s="1"/>
  <c r="W120" i="6"/>
  <c r="V120" i="6" s="1"/>
  <c r="K72" i="1" s="1"/>
  <c r="I39" i="6"/>
  <c r="H39" i="6" s="1"/>
  <c r="J203" i="1" s="1"/>
  <c r="I125" i="6"/>
  <c r="H125" i="6" s="1"/>
  <c r="J320" i="1" s="1"/>
  <c r="I204" i="6"/>
  <c r="H204" i="6" s="1"/>
  <c r="J353" i="1" s="1"/>
  <c r="I136" i="6"/>
  <c r="H136" i="6" s="1"/>
  <c r="J389" i="1" s="1"/>
  <c r="I121" i="6"/>
  <c r="H121" i="6" s="1"/>
  <c r="J151" i="1" s="1"/>
  <c r="I288" i="6"/>
  <c r="H288" i="6" s="1"/>
  <c r="J133" i="1" s="1"/>
  <c r="W244" i="6"/>
  <c r="V244" i="6" s="1"/>
  <c r="W124" i="6"/>
  <c r="V124" i="6" s="1"/>
  <c r="K398" i="1" s="1"/>
  <c r="I381" i="6"/>
  <c r="H381" i="6" s="1"/>
  <c r="J258" i="1" s="1"/>
  <c r="I128" i="6"/>
  <c r="H128" i="6" s="1"/>
  <c r="I86" i="6"/>
  <c r="H86" i="6" s="1"/>
  <c r="W44" i="6"/>
  <c r="V44" i="6" s="1"/>
  <c r="K379" i="1" s="1"/>
  <c r="O139" i="1"/>
  <c r="P343" i="1"/>
  <c r="P199" i="1"/>
  <c r="O127" i="1"/>
  <c r="O355" i="1"/>
  <c r="O55" i="1"/>
  <c r="P223" i="1"/>
  <c r="O115" i="1"/>
  <c r="O319" i="1"/>
  <c r="O367" i="1"/>
  <c r="O187" i="1"/>
  <c r="P235" i="1"/>
  <c r="P91" i="1"/>
  <c r="Q139" i="1"/>
  <c r="P391" i="1"/>
  <c r="P43" i="1"/>
  <c r="O343" i="1"/>
  <c r="P31" i="1"/>
  <c r="P259" i="1"/>
  <c r="O67" i="1"/>
  <c r="P127" i="1"/>
  <c r="Q295" i="1"/>
  <c r="Q127" i="1"/>
  <c r="Q19" i="1"/>
  <c r="P55" i="1"/>
  <c r="O2" i="1"/>
  <c r="O91" i="1"/>
  <c r="P67" i="1"/>
  <c r="O103" i="1"/>
  <c r="O7" i="1"/>
  <c r="P303" i="1"/>
  <c r="O3" i="1"/>
  <c r="Q195" i="1"/>
  <c r="O159" i="1"/>
  <c r="P53" i="1"/>
  <c r="Q87" i="1"/>
  <c r="P183" i="1"/>
  <c r="P255" i="1"/>
  <c r="O39" i="1"/>
  <c r="P111" i="1"/>
  <c r="P135" i="1"/>
  <c r="P291" i="1"/>
  <c r="P209" i="1"/>
  <c r="P27" i="1"/>
  <c r="P195" i="1"/>
  <c r="Q267" i="1"/>
  <c r="O15" i="1"/>
  <c r="P51" i="1"/>
  <c r="P207" i="1"/>
  <c r="P173" i="1"/>
  <c r="Q149" i="1"/>
  <c r="H89" i="3"/>
  <c r="G89" i="3" s="1"/>
  <c r="H41" i="3"/>
  <c r="G41" i="3" s="1"/>
  <c r="H282" i="3"/>
  <c r="G282" i="3" s="1"/>
  <c r="H12" i="3"/>
  <c r="G12" i="3" s="1"/>
  <c r="N11" i="1" s="1"/>
  <c r="H53" i="3"/>
  <c r="G53" i="3" s="1"/>
  <c r="H58" i="3"/>
  <c r="G58" i="3" s="1"/>
  <c r="H101" i="3"/>
  <c r="G101" i="3" s="1"/>
  <c r="H310" i="3"/>
  <c r="G310" i="3" s="1"/>
  <c r="H198" i="3"/>
  <c r="G198" i="3" s="1"/>
  <c r="H395" i="3"/>
  <c r="G395" i="3" s="1"/>
  <c r="H174" i="3"/>
  <c r="G174" i="3" s="1"/>
  <c r="H294" i="3"/>
  <c r="G294" i="3" s="1"/>
  <c r="H378" i="3"/>
  <c r="G378" i="3" s="1"/>
  <c r="N377" i="1" s="1"/>
  <c r="H275" i="3"/>
  <c r="G275" i="3" s="1"/>
  <c r="H65" i="3"/>
  <c r="G65" i="3" s="1"/>
  <c r="H26" i="3"/>
  <c r="G26" i="3" s="1"/>
  <c r="Q142" i="1"/>
  <c r="Q298" i="1"/>
  <c r="O291" i="1"/>
  <c r="O147" i="1"/>
  <c r="Q210" i="1"/>
  <c r="O382" i="1"/>
  <c r="Q382" i="1"/>
  <c r="O42" i="1"/>
  <c r="O279" i="1"/>
  <c r="Q38" i="1"/>
  <c r="Q47" i="1"/>
  <c r="O310" i="1"/>
  <c r="O123" i="1"/>
  <c r="Q26" i="1"/>
  <c r="Q265" i="1"/>
  <c r="O82" i="1"/>
  <c r="O399" i="1"/>
  <c r="O111" i="1"/>
  <c r="O118" i="1"/>
  <c r="O46" i="1"/>
  <c r="O94" i="1"/>
  <c r="O243" i="1"/>
  <c r="O202" i="1"/>
  <c r="P166" i="1"/>
  <c r="O375" i="1"/>
  <c r="O231" i="1"/>
  <c r="O274" i="1"/>
  <c r="O298" i="1"/>
  <c r="O34" i="1"/>
  <c r="Q217" i="1"/>
  <c r="O58" i="1"/>
  <c r="O351" i="1"/>
  <c r="O207" i="1"/>
  <c r="O63" i="1"/>
  <c r="Q332" i="1"/>
  <c r="O195" i="1"/>
  <c r="Q64" i="1"/>
  <c r="Q352" i="1"/>
  <c r="Q193" i="1"/>
  <c r="O142" i="1"/>
  <c r="Q46" i="1"/>
  <c r="P190" i="1"/>
  <c r="O327" i="1"/>
  <c r="O183" i="1"/>
  <c r="O171" i="1"/>
  <c r="P98" i="1"/>
  <c r="H262" i="5"/>
  <c r="G262" i="5" s="1"/>
  <c r="Q261" i="1" s="1"/>
  <c r="H290" i="5"/>
  <c r="G290" i="5" s="1"/>
  <c r="Q289" i="1" s="1"/>
  <c r="H203" i="5"/>
  <c r="G203" i="5" s="1"/>
  <c r="Q202" i="1" s="1"/>
  <c r="H287" i="5"/>
  <c r="G287" i="5" s="1"/>
  <c r="Q286" i="1" s="1"/>
  <c r="H36" i="5"/>
  <c r="G36" i="5" s="1"/>
  <c r="Q35" i="1" s="1"/>
  <c r="H324" i="5"/>
  <c r="G324" i="5" s="1"/>
  <c r="Q323" i="1" s="1"/>
  <c r="H159" i="5"/>
  <c r="G159" i="5" s="1"/>
  <c r="Q158" i="1" s="1"/>
  <c r="H293" i="5"/>
  <c r="G293" i="5" s="1"/>
  <c r="Q292" i="1" s="1"/>
  <c r="H149" i="5"/>
  <c r="G149" i="5" s="1"/>
  <c r="Q148" i="1" s="1"/>
  <c r="H292" i="5"/>
  <c r="G292" i="5" s="1"/>
  <c r="Q291" i="1" s="1"/>
  <c r="H135" i="5"/>
  <c r="G135" i="5" s="1"/>
  <c r="Q134" i="1" s="1"/>
  <c r="H232" i="5"/>
  <c r="G232" i="5" s="1"/>
  <c r="Q231" i="1" s="1"/>
  <c r="H303" i="5"/>
  <c r="G303" i="5" s="1"/>
  <c r="Q302" i="1" s="1"/>
  <c r="H152" i="5"/>
  <c r="G152" i="5" s="1"/>
  <c r="Q151" i="1" s="1"/>
  <c r="H384" i="5"/>
  <c r="G384" i="5" s="1"/>
  <c r="Q383" i="1" s="1"/>
  <c r="H343" i="5"/>
  <c r="G343" i="5" s="1"/>
  <c r="Q342" i="1" s="1"/>
  <c r="H187" i="5"/>
  <c r="G187" i="5" s="1"/>
  <c r="Q186" i="1" s="1"/>
  <c r="H281" i="5"/>
  <c r="G281" i="5" s="1"/>
  <c r="Q280" i="1" s="1"/>
  <c r="H137" i="5"/>
  <c r="G137" i="5" s="1"/>
  <c r="Q136" i="1" s="1"/>
  <c r="H11" i="5"/>
  <c r="G11" i="5" s="1"/>
  <c r="Q10" i="1" s="1"/>
  <c r="H205" i="5"/>
  <c r="G205" i="5" s="1"/>
  <c r="Q204" i="1" s="1"/>
  <c r="H393" i="5"/>
  <c r="G393" i="5" s="1"/>
  <c r="Q392" i="1" s="1"/>
  <c r="H270" i="5"/>
  <c r="G270" i="5" s="1"/>
  <c r="Q269" i="1" s="1"/>
  <c r="H307" i="5"/>
  <c r="G307" i="5" s="1"/>
  <c r="Q306" i="1" s="1"/>
  <c r="H105" i="5"/>
  <c r="G105" i="5" s="1"/>
  <c r="Q104" i="1" s="1"/>
  <c r="H126" i="5"/>
  <c r="G126" i="5" s="1"/>
  <c r="Q125" i="1" s="1"/>
  <c r="H347" i="5"/>
  <c r="G347" i="5" s="1"/>
  <c r="Q346" i="1" s="1"/>
  <c r="H210" i="5"/>
  <c r="G210" i="5" s="1"/>
  <c r="Q209" i="1" s="1"/>
  <c r="H331" i="5"/>
  <c r="G331" i="5" s="1"/>
  <c r="Q330" i="1" s="1"/>
  <c r="H175" i="5"/>
  <c r="G175" i="5" s="1"/>
  <c r="Q174" i="1" s="1"/>
  <c r="H15" i="5"/>
  <c r="G15" i="5" s="1"/>
  <c r="Q14" i="1" s="1"/>
  <c r="H269" i="5"/>
  <c r="G269" i="5" s="1"/>
  <c r="Q268" i="1" s="1"/>
  <c r="H125" i="5"/>
  <c r="G125" i="5" s="1"/>
  <c r="Q124" i="1" s="1"/>
  <c r="H193" i="5"/>
  <c r="G193" i="5" s="1"/>
  <c r="Q192" i="1" s="1"/>
  <c r="H319" i="5"/>
  <c r="G319" i="5" s="1"/>
  <c r="Q318" i="1" s="1"/>
  <c r="H163" i="5"/>
  <c r="G163" i="5" s="1"/>
  <c r="Q162" i="1" s="1"/>
  <c r="H181" i="5"/>
  <c r="G181" i="5" s="1"/>
  <c r="Q180" i="1" s="1"/>
  <c r="H295" i="5"/>
  <c r="G295" i="5" s="1"/>
  <c r="Q294" i="1" s="1"/>
  <c r="H151" i="5"/>
  <c r="G151" i="5" s="1"/>
  <c r="Q150" i="1" s="1"/>
  <c r="H32" i="5"/>
  <c r="G32" i="5" s="1"/>
  <c r="Q31" i="1" s="1"/>
  <c r="H357" i="5"/>
  <c r="G357" i="5" s="1"/>
  <c r="Q356" i="1" s="1"/>
  <c r="H322" i="5"/>
  <c r="G322" i="5" s="1"/>
  <c r="Q321" i="1" s="1"/>
  <c r="H76" i="5"/>
  <c r="G76" i="5" s="1"/>
  <c r="Q75" i="1" s="1"/>
  <c r="H70" i="5"/>
  <c r="G70" i="5" s="1"/>
  <c r="Q69" i="1" s="1"/>
  <c r="H75" i="5"/>
  <c r="G75" i="5" s="1"/>
  <c r="Q74" i="1" s="1"/>
  <c r="H283" i="5"/>
  <c r="G283" i="5" s="1"/>
  <c r="Q282" i="1" s="1"/>
  <c r="H214" i="5"/>
  <c r="G214" i="5" s="1"/>
  <c r="Q213" i="1" s="1"/>
  <c r="H342" i="5"/>
  <c r="G342" i="5" s="1"/>
  <c r="Q341" i="1" s="1"/>
  <c r="H118" i="5"/>
  <c r="G118" i="5" s="1"/>
  <c r="Q117" i="1" s="1"/>
  <c r="H294" i="5"/>
  <c r="G294" i="5" s="1"/>
  <c r="Q293" i="1" s="1"/>
  <c r="H231" i="5"/>
  <c r="G231" i="5" s="1"/>
  <c r="Q230" i="1" s="1"/>
  <c r="H127" i="5"/>
  <c r="G127" i="5" s="1"/>
  <c r="Q126" i="1" s="1"/>
  <c r="H221" i="5"/>
  <c r="G221" i="5" s="1"/>
  <c r="Q220" i="1" s="1"/>
  <c r="H77" i="5"/>
  <c r="G77" i="5" s="1"/>
  <c r="Q76" i="1" s="1"/>
  <c r="H92" i="5"/>
  <c r="G92" i="5" s="1"/>
  <c r="Q91" i="1" s="1"/>
  <c r="H304" i="5"/>
  <c r="G304" i="5" s="1"/>
  <c r="Q303" i="1" s="1"/>
  <c r="H99" i="5"/>
  <c r="G99" i="5" s="1"/>
  <c r="Q98" i="1" s="1"/>
  <c r="H115" i="5"/>
  <c r="G115" i="5" s="1"/>
  <c r="Q114" i="1" s="1"/>
  <c r="H133" i="5"/>
  <c r="G133" i="5" s="1"/>
  <c r="Q132" i="1" s="1"/>
  <c r="H361" i="5"/>
  <c r="G361" i="5" s="1"/>
  <c r="Q360" i="1" s="1"/>
  <c r="H346" i="5"/>
  <c r="G346" i="5" s="1"/>
  <c r="Q345" i="1" s="1"/>
  <c r="H124" i="5"/>
  <c r="G124" i="5" s="1"/>
  <c r="Q123" i="1" s="1"/>
  <c r="H80" i="5"/>
  <c r="G80" i="5" s="1"/>
  <c r="Q79" i="1" s="1"/>
  <c r="H16" i="5"/>
  <c r="G16" i="5" s="1"/>
  <c r="Q15" i="1" s="1"/>
  <c r="H190" i="5"/>
  <c r="G190" i="5" s="1"/>
  <c r="Q189" i="1" s="1"/>
  <c r="H335" i="5"/>
  <c r="G335" i="5" s="1"/>
  <c r="Q334" i="1" s="1"/>
  <c r="H247" i="5"/>
  <c r="G247" i="5" s="1"/>
  <c r="Q246" i="1" s="1"/>
  <c r="H103" i="5"/>
  <c r="G103" i="5" s="1"/>
  <c r="Q102" i="1" s="1"/>
  <c r="H68" i="5"/>
  <c r="G68" i="5" s="1"/>
  <c r="Q67" i="1" s="1"/>
  <c r="H309" i="5"/>
  <c r="G309" i="5" s="1"/>
  <c r="Q308" i="1" s="1"/>
  <c r="H234" i="5"/>
  <c r="G234" i="5" s="1"/>
  <c r="Q233" i="1" s="1"/>
  <c r="H313" i="5"/>
  <c r="G313" i="5" s="1"/>
  <c r="Q312" i="1" s="1"/>
  <c r="H284" i="5"/>
  <c r="G284" i="5" s="1"/>
  <c r="Q283" i="1" s="1"/>
  <c r="H191" i="5"/>
  <c r="G191" i="5" s="1"/>
  <c r="Q190" i="1" s="1"/>
  <c r="H166" i="5"/>
  <c r="G166" i="5" s="1"/>
  <c r="Q165" i="1" s="1"/>
  <c r="H84" i="5"/>
  <c r="G84" i="5" s="1"/>
  <c r="Q83" i="1" s="1"/>
  <c r="H403" i="5"/>
  <c r="G403" i="5" s="1"/>
  <c r="Q402" i="1" s="1"/>
  <c r="H277" i="5"/>
  <c r="G277" i="5" s="1"/>
  <c r="Q276" i="1" s="1"/>
  <c r="H123" i="5"/>
  <c r="G123" i="5" s="1"/>
  <c r="Q122" i="1" s="1"/>
  <c r="H391" i="5"/>
  <c r="G391" i="5" s="1"/>
  <c r="Q390" i="1" s="1"/>
  <c r="H235" i="5"/>
  <c r="G235" i="5" s="1"/>
  <c r="Q234" i="1" s="1"/>
  <c r="H91" i="5"/>
  <c r="G91" i="5" s="1"/>
  <c r="Q90" i="1" s="1"/>
  <c r="H329" i="5"/>
  <c r="G329" i="5" s="1"/>
  <c r="Q328" i="1" s="1"/>
  <c r="H185" i="5"/>
  <c r="G185" i="5" s="1"/>
  <c r="Q184" i="1" s="1"/>
  <c r="H3" i="5"/>
  <c r="G3" i="5" s="1"/>
  <c r="Q2" i="1" s="1"/>
  <c r="H284" i="4"/>
  <c r="G284" i="4" s="1"/>
  <c r="P283" i="1" s="1"/>
  <c r="H255" i="4"/>
  <c r="G255" i="4" s="1"/>
  <c r="P254" i="1" s="1"/>
  <c r="H183" i="4"/>
  <c r="G183" i="4" s="1"/>
  <c r="P182" i="1" s="1"/>
  <c r="H394" i="4"/>
  <c r="G394" i="4" s="1"/>
  <c r="P393" i="1" s="1"/>
  <c r="H320" i="4"/>
  <c r="G320" i="4" s="1"/>
  <c r="P319" i="1" s="1"/>
  <c r="H147" i="4"/>
  <c r="G147" i="4" s="1"/>
  <c r="P146" i="1" s="1"/>
  <c r="H176" i="4"/>
  <c r="G176" i="4" s="1"/>
  <c r="P175" i="1" s="1"/>
  <c r="H356" i="4"/>
  <c r="G356" i="4" s="1"/>
  <c r="P355" i="1" s="1"/>
  <c r="H116" i="4"/>
  <c r="G116" i="4" s="1"/>
  <c r="P115" i="1" s="1"/>
  <c r="H296" i="4"/>
  <c r="G296" i="4" s="1"/>
  <c r="P295" i="1" s="1"/>
  <c r="H250" i="4"/>
  <c r="G250" i="4" s="1"/>
  <c r="P249" i="1" s="1"/>
  <c r="H238" i="4"/>
  <c r="G238" i="4" s="1"/>
  <c r="P237" i="1" s="1"/>
  <c r="H226" i="4"/>
  <c r="G226" i="4" s="1"/>
  <c r="P225" i="1" s="1"/>
  <c r="H202" i="4"/>
  <c r="G202" i="4" s="1"/>
  <c r="H190" i="4"/>
  <c r="G190" i="4" s="1"/>
  <c r="P189" i="1" s="1"/>
  <c r="H178" i="4"/>
  <c r="G178" i="4" s="1"/>
  <c r="P177" i="1" s="1"/>
  <c r="H166" i="4"/>
  <c r="G166" i="4" s="1"/>
  <c r="P165" i="1" s="1"/>
  <c r="H142" i="4"/>
  <c r="G142" i="4" s="1"/>
  <c r="P141" i="1" s="1"/>
  <c r="H396" i="4"/>
  <c r="G396" i="4" s="1"/>
  <c r="P395" i="1" s="1"/>
  <c r="H384" i="4"/>
  <c r="G384" i="4" s="1"/>
  <c r="P383" i="1" s="1"/>
  <c r="H372" i="4"/>
  <c r="G372" i="4" s="1"/>
  <c r="P371" i="1" s="1"/>
  <c r="H360" i="4"/>
  <c r="G360" i="4" s="1"/>
  <c r="P359" i="1" s="1"/>
  <c r="H348" i="4"/>
  <c r="G348" i="4" s="1"/>
  <c r="P347" i="1" s="1"/>
  <c r="H336" i="4"/>
  <c r="G336" i="4" s="1"/>
  <c r="P335" i="1" s="1"/>
  <c r="H324" i="4"/>
  <c r="G324" i="4" s="1"/>
  <c r="P323" i="1" s="1"/>
  <c r="H288" i="4"/>
  <c r="G288" i="4" s="1"/>
  <c r="P287" i="1" s="1"/>
  <c r="H264" i="4"/>
  <c r="G264" i="4" s="1"/>
  <c r="P263" i="1" s="1"/>
  <c r="H252" i="4"/>
  <c r="G252" i="4" s="1"/>
  <c r="P251" i="1" s="1"/>
  <c r="H204" i="4"/>
  <c r="G204" i="4" s="1"/>
  <c r="P203" i="1" s="1"/>
  <c r="H144" i="4"/>
  <c r="G144" i="4" s="1"/>
  <c r="P143" i="1" s="1"/>
  <c r="H231" i="4"/>
  <c r="G231" i="4" s="1"/>
  <c r="P230" i="1" s="1"/>
  <c r="H332" i="4"/>
  <c r="G332" i="4" s="1"/>
  <c r="P331" i="1" s="1"/>
  <c r="H83" i="4"/>
  <c r="G83" i="4" s="1"/>
  <c r="P82" i="1" s="1"/>
  <c r="H60" i="4"/>
  <c r="G60" i="4" s="1"/>
  <c r="P59" i="1" s="1"/>
  <c r="H49" i="4"/>
  <c r="G49" i="4" s="1"/>
  <c r="P48" i="1" s="1"/>
  <c r="H47" i="4"/>
  <c r="G47" i="4" s="1"/>
  <c r="H24" i="4"/>
  <c r="G24" i="4" s="1"/>
  <c r="P23" i="1" s="1"/>
  <c r="H159" i="4"/>
  <c r="G159" i="4" s="1"/>
  <c r="P158" i="1" s="1"/>
  <c r="H402" i="4"/>
  <c r="G402" i="4" s="1"/>
  <c r="P401" i="1" s="1"/>
  <c r="H354" i="4"/>
  <c r="G354" i="4" s="1"/>
  <c r="P353" i="1" s="1"/>
  <c r="H216" i="4"/>
  <c r="G216" i="4" s="1"/>
  <c r="P215" i="1" s="1"/>
  <c r="H51" i="4"/>
  <c r="G51" i="4" s="1"/>
  <c r="P50" i="1" s="1"/>
  <c r="H214" i="4"/>
  <c r="G214" i="4" s="1"/>
  <c r="P213" i="1" s="1"/>
  <c r="H243" i="4"/>
  <c r="G243" i="4" s="1"/>
  <c r="P242" i="1" s="1"/>
  <c r="H171" i="4"/>
  <c r="G171" i="4" s="1"/>
  <c r="P170" i="1" s="1"/>
  <c r="H63" i="4"/>
  <c r="G63" i="4" s="1"/>
  <c r="P62" i="1" s="1"/>
  <c r="H25" i="4"/>
  <c r="G25" i="4" s="1"/>
  <c r="P24" i="1" s="1"/>
  <c r="H154" i="4"/>
  <c r="G154" i="4" s="1"/>
  <c r="P153" i="1" s="1"/>
  <c r="H228" i="4"/>
  <c r="G228" i="4" s="1"/>
  <c r="P227" i="1" s="1"/>
  <c r="H156" i="4"/>
  <c r="G156" i="4" s="1"/>
  <c r="P155" i="1" s="1"/>
  <c r="H36" i="4"/>
  <c r="G36" i="4" s="1"/>
  <c r="P35" i="1" s="1"/>
  <c r="H247" i="4"/>
  <c r="G247" i="4" s="1"/>
  <c r="P246" i="1" s="1"/>
  <c r="H235" i="4"/>
  <c r="G235" i="4" s="1"/>
  <c r="P234" i="1" s="1"/>
  <c r="H223" i="4"/>
  <c r="G223" i="4" s="1"/>
  <c r="P222" i="1" s="1"/>
  <c r="H211" i="4"/>
  <c r="G211" i="4" s="1"/>
  <c r="P210" i="1" s="1"/>
  <c r="H199" i="4"/>
  <c r="G199" i="4" s="1"/>
  <c r="P198" i="1" s="1"/>
  <c r="H187" i="4"/>
  <c r="G187" i="4" s="1"/>
  <c r="P186" i="1" s="1"/>
  <c r="H175" i="4"/>
  <c r="G175" i="4" s="1"/>
  <c r="P174" i="1" s="1"/>
  <c r="H163" i="4"/>
  <c r="G163" i="4" s="1"/>
  <c r="P162" i="1" s="1"/>
  <c r="H151" i="4"/>
  <c r="G151" i="4" s="1"/>
  <c r="P150" i="1" s="1"/>
  <c r="H139" i="4"/>
  <c r="G139" i="4" s="1"/>
  <c r="P138" i="1" s="1"/>
  <c r="H127" i="4"/>
  <c r="G127" i="4" s="1"/>
  <c r="P126" i="1" s="1"/>
  <c r="H115" i="4"/>
  <c r="G115" i="4" s="1"/>
  <c r="P114" i="1" s="1"/>
  <c r="H103" i="4"/>
  <c r="G103" i="4" s="1"/>
  <c r="P102" i="1" s="1"/>
  <c r="H91" i="4"/>
  <c r="G91" i="4" s="1"/>
  <c r="P90" i="1" s="1"/>
  <c r="H79" i="4"/>
  <c r="G79" i="4" s="1"/>
  <c r="P78" i="1" s="1"/>
  <c r="H67" i="4"/>
  <c r="G67" i="4" s="1"/>
  <c r="P66" i="1" s="1"/>
  <c r="H55" i="4"/>
  <c r="G55" i="4" s="1"/>
  <c r="P54" i="1" s="1"/>
  <c r="H43" i="4"/>
  <c r="G43" i="4" s="1"/>
  <c r="P42" i="1" s="1"/>
  <c r="H48" i="4"/>
  <c r="G48" i="4" s="1"/>
  <c r="P47" i="1" s="1"/>
  <c r="H266" i="4"/>
  <c r="G266" i="4" s="1"/>
  <c r="P265" i="1" s="1"/>
  <c r="H240" i="4"/>
  <c r="G240" i="4" s="1"/>
  <c r="P239" i="1" s="1"/>
  <c r="H168" i="4"/>
  <c r="G168" i="4" s="1"/>
  <c r="P167" i="1" s="1"/>
  <c r="H125" i="4"/>
  <c r="G125" i="4" s="1"/>
  <c r="P124" i="1" s="1"/>
  <c r="H327" i="4"/>
  <c r="G327" i="4" s="1"/>
  <c r="P326" i="1" s="1"/>
  <c r="H315" i="4"/>
  <c r="G315" i="4" s="1"/>
  <c r="P314" i="1" s="1"/>
  <c r="H303" i="4"/>
  <c r="G303" i="4" s="1"/>
  <c r="P302" i="1" s="1"/>
  <c r="H291" i="4"/>
  <c r="G291" i="4" s="1"/>
  <c r="P290" i="1" s="1"/>
  <c r="H279" i="4"/>
  <c r="G279" i="4" s="1"/>
  <c r="P278" i="1" s="1"/>
  <c r="H267" i="4"/>
  <c r="G267" i="4" s="1"/>
  <c r="P266" i="1" s="1"/>
  <c r="H278" i="4"/>
  <c r="G278" i="4" s="1"/>
  <c r="P277" i="1" s="1"/>
  <c r="H195" i="4"/>
  <c r="G195" i="4" s="1"/>
  <c r="P194" i="1" s="1"/>
  <c r="H111" i="4"/>
  <c r="G111" i="4" s="1"/>
  <c r="P110" i="1" s="1"/>
  <c r="H72" i="4"/>
  <c r="G72" i="4" s="1"/>
  <c r="P71" i="1" s="1"/>
  <c r="H378" i="4"/>
  <c r="G378" i="4" s="1"/>
  <c r="P377" i="1" s="1"/>
  <c r="H330" i="4"/>
  <c r="G330" i="4" s="1"/>
  <c r="P329" i="1" s="1"/>
  <c r="H290" i="4"/>
  <c r="G290" i="4" s="1"/>
  <c r="P289" i="1" s="1"/>
  <c r="H180" i="4"/>
  <c r="G180" i="4" s="1"/>
  <c r="P179" i="1" s="1"/>
  <c r="H123" i="4"/>
  <c r="G123" i="4" s="1"/>
  <c r="P122" i="1" s="1"/>
  <c r="H84" i="4"/>
  <c r="G84" i="4" s="1"/>
  <c r="P83" i="1" s="1"/>
  <c r="H401" i="4"/>
  <c r="G401" i="4" s="1"/>
  <c r="P400" i="1" s="1"/>
  <c r="H389" i="4"/>
  <c r="G389" i="4" s="1"/>
  <c r="P388" i="1" s="1"/>
  <c r="H377" i="4"/>
  <c r="G377" i="4" s="1"/>
  <c r="P376" i="1" s="1"/>
  <c r="H365" i="4"/>
  <c r="G365" i="4" s="1"/>
  <c r="P364" i="1" s="1"/>
  <c r="H353" i="4"/>
  <c r="G353" i="4" s="1"/>
  <c r="P352" i="1" s="1"/>
  <c r="H341" i="4"/>
  <c r="G341" i="4" s="1"/>
  <c r="P340" i="1" s="1"/>
  <c r="H302" i="4"/>
  <c r="G302" i="4" s="1"/>
  <c r="P301" i="1" s="1"/>
  <c r="H221" i="4"/>
  <c r="G221" i="4" s="1"/>
  <c r="P220" i="1" s="1"/>
  <c r="H207" i="4"/>
  <c r="G207" i="4" s="1"/>
  <c r="P206" i="1" s="1"/>
  <c r="H135" i="4"/>
  <c r="G135" i="4" s="1"/>
  <c r="P134" i="1" s="1"/>
  <c r="H96" i="4"/>
  <c r="G96" i="4" s="1"/>
  <c r="P95" i="1" s="1"/>
  <c r="H400" i="4"/>
  <c r="G400" i="4" s="1"/>
  <c r="P399" i="1" s="1"/>
  <c r="H388" i="4"/>
  <c r="G388" i="4" s="1"/>
  <c r="P387" i="1" s="1"/>
  <c r="H376" i="4"/>
  <c r="G376" i="4" s="1"/>
  <c r="P375" i="1" s="1"/>
  <c r="H364" i="4"/>
  <c r="G364" i="4" s="1"/>
  <c r="P363" i="1" s="1"/>
  <c r="H352" i="4"/>
  <c r="G352" i="4" s="1"/>
  <c r="P351" i="1" s="1"/>
  <c r="H340" i="4"/>
  <c r="G340" i="4" s="1"/>
  <c r="P339" i="1" s="1"/>
  <c r="H314" i="4"/>
  <c r="G314" i="4" s="1"/>
  <c r="P313" i="1" s="1"/>
  <c r="H192" i="4"/>
  <c r="G192" i="4" s="1"/>
  <c r="P191" i="1" s="1"/>
  <c r="H399" i="4"/>
  <c r="G399" i="4" s="1"/>
  <c r="P398" i="1" s="1"/>
  <c r="H387" i="4"/>
  <c r="G387" i="4" s="1"/>
  <c r="P386" i="1" s="1"/>
  <c r="H375" i="4"/>
  <c r="G375" i="4" s="1"/>
  <c r="P374" i="1" s="1"/>
  <c r="H363" i="4"/>
  <c r="G363" i="4" s="1"/>
  <c r="P362" i="1" s="1"/>
  <c r="H351" i="4"/>
  <c r="G351" i="4" s="1"/>
  <c r="P350" i="1" s="1"/>
  <c r="H339" i="4"/>
  <c r="G339" i="4" s="1"/>
  <c r="P338" i="1" s="1"/>
  <c r="H390" i="4"/>
  <c r="G390" i="4" s="1"/>
  <c r="P389" i="1" s="1"/>
  <c r="H342" i="4"/>
  <c r="G342" i="4" s="1"/>
  <c r="P341" i="1" s="1"/>
  <c r="H326" i="4"/>
  <c r="G326" i="4" s="1"/>
  <c r="P325" i="1" s="1"/>
  <c r="H261" i="4"/>
  <c r="G261" i="4" s="1"/>
  <c r="P260" i="1" s="1"/>
  <c r="H219" i="4"/>
  <c r="G219" i="4" s="1"/>
  <c r="P218" i="1" s="1"/>
  <c r="H120" i="4"/>
  <c r="G120" i="4" s="1"/>
  <c r="P119" i="1" s="1"/>
  <c r="H41" i="4"/>
  <c r="G41" i="4" s="1"/>
  <c r="P40" i="1" s="1"/>
  <c r="H132" i="4"/>
  <c r="G132" i="4" s="1"/>
  <c r="P131" i="1" s="1"/>
  <c r="H17" i="4"/>
  <c r="G17" i="4" s="1"/>
  <c r="P16" i="1" s="1"/>
  <c r="H20" i="4"/>
  <c r="G20" i="4" s="1"/>
  <c r="P19" i="1" s="1"/>
  <c r="H16" i="4"/>
  <c r="G16" i="4" s="1"/>
  <c r="P15" i="1" s="1"/>
  <c r="H19" i="4"/>
  <c r="G19" i="4" s="1"/>
  <c r="P18" i="1" s="1"/>
  <c r="H4" i="4"/>
  <c r="G4" i="4" s="1"/>
  <c r="P3" i="1" s="1"/>
  <c r="H3" i="4"/>
  <c r="G3" i="4" s="1"/>
  <c r="P2" i="1" s="1"/>
  <c r="P382" i="1"/>
  <c r="P370" i="1"/>
  <c r="P357" i="1"/>
  <c r="P310" i="1"/>
  <c r="P286" i="1"/>
  <c r="P261" i="1"/>
  <c r="P238" i="1"/>
  <c r="P154" i="1"/>
  <c r="P46" i="1"/>
  <c r="P117" i="1"/>
  <c r="P33" i="1"/>
  <c r="P22" i="1"/>
  <c r="H86" i="5"/>
  <c r="G86" i="5" s="1"/>
  <c r="Q85" i="1" s="1"/>
  <c r="H104" i="5"/>
  <c r="G104" i="5" s="1"/>
  <c r="Q103" i="1" s="1"/>
  <c r="H146" i="5"/>
  <c r="G146" i="5" s="1"/>
  <c r="Q145" i="1" s="1"/>
  <c r="H182" i="5"/>
  <c r="G182" i="5" s="1"/>
  <c r="Q181" i="1" s="1"/>
  <c r="H121" i="5"/>
  <c r="G121" i="5" s="1"/>
  <c r="Q120" i="1" s="1"/>
  <c r="H230" i="5"/>
  <c r="G230" i="5" s="1"/>
  <c r="Q229" i="1" s="1"/>
  <c r="H351" i="5"/>
  <c r="G351" i="5" s="1"/>
  <c r="Q350" i="1" s="1"/>
  <c r="H321" i="5"/>
  <c r="G321" i="5" s="1"/>
  <c r="Q320" i="1" s="1"/>
  <c r="H279" i="5"/>
  <c r="G279" i="5" s="1"/>
  <c r="Q278" i="1" s="1"/>
  <c r="H259" i="5"/>
  <c r="G259" i="5" s="1"/>
  <c r="Q258" i="1" s="1"/>
  <c r="H56" i="5"/>
  <c r="G56" i="5" s="1"/>
  <c r="Q55" i="1" s="1"/>
  <c r="H217" i="5"/>
  <c r="G217" i="5" s="1"/>
  <c r="Q216" i="1" s="1"/>
  <c r="H12" i="5"/>
  <c r="G12" i="5" s="1"/>
  <c r="Q11" i="1" s="1"/>
  <c r="H98" i="5"/>
  <c r="G98" i="5" s="1"/>
  <c r="Q97" i="1" s="1"/>
  <c r="H233" i="5"/>
  <c r="G233" i="5" s="1"/>
  <c r="Q232" i="1" s="1"/>
  <c r="H161" i="5"/>
  <c r="G161" i="5" s="1"/>
  <c r="Q160" i="1" s="1"/>
  <c r="H63" i="5"/>
  <c r="G63" i="5" s="1"/>
  <c r="Q62" i="1" s="1"/>
  <c r="H245" i="5"/>
  <c r="G245" i="5" s="1"/>
  <c r="Q244" i="1" s="1"/>
  <c r="H109" i="5"/>
  <c r="G109" i="5" s="1"/>
  <c r="Q108" i="1" s="1"/>
  <c r="H341" i="5"/>
  <c r="G341" i="5" s="1"/>
  <c r="Q340" i="1" s="1"/>
  <c r="H241" i="5"/>
  <c r="G241" i="5" s="1"/>
  <c r="Q240" i="1" s="1"/>
  <c r="H173" i="5"/>
  <c r="G173" i="5" s="1"/>
  <c r="Q172" i="1" s="1"/>
  <c r="H219" i="5"/>
  <c r="G219" i="5" s="1"/>
  <c r="Q218" i="1" s="1"/>
  <c r="H365" i="5"/>
  <c r="G365" i="5" s="1"/>
  <c r="Q364" i="1" s="1"/>
  <c r="Q394" i="1"/>
  <c r="H400" i="5"/>
  <c r="G400" i="5" s="1"/>
  <c r="Q399" i="1" s="1"/>
  <c r="H272" i="5"/>
  <c r="G272" i="5" s="1"/>
  <c r="Q271" i="1" s="1"/>
  <c r="H130" i="5"/>
  <c r="G130" i="5" s="1"/>
  <c r="Q129" i="1" s="1"/>
  <c r="H142" i="5"/>
  <c r="G142" i="5" s="1"/>
  <c r="Q141" i="1" s="1"/>
  <c r="H278" i="5"/>
  <c r="G278" i="5" s="1"/>
  <c r="Q277" i="1" s="1"/>
  <c r="H176" i="5"/>
  <c r="G176" i="5" s="1"/>
  <c r="Q175" i="1" s="1"/>
  <c r="H373" i="5"/>
  <c r="G373" i="5" s="1"/>
  <c r="Q372" i="1" s="1"/>
  <c r="H306" i="5"/>
  <c r="G306" i="5" s="1"/>
  <c r="Q305" i="1" s="1"/>
  <c r="H158" i="5"/>
  <c r="G158" i="5" s="1"/>
  <c r="Q157" i="1" s="1"/>
  <c r="H85" i="5"/>
  <c r="G85" i="5" s="1"/>
  <c r="Q84" i="1" s="1"/>
  <c r="H45" i="5"/>
  <c r="G45" i="5" s="1"/>
  <c r="Q44" i="1" s="1"/>
  <c r="H19" i="5"/>
  <c r="G19" i="5" s="1"/>
  <c r="Q18" i="1" s="1"/>
  <c r="H228" i="5"/>
  <c r="G228" i="5" s="1"/>
  <c r="Q227" i="1" s="1"/>
  <c r="H396" i="5"/>
  <c r="G396" i="5" s="1"/>
  <c r="Q395" i="1" s="1"/>
  <c r="H377" i="5"/>
  <c r="G377" i="5" s="1"/>
  <c r="Q376" i="1" s="1"/>
  <c r="H345" i="5"/>
  <c r="G345" i="5" s="1"/>
  <c r="Q344" i="1" s="1"/>
  <c r="H325" i="5"/>
  <c r="G325" i="5" s="1"/>
  <c r="Q324" i="1" s="1"/>
  <c r="H316" i="5"/>
  <c r="G316" i="5" s="1"/>
  <c r="Q315" i="1" s="1"/>
  <c r="H305" i="5"/>
  <c r="G305" i="5" s="1"/>
  <c r="Q304" i="1" s="1"/>
  <c r="H298" i="5"/>
  <c r="G298" i="5" s="1"/>
  <c r="Q297" i="1" s="1"/>
  <c r="H288" i="5"/>
  <c r="G288" i="5" s="1"/>
  <c r="Q287" i="1" s="1"/>
  <c r="H260" i="5"/>
  <c r="G260" i="5" s="1"/>
  <c r="Q259" i="1" s="1"/>
  <c r="H236" i="5"/>
  <c r="G236" i="5" s="1"/>
  <c r="Q235" i="1" s="1"/>
  <c r="H222" i="5"/>
  <c r="G222" i="5" s="1"/>
  <c r="Q221" i="1" s="1"/>
  <c r="H206" i="5"/>
  <c r="G206" i="5" s="1"/>
  <c r="Q205" i="1" s="1"/>
  <c r="H195" i="5"/>
  <c r="G195" i="5" s="1"/>
  <c r="Q194" i="1" s="1"/>
  <c r="H186" i="5"/>
  <c r="G186" i="5" s="1"/>
  <c r="Q185" i="1" s="1"/>
  <c r="H167" i="5"/>
  <c r="G167" i="5" s="1"/>
  <c r="Q166" i="1" s="1"/>
  <c r="H160" i="5"/>
  <c r="G160" i="5" s="1"/>
  <c r="Q159" i="1" s="1"/>
  <c r="H138" i="5"/>
  <c r="G138" i="5" s="1"/>
  <c r="Q137" i="1" s="1"/>
  <c r="H120" i="5"/>
  <c r="G120" i="5" s="1"/>
  <c r="Q119" i="1" s="1"/>
  <c r="H111" i="5"/>
  <c r="G111" i="5" s="1"/>
  <c r="Q110" i="1" s="1"/>
  <c r="H93" i="5"/>
  <c r="G93" i="5" s="1"/>
  <c r="Q92" i="1" s="1"/>
  <c r="H87" i="5"/>
  <c r="G87" i="5" s="1"/>
  <c r="Q86" i="1" s="1"/>
  <c r="H59" i="5"/>
  <c r="G59" i="5" s="1"/>
  <c r="Q58" i="1" s="1"/>
  <c r="H46" i="5"/>
  <c r="G46" i="5" s="1"/>
  <c r="Q45" i="1" s="1"/>
  <c r="H38" i="5"/>
  <c r="G38" i="5" s="1"/>
  <c r="Q37" i="1" s="1"/>
  <c r="H31" i="5"/>
  <c r="G31" i="5" s="1"/>
  <c r="Q30" i="1" s="1"/>
  <c r="H14" i="5"/>
  <c r="G14" i="5" s="1"/>
  <c r="Q13" i="1" s="1"/>
  <c r="H7" i="5"/>
  <c r="G7" i="5" s="1"/>
  <c r="Q6" i="1" s="1"/>
  <c r="H29" i="5"/>
  <c r="G29" i="5" s="1"/>
  <c r="Q28" i="1" s="1"/>
  <c r="H73" i="5"/>
  <c r="G73" i="5" s="1"/>
  <c r="Q72" i="1" s="1"/>
  <c r="H44" i="5"/>
  <c r="G44" i="5" s="1"/>
  <c r="Q43" i="1" s="1"/>
  <c r="H338" i="5"/>
  <c r="G338" i="5" s="1"/>
  <c r="Q337" i="1" s="1"/>
  <c r="H18" i="5"/>
  <c r="G18" i="5" s="1"/>
  <c r="Q17" i="1" s="1"/>
  <c r="H180" i="5"/>
  <c r="G180" i="5" s="1"/>
  <c r="Q179" i="1" s="1"/>
  <c r="H208" i="5"/>
  <c r="G208" i="5" s="1"/>
  <c r="Q207" i="1" s="1"/>
  <c r="H132" i="5"/>
  <c r="G132" i="5" s="1"/>
  <c r="Q131" i="1" s="1"/>
  <c r="H30" i="5"/>
  <c r="G30" i="5" s="1"/>
  <c r="Q29" i="1" s="1"/>
  <c r="H332" i="5"/>
  <c r="G332" i="5" s="1"/>
  <c r="Q331" i="1" s="1"/>
  <c r="H364" i="5"/>
  <c r="G364" i="5" s="1"/>
  <c r="Q363" i="1" s="1"/>
  <c r="H326" i="5"/>
  <c r="G326" i="5" s="1"/>
  <c r="Q325" i="1" s="1"/>
  <c r="H263" i="5"/>
  <c r="G263" i="5" s="1"/>
  <c r="Q262" i="1" s="1"/>
  <c r="H255" i="5"/>
  <c r="G255" i="5" s="1"/>
  <c r="Q254" i="1" s="1"/>
  <c r="H212" i="5"/>
  <c r="G212" i="5" s="1"/>
  <c r="Q211" i="1" s="1"/>
  <c r="H144" i="5"/>
  <c r="G144" i="5" s="1"/>
  <c r="Q143" i="1" s="1"/>
  <c r="H371" i="5"/>
  <c r="G371" i="5" s="1"/>
  <c r="Q370" i="1" s="1"/>
  <c r="H401" i="5"/>
  <c r="G401" i="5" s="1"/>
  <c r="Q400" i="1" s="1"/>
  <c r="H397" i="5"/>
  <c r="G397" i="5" s="1"/>
  <c r="Q396" i="1" s="1"/>
  <c r="H344" i="5"/>
  <c r="G344" i="5" s="1"/>
  <c r="Q343" i="1" s="1"/>
  <c r="H204" i="5"/>
  <c r="G204" i="5" s="1"/>
  <c r="Q203" i="1" s="1"/>
  <c r="H398" i="5"/>
  <c r="G398" i="5" s="1"/>
  <c r="Q397" i="1" s="1"/>
  <c r="H358" i="5"/>
  <c r="G358" i="5" s="1"/>
  <c r="Q357" i="1" s="1"/>
  <c r="H388" i="5"/>
  <c r="G388" i="5" s="1"/>
  <c r="Q387" i="1" s="1"/>
  <c r="H246" i="5"/>
  <c r="G246" i="5" s="1"/>
  <c r="Q245" i="1" s="1"/>
  <c r="H312" i="5"/>
  <c r="G312" i="5" s="1"/>
  <c r="Q311" i="1" s="1"/>
  <c r="H318" i="5"/>
  <c r="G318" i="5" s="1"/>
  <c r="Q317" i="1" s="1"/>
  <c r="H276" i="5"/>
  <c r="G276" i="5" s="1"/>
  <c r="Q275" i="1" s="1"/>
  <c r="H229" i="5"/>
  <c r="G229" i="5" s="1"/>
  <c r="Q228" i="1" s="1"/>
  <c r="H112" i="5"/>
  <c r="G112" i="5" s="1"/>
  <c r="Q111" i="1" s="1"/>
  <c r="H53" i="5"/>
  <c r="G53" i="5" s="1"/>
  <c r="Q52" i="1" s="1"/>
  <c r="H25" i="5"/>
  <c r="G25" i="5" s="1"/>
  <c r="Q24" i="1" s="1"/>
  <c r="H349" i="5"/>
  <c r="G349" i="5" s="1"/>
  <c r="Q348" i="1" s="1"/>
  <c r="H184" i="5"/>
  <c r="G184" i="5" s="1"/>
  <c r="Q183" i="1" s="1"/>
  <c r="H389" i="5"/>
  <c r="G389" i="5" s="1"/>
  <c r="Q388" i="1" s="1"/>
  <c r="H348" i="5"/>
  <c r="G348" i="5" s="1"/>
  <c r="Q347" i="1" s="1"/>
  <c r="H337" i="5"/>
  <c r="G337" i="5" s="1"/>
  <c r="Q336" i="1" s="1"/>
  <c r="H308" i="5"/>
  <c r="G308" i="5" s="1"/>
  <c r="Q307" i="1" s="1"/>
  <c r="H301" i="5"/>
  <c r="G301" i="5" s="1"/>
  <c r="Q300" i="1" s="1"/>
  <c r="H291" i="5"/>
  <c r="G291" i="5" s="1"/>
  <c r="Q290" i="1" s="1"/>
  <c r="H282" i="5"/>
  <c r="G282" i="5" s="1"/>
  <c r="Q281" i="1" s="1"/>
  <c r="H239" i="5"/>
  <c r="G239" i="5" s="1"/>
  <c r="Q238" i="1" s="1"/>
  <c r="H226" i="5"/>
  <c r="G226" i="5" s="1"/>
  <c r="Q225" i="1" s="1"/>
  <c r="H209" i="5"/>
  <c r="G209" i="5" s="1"/>
  <c r="Q208" i="1" s="1"/>
  <c r="H197" i="5"/>
  <c r="G197" i="5" s="1"/>
  <c r="Q196" i="1" s="1"/>
  <c r="H188" i="5"/>
  <c r="G188" i="5" s="1"/>
  <c r="Q187" i="1" s="1"/>
  <c r="H179" i="5"/>
  <c r="G179" i="5" s="1"/>
  <c r="Q178" i="1" s="1"/>
  <c r="H170" i="5"/>
  <c r="G170" i="5" s="1"/>
  <c r="Q169" i="1" s="1"/>
  <c r="H148" i="5"/>
  <c r="G148" i="5" s="1"/>
  <c r="Q147" i="1" s="1"/>
  <c r="H129" i="5"/>
  <c r="G129" i="5" s="1"/>
  <c r="Q128" i="1" s="1"/>
  <c r="H122" i="5"/>
  <c r="G122" i="5" s="1"/>
  <c r="Q121" i="1" s="1"/>
  <c r="H114" i="5"/>
  <c r="G114" i="5" s="1"/>
  <c r="Q113" i="1" s="1"/>
  <c r="H106" i="5"/>
  <c r="G106" i="5" s="1"/>
  <c r="Q105" i="1" s="1"/>
  <c r="H95" i="5"/>
  <c r="G95" i="5" s="1"/>
  <c r="Q94" i="1" s="1"/>
  <c r="H89" i="5"/>
  <c r="G89" i="5" s="1"/>
  <c r="Q88" i="1" s="1"/>
  <c r="H82" i="5"/>
  <c r="G82" i="5" s="1"/>
  <c r="Q81" i="1" s="1"/>
  <c r="H71" i="5"/>
  <c r="G71" i="5" s="1"/>
  <c r="Q70" i="1" s="1"/>
  <c r="H62" i="5"/>
  <c r="G62" i="5" s="1"/>
  <c r="Q61" i="1" s="1"/>
  <c r="H49" i="5"/>
  <c r="G49" i="5" s="1"/>
  <c r="Q48" i="1" s="1"/>
  <c r="H40" i="5"/>
  <c r="G40" i="5" s="1"/>
  <c r="Q39" i="1" s="1"/>
  <c r="H33" i="5"/>
  <c r="G33" i="5" s="1"/>
  <c r="Q32" i="1" s="1"/>
  <c r="H17" i="5"/>
  <c r="G17" i="5" s="1"/>
  <c r="Q16" i="1" s="1"/>
  <c r="H10" i="5"/>
  <c r="G10" i="5" s="1"/>
  <c r="Q9" i="1" s="1"/>
  <c r="H107" i="5"/>
  <c r="G107" i="5" s="1"/>
  <c r="Q106" i="1" s="1"/>
  <c r="H97" i="5"/>
  <c r="G97" i="5" s="1"/>
  <c r="Q96" i="1" s="1"/>
  <c r="H156" i="5"/>
  <c r="G156" i="5" s="1"/>
  <c r="Q155" i="1" s="1"/>
  <c r="H311" i="5"/>
  <c r="G311" i="5" s="1"/>
  <c r="Q310" i="1" s="1"/>
  <c r="H155" i="5"/>
  <c r="G155" i="5" s="1"/>
  <c r="Q154" i="1" s="1"/>
  <c r="H157" i="5"/>
  <c r="G157" i="5" s="1"/>
  <c r="Q156" i="1" s="1"/>
  <c r="H359" i="5"/>
  <c r="G359" i="5" s="1"/>
  <c r="Q358" i="1" s="1"/>
  <c r="H280" i="5"/>
  <c r="G280" i="5" s="1"/>
  <c r="Q279" i="1" s="1"/>
  <c r="H183" i="5"/>
  <c r="G183" i="5" s="1"/>
  <c r="Q182" i="1" s="1"/>
  <c r="H285" i="5"/>
  <c r="G285" i="5" s="1"/>
  <c r="Q284" i="1" s="1"/>
  <c r="H366" i="5"/>
  <c r="G366" i="5" s="1"/>
  <c r="Q365" i="1" s="1"/>
  <c r="H370" i="5"/>
  <c r="G370" i="5" s="1"/>
  <c r="Q369" i="1" s="1"/>
  <c r="H330" i="5"/>
  <c r="G330" i="5" s="1"/>
  <c r="Q329" i="1" s="1"/>
  <c r="H265" i="5"/>
  <c r="G265" i="5" s="1"/>
  <c r="Q264" i="1" s="1"/>
  <c r="H257" i="5"/>
  <c r="G257" i="5" s="1"/>
  <c r="Q256" i="1" s="1"/>
  <c r="H215" i="5"/>
  <c r="G215" i="5" s="1"/>
  <c r="Q214" i="1" s="1"/>
  <c r="H200" i="5"/>
  <c r="G200" i="5" s="1"/>
  <c r="Q199" i="1" s="1"/>
  <c r="H399" i="5"/>
  <c r="G399" i="5" s="1"/>
  <c r="Q398" i="1" s="1"/>
  <c r="O250" i="1"/>
  <c r="O106" i="1"/>
  <c r="O285" i="1"/>
  <c r="O273" i="1"/>
  <c r="O225" i="1"/>
  <c r="O153" i="1"/>
  <c r="O45" i="1"/>
  <c r="O21" i="1"/>
  <c r="H158" i="3"/>
  <c r="G158" i="3" s="1"/>
  <c r="H97" i="3"/>
  <c r="G97" i="3" s="1"/>
  <c r="H254" i="3"/>
  <c r="G254" i="3" s="1"/>
  <c r="H242" i="3"/>
  <c r="G242" i="3" s="1"/>
  <c r="H290" i="3"/>
  <c r="G290" i="3" s="1"/>
  <c r="H131" i="3"/>
  <c r="G131" i="3" s="1"/>
  <c r="H308" i="3"/>
  <c r="G308" i="3" s="1"/>
  <c r="H92" i="3"/>
  <c r="G92" i="3" s="1"/>
  <c r="H221" i="3"/>
  <c r="G221" i="3" s="1"/>
  <c r="H314" i="3"/>
  <c r="G314" i="3" s="1"/>
  <c r="N313" i="1" s="1"/>
  <c r="H218" i="3"/>
  <c r="G218" i="3" s="1"/>
  <c r="N217" i="1" s="1"/>
  <c r="H104" i="3"/>
  <c r="G104" i="3" s="1"/>
  <c r="N103" i="1" s="1"/>
  <c r="H43" i="3"/>
  <c r="G43" i="3" s="1"/>
  <c r="H350" i="3"/>
  <c r="G350" i="3" s="1"/>
  <c r="H170" i="3"/>
  <c r="G170" i="3" s="1"/>
  <c r="H27" i="3"/>
  <c r="G27" i="3" s="1"/>
  <c r="H403" i="3"/>
  <c r="G403" i="3" s="1"/>
  <c r="N402" i="1" s="1"/>
  <c r="H367" i="3"/>
  <c r="G367" i="3" s="1"/>
  <c r="N366" i="1" s="1"/>
  <c r="H355" i="3"/>
  <c r="G355" i="3" s="1"/>
  <c r="H307" i="3"/>
  <c r="G307" i="3" s="1"/>
  <c r="N306" i="1" s="1"/>
  <c r="H235" i="3"/>
  <c r="G235" i="3" s="1"/>
  <c r="H199" i="3"/>
  <c r="G199" i="3" s="1"/>
  <c r="N198" i="1" s="1"/>
  <c r="H151" i="3"/>
  <c r="G151" i="3" s="1"/>
  <c r="N150" i="1" s="1"/>
  <c r="H352" i="3"/>
  <c r="G352" i="3" s="1"/>
  <c r="N351" i="1" s="1"/>
  <c r="H340" i="3"/>
  <c r="G340" i="3" s="1"/>
  <c r="H304" i="3"/>
  <c r="G304" i="3" s="1"/>
  <c r="H280" i="3"/>
  <c r="G280" i="3" s="1"/>
  <c r="H232" i="3"/>
  <c r="G232" i="3" s="1"/>
  <c r="H220" i="3"/>
  <c r="G220" i="3" s="1"/>
  <c r="H40" i="3"/>
  <c r="G40" i="3" s="1"/>
  <c r="N39" i="1" s="1"/>
  <c r="H135" i="3"/>
  <c r="G135" i="3" s="1"/>
  <c r="H237" i="3"/>
  <c r="G237" i="3" s="1"/>
  <c r="H225" i="3"/>
  <c r="G225" i="3" s="1"/>
  <c r="H99" i="3"/>
  <c r="G99" i="3" s="1"/>
  <c r="N98" i="1" s="1"/>
  <c r="H159" i="3"/>
  <c r="G159" i="3" s="1"/>
  <c r="N158" i="1" s="1"/>
  <c r="H123" i="3"/>
  <c r="G123" i="3" s="1"/>
  <c r="H51" i="3"/>
  <c r="G51" i="3" s="1"/>
  <c r="H7" i="3"/>
  <c r="G7" i="3" s="1"/>
  <c r="N6" i="1" s="1"/>
  <c r="H256" i="3"/>
  <c r="G256" i="3" s="1"/>
  <c r="H208" i="3"/>
  <c r="G208" i="3" s="1"/>
  <c r="H348" i="3"/>
  <c r="G348" i="3" s="1"/>
  <c r="N347" i="1" s="1"/>
  <c r="H223" i="3"/>
  <c r="G223" i="3" s="1"/>
  <c r="H182" i="3"/>
  <c r="G182" i="3" s="1"/>
  <c r="H166" i="3"/>
  <c r="G166" i="3" s="1"/>
  <c r="N165" i="1" s="1"/>
  <c r="H80" i="3"/>
  <c r="G80" i="3" s="1"/>
  <c r="N79" i="1" s="1"/>
  <c r="H73" i="3"/>
  <c r="G73" i="3" s="1"/>
  <c r="N72" i="1" s="1"/>
  <c r="H259" i="3"/>
  <c r="G259" i="3" s="1"/>
  <c r="N258" i="1" s="1"/>
  <c r="H187" i="3"/>
  <c r="G187" i="3" s="1"/>
  <c r="N186" i="1" s="1"/>
  <c r="H264" i="3"/>
  <c r="G264" i="3" s="1"/>
  <c r="H11" i="3"/>
  <c r="G11" i="3" s="1"/>
  <c r="H145" i="3"/>
  <c r="G145" i="3" s="1"/>
  <c r="N144" i="1" s="1"/>
  <c r="H363" i="3"/>
  <c r="G363" i="3" s="1"/>
  <c r="N362" i="1" s="1"/>
  <c r="H315" i="3"/>
  <c r="G315" i="3" s="1"/>
  <c r="H291" i="3"/>
  <c r="G291" i="3" s="1"/>
  <c r="H267" i="3"/>
  <c r="G267" i="3" s="1"/>
  <c r="N266" i="1" s="1"/>
  <c r="H243" i="3"/>
  <c r="G243" i="3" s="1"/>
  <c r="N242" i="1" s="1"/>
  <c r="H207" i="3"/>
  <c r="G207" i="3" s="1"/>
  <c r="N206" i="1" s="1"/>
  <c r="H360" i="3"/>
  <c r="G360" i="3" s="1"/>
  <c r="N359" i="1" s="1"/>
  <c r="H276" i="3"/>
  <c r="G276" i="3" s="1"/>
  <c r="N275" i="1" s="1"/>
  <c r="H204" i="3"/>
  <c r="G204" i="3" s="1"/>
  <c r="N203" i="1" s="1"/>
  <c r="H180" i="3"/>
  <c r="G180" i="3" s="1"/>
  <c r="H156" i="3"/>
  <c r="G156" i="3" s="1"/>
  <c r="H266" i="3"/>
  <c r="G266" i="3" s="1"/>
  <c r="H228" i="3"/>
  <c r="G228" i="3" s="1"/>
  <c r="N227" i="1" s="1"/>
  <c r="H393" i="3"/>
  <c r="G393" i="3" s="1"/>
  <c r="N392" i="1" s="1"/>
  <c r="H241" i="3"/>
  <c r="G241" i="3" s="1"/>
  <c r="H20" i="3"/>
  <c r="G20" i="3" s="1"/>
  <c r="N19" i="1" s="1"/>
  <c r="H4" i="3"/>
  <c r="G4" i="3" s="1"/>
  <c r="N3" i="1" s="1"/>
  <c r="H196" i="3"/>
  <c r="G196" i="3" s="1"/>
  <c r="N195" i="1" s="1"/>
  <c r="H400" i="3"/>
  <c r="G400" i="3" s="1"/>
  <c r="N399" i="1" s="1"/>
  <c r="H61" i="3"/>
  <c r="G61" i="3" s="1"/>
  <c r="N60" i="1" s="1"/>
  <c r="H37" i="3"/>
  <c r="G37" i="3" s="1"/>
  <c r="N36" i="1" s="1"/>
  <c r="H69" i="3"/>
  <c r="G69" i="3" s="1"/>
  <c r="H33" i="3"/>
  <c r="G33" i="3" s="1"/>
  <c r="H111" i="3"/>
  <c r="G111" i="3" s="1"/>
  <c r="H119" i="3"/>
  <c r="G119" i="3" s="1"/>
  <c r="H397" i="3"/>
  <c r="G397" i="3" s="1"/>
  <c r="H277" i="3"/>
  <c r="G277" i="3" s="1"/>
  <c r="H229" i="3"/>
  <c r="G229" i="3" s="1"/>
  <c r="N228" i="1" s="1"/>
  <c r="H205" i="3"/>
  <c r="G205" i="3" s="1"/>
  <c r="N204" i="1" s="1"/>
  <c r="H181" i="3"/>
  <c r="G181" i="3" s="1"/>
  <c r="N180" i="1" s="1"/>
  <c r="H169" i="3"/>
  <c r="G169" i="3" s="1"/>
  <c r="N168" i="1" s="1"/>
  <c r="H274" i="3"/>
  <c r="G274" i="3" s="1"/>
  <c r="N273" i="1" s="1"/>
  <c r="H129" i="3"/>
  <c r="G129" i="3" s="1"/>
  <c r="H35" i="3"/>
  <c r="G35" i="3" s="1"/>
  <c r="H211" i="3"/>
  <c r="G211" i="3" s="1"/>
  <c r="H44" i="3"/>
  <c r="G44" i="3" s="1"/>
  <c r="H32" i="3"/>
  <c r="G32" i="3" s="1"/>
  <c r="H297" i="3"/>
  <c r="G297" i="3" s="1"/>
  <c r="H122" i="3"/>
  <c r="G122" i="3" s="1"/>
  <c r="H140" i="3"/>
  <c r="G140" i="3" s="1"/>
  <c r="N139" i="1" s="1"/>
  <c r="H362" i="3"/>
  <c r="G362" i="3" s="1"/>
  <c r="N361" i="1" s="1"/>
  <c r="H103" i="3"/>
  <c r="G103" i="3" s="1"/>
  <c r="N102" i="1" s="1"/>
  <c r="H88" i="3"/>
  <c r="G88" i="3" s="1"/>
  <c r="N87" i="1" s="1"/>
  <c r="H72" i="3"/>
  <c r="G72" i="3" s="1"/>
  <c r="N71" i="1" s="1"/>
  <c r="H251" i="3"/>
  <c r="G251" i="3" s="1"/>
  <c r="N250" i="1" s="1"/>
  <c r="H376" i="3"/>
  <c r="G376" i="3" s="1"/>
  <c r="H386" i="3"/>
  <c r="G386" i="3" s="1"/>
  <c r="H34" i="3"/>
  <c r="G34" i="3" s="1"/>
  <c r="H128" i="3"/>
  <c r="G128" i="3" s="1"/>
  <c r="H354" i="3"/>
  <c r="G354" i="3" s="1"/>
  <c r="N353" i="1" s="1"/>
  <c r="H283" i="3"/>
  <c r="G283" i="3" s="1"/>
  <c r="H172" i="3"/>
  <c r="G172" i="3" s="1"/>
  <c r="N171" i="1" s="1"/>
  <c r="H230" i="3"/>
  <c r="G230" i="3" s="1"/>
  <c r="N229" i="1" s="1"/>
  <c r="H60" i="3"/>
  <c r="G60" i="3" s="1"/>
  <c r="N59" i="1" s="1"/>
  <c r="H153" i="3"/>
  <c r="G153" i="3" s="1"/>
  <c r="N152" i="1" s="1"/>
  <c r="H203" i="3"/>
  <c r="G203" i="3" s="1"/>
  <c r="N202" i="1" s="1"/>
  <c r="H146" i="3"/>
  <c r="G146" i="3" s="1"/>
  <c r="N145" i="1" s="1"/>
  <c r="H48" i="3"/>
  <c r="G48" i="3" s="1"/>
  <c r="H337" i="3"/>
  <c r="G337" i="3" s="1"/>
  <c r="H84" i="3"/>
  <c r="G84" i="3" s="1"/>
  <c r="H68" i="3"/>
  <c r="G68" i="3" s="1"/>
  <c r="W211" i="6"/>
  <c r="V211" i="6" s="1"/>
  <c r="K388" i="1" s="1"/>
  <c r="W176" i="6"/>
  <c r="V176" i="6" s="1"/>
  <c r="W8" i="6"/>
  <c r="V8" i="6" s="1"/>
  <c r="K249" i="1" s="1"/>
  <c r="W50" i="6"/>
  <c r="V50" i="6" s="1"/>
  <c r="K377" i="1" s="1"/>
  <c r="W396" i="6"/>
  <c r="V396" i="6" s="1"/>
  <c r="K188" i="1" s="1"/>
  <c r="W157" i="6"/>
  <c r="V157" i="6" s="1"/>
  <c r="K135" i="1" s="1"/>
  <c r="W371" i="6"/>
  <c r="V371" i="6" s="1"/>
  <c r="K327" i="1" s="1"/>
  <c r="W13" i="6"/>
  <c r="V13" i="6" s="1"/>
  <c r="K277" i="1" s="1"/>
  <c r="W86" i="6"/>
  <c r="V86" i="6" s="1"/>
  <c r="K63" i="1" s="1"/>
  <c r="I217" i="6"/>
  <c r="H217" i="6" s="1"/>
  <c r="J402" i="1" s="1"/>
  <c r="I174" i="6"/>
  <c r="H174" i="6" s="1"/>
  <c r="J378" i="1" s="1"/>
  <c r="I79" i="6"/>
  <c r="H79" i="6" s="1"/>
  <c r="I38" i="6"/>
  <c r="H38" i="6" s="1"/>
  <c r="J102" i="1" s="1"/>
  <c r="I358" i="6"/>
  <c r="H358" i="6" s="1"/>
  <c r="J6" i="1" s="1"/>
  <c r="I6" i="6"/>
  <c r="H6" i="6" s="1"/>
  <c r="I234" i="6"/>
  <c r="H234" i="6" s="1"/>
  <c r="J58" i="1" s="1"/>
  <c r="W186" i="6"/>
  <c r="V186" i="6" s="1"/>
  <c r="K357" i="1" s="1"/>
  <c r="W393" i="6"/>
  <c r="V393" i="6" s="1"/>
  <c r="K214" i="1" s="1"/>
  <c r="L189" i="1"/>
  <c r="W105" i="6"/>
  <c r="V105" i="6" s="1"/>
  <c r="K385" i="1" s="1"/>
  <c r="W188" i="6"/>
  <c r="V188" i="6" s="1"/>
  <c r="K361" i="1" s="1"/>
  <c r="W309" i="6"/>
  <c r="V309" i="6" s="1"/>
  <c r="K110" i="1" s="1"/>
  <c r="W141" i="6"/>
  <c r="V141" i="6" s="1"/>
  <c r="K336" i="1" s="1"/>
  <c r="W381" i="6"/>
  <c r="V381" i="6" s="1"/>
  <c r="K258" i="1" s="1"/>
  <c r="W339" i="6"/>
  <c r="V339" i="6" s="1"/>
  <c r="K83" i="1" s="1"/>
  <c r="W315" i="6"/>
  <c r="V315" i="6" s="1"/>
  <c r="K343" i="1" s="1"/>
  <c r="W154" i="6"/>
  <c r="V154" i="6" s="1"/>
  <c r="K159" i="1" s="1"/>
  <c r="I189" i="6"/>
  <c r="H189" i="6" s="1"/>
  <c r="J53" i="1" s="1"/>
  <c r="I328" i="6"/>
  <c r="H328" i="6" s="1"/>
  <c r="J41" i="1" s="1"/>
  <c r="I290" i="6"/>
  <c r="H290" i="6" s="1"/>
  <c r="I148" i="6"/>
  <c r="H148" i="6" s="1"/>
  <c r="I206" i="6"/>
  <c r="H206" i="6" s="1"/>
  <c r="J324" i="1" s="1"/>
  <c r="I73" i="6"/>
  <c r="H73" i="6" s="1"/>
  <c r="J288" i="1" s="1"/>
  <c r="I223" i="6"/>
  <c r="H223" i="6" s="1"/>
  <c r="I101" i="6"/>
  <c r="H101" i="6" s="1"/>
  <c r="J204" i="1" s="1"/>
  <c r="I70" i="6"/>
  <c r="H70" i="6" s="1"/>
  <c r="J192" i="1" s="1"/>
  <c r="I330" i="6"/>
  <c r="H330" i="6" s="1"/>
  <c r="J96" i="1" s="1"/>
  <c r="I9" i="6"/>
  <c r="H9" i="6" s="1"/>
  <c r="J397" i="1" s="1"/>
  <c r="I162" i="6"/>
  <c r="H162" i="6" s="1"/>
  <c r="I26" i="6"/>
  <c r="H26" i="6" s="1"/>
  <c r="J218" i="1" s="1"/>
  <c r="W245" i="6"/>
  <c r="V245" i="6" s="1"/>
  <c r="K155" i="1" s="1"/>
  <c r="W7" i="6"/>
  <c r="V7" i="6" s="1"/>
  <c r="K322" i="1" s="1"/>
  <c r="W219" i="6"/>
  <c r="V219" i="6" s="1"/>
  <c r="K38" i="1" s="1"/>
  <c r="W128" i="6"/>
  <c r="V128" i="6" s="1"/>
  <c r="K244" i="1" s="1"/>
  <c r="I388" i="6"/>
  <c r="H388" i="6" s="1"/>
  <c r="J347" i="1" s="1"/>
  <c r="I220" i="6"/>
  <c r="H220" i="6" s="1"/>
  <c r="I360" i="6"/>
  <c r="H360" i="6" s="1"/>
  <c r="J167" i="1" s="1"/>
  <c r="I338" i="6"/>
  <c r="H338" i="6" s="1"/>
  <c r="W254" i="6"/>
  <c r="V254" i="6" s="1"/>
  <c r="K316" i="1" s="1"/>
  <c r="W207" i="6"/>
  <c r="V207" i="6" s="1"/>
  <c r="K210" i="1" s="1"/>
  <c r="W132" i="6"/>
  <c r="V132" i="6" s="1"/>
  <c r="K160" i="1" s="1"/>
  <c r="W104" i="6"/>
  <c r="V104" i="6" s="1"/>
  <c r="K245" i="1" s="1"/>
  <c r="W328" i="6"/>
  <c r="V328" i="6" s="1"/>
  <c r="K41" i="1" s="1"/>
  <c r="W95" i="6"/>
  <c r="V95" i="6" s="1"/>
  <c r="K289" i="1" s="1"/>
  <c r="W288" i="6"/>
  <c r="V288" i="6" s="1"/>
  <c r="K133" i="1" s="1"/>
  <c r="W40" i="6"/>
  <c r="V40" i="6" s="1"/>
  <c r="W202" i="6"/>
  <c r="V202" i="6" s="1"/>
  <c r="K142" i="1" s="1"/>
  <c r="W30" i="6"/>
  <c r="V30" i="6" s="1"/>
  <c r="K21" i="1" s="1"/>
  <c r="H23" i="3"/>
  <c r="G23" i="3" s="1"/>
  <c r="H83" i="3"/>
  <c r="G83" i="3" s="1"/>
  <c r="N82" i="1" s="1"/>
  <c r="H399" i="3"/>
  <c r="G399" i="3" s="1"/>
  <c r="H339" i="3"/>
  <c r="G339" i="3" s="1"/>
  <c r="H171" i="3"/>
  <c r="G171" i="3" s="1"/>
  <c r="H372" i="3"/>
  <c r="G372" i="3" s="1"/>
  <c r="N371" i="1" s="1"/>
  <c r="H36" i="3"/>
  <c r="G36" i="3" s="1"/>
  <c r="N35" i="1" s="1"/>
  <c r="H143" i="3"/>
  <c r="G143" i="3" s="1"/>
  <c r="N142" i="1" s="1"/>
  <c r="H59" i="3"/>
  <c r="G59" i="3" s="1"/>
  <c r="N58" i="1" s="1"/>
  <c r="H328" i="3"/>
  <c r="G328" i="3" s="1"/>
  <c r="N327" i="1" s="1"/>
  <c r="H325" i="3"/>
  <c r="G325" i="3" s="1"/>
  <c r="H118" i="3"/>
  <c r="G118" i="3" s="1"/>
  <c r="H93" i="3"/>
  <c r="G93" i="3" s="1"/>
  <c r="H255" i="3"/>
  <c r="G255" i="3" s="1"/>
  <c r="H195" i="3"/>
  <c r="G195" i="3" s="1"/>
  <c r="H382" i="3"/>
  <c r="G382" i="3" s="1"/>
  <c r="H253" i="3"/>
  <c r="G253" i="3" s="1"/>
  <c r="H288" i="3"/>
  <c r="G288" i="3" s="1"/>
  <c r="N287" i="1" s="1"/>
  <c r="H132" i="3"/>
  <c r="G132" i="3" s="1"/>
  <c r="N131" i="1" s="1"/>
  <c r="H142" i="2"/>
  <c r="G142" i="2" s="1"/>
  <c r="H141" i="1" s="1"/>
  <c r="H147" i="3"/>
  <c r="G147" i="3" s="1"/>
  <c r="N146" i="1" s="1"/>
  <c r="H24" i="3"/>
  <c r="G24" i="3" s="1"/>
  <c r="N23" i="1" s="1"/>
  <c r="H15" i="3"/>
  <c r="G15" i="3" s="1"/>
  <c r="N14" i="1" s="1"/>
  <c r="H252" i="3"/>
  <c r="G252" i="3" s="1"/>
  <c r="H316" i="3"/>
  <c r="G316" i="3" s="1"/>
  <c r="H130" i="3"/>
  <c r="G130" i="3" s="1"/>
  <c r="N129" i="1" s="1"/>
  <c r="H19" i="3"/>
  <c r="G19" i="3" s="1"/>
  <c r="H211" i="2"/>
  <c r="G211" i="2" s="1"/>
  <c r="H210" i="1" s="1"/>
  <c r="H373" i="3"/>
  <c r="G373" i="3" s="1"/>
  <c r="H278" i="3"/>
  <c r="G278" i="3" s="1"/>
  <c r="N277" i="1" s="1"/>
  <c r="H298" i="3"/>
  <c r="G298" i="3" s="1"/>
  <c r="N297" i="1" s="1"/>
  <c r="H244" i="3"/>
  <c r="G244" i="3" s="1"/>
  <c r="N243" i="1" s="1"/>
  <c r="H268" i="3"/>
  <c r="G268" i="3" s="1"/>
  <c r="N267" i="1" s="1"/>
  <c r="H324" i="3"/>
  <c r="G324" i="3" s="1"/>
  <c r="N323" i="1" s="1"/>
  <c r="H154" i="3"/>
  <c r="G154" i="3" s="1"/>
  <c r="N153" i="1" s="1"/>
  <c r="H91" i="3"/>
  <c r="G91" i="3" s="1"/>
  <c r="N90" i="1" s="1"/>
  <c r="H124" i="3"/>
  <c r="G124" i="3" s="1"/>
  <c r="H157" i="3"/>
  <c r="G157" i="3" s="1"/>
  <c r="N156" i="1" s="1"/>
  <c r="H384" i="3"/>
  <c r="G384" i="3" s="1"/>
  <c r="H67" i="3"/>
  <c r="G67" i="3" s="1"/>
  <c r="H75" i="3"/>
  <c r="G75" i="3" s="1"/>
  <c r="N74" i="1" s="1"/>
  <c r="H18" i="3"/>
  <c r="G18" i="3" s="1"/>
  <c r="N17" i="1" s="1"/>
  <c r="H142" i="3"/>
  <c r="G142" i="3" s="1"/>
  <c r="N141" i="1" s="1"/>
  <c r="H155" i="3"/>
  <c r="G155" i="3" s="1"/>
  <c r="N154" i="1" s="1"/>
  <c r="H396" i="3"/>
  <c r="G396" i="3" s="1"/>
  <c r="N395" i="1" s="1"/>
  <c r="H163" i="3"/>
  <c r="G163" i="3" s="1"/>
  <c r="N162" i="1" s="1"/>
  <c r="H42" i="2"/>
  <c r="G42" i="2" s="1"/>
  <c r="H41" i="1" s="1"/>
  <c r="H9" i="3"/>
  <c r="G9" i="3" s="1"/>
  <c r="N8" i="1" s="1"/>
  <c r="H77" i="3"/>
  <c r="G77" i="3" s="1"/>
  <c r="H29" i="3"/>
  <c r="G29" i="3" s="1"/>
  <c r="N28" i="1" s="1"/>
  <c r="H139" i="3"/>
  <c r="G139" i="3" s="1"/>
  <c r="N138" i="1" s="1"/>
  <c r="H381" i="3"/>
  <c r="G381" i="3" s="1"/>
  <c r="H369" i="3"/>
  <c r="G369" i="3" s="1"/>
  <c r="H357" i="3"/>
  <c r="G357" i="3" s="1"/>
  <c r="N356" i="1" s="1"/>
  <c r="H345" i="3"/>
  <c r="G345" i="3" s="1"/>
  <c r="N344" i="1" s="1"/>
  <c r="H333" i="3"/>
  <c r="G333" i="3" s="1"/>
  <c r="N332" i="1" s="1"/>
  <c r="H321" i="3"/>
  <c r="G321" i="3" s="1"/>
  <c r="N320" i="1" s="1"/>
  <c r="H309" i="3"/>
  <c r="G309" i="3" s="1"/>
  <c r="H285" i="3"/>
  <c r="G285" i="3" s="1"/>
  <c r="N284" i="1" s="1"/>
  <c r="H261" i="3"/>
  <c r="G261" i="3" s="1"/>
  <c r="N260" i="1" s="1"/>
  <c r="H249" i="3"/>
  <c r="G249" i="3" s="1"/>
  <c r="H213" i="3"/>
  <c r="G213" i="3" s="1"/>
  <c r="H201" i="3"/>
  <c r="G201" i="3" s="1"/>
  <c r="H189" i="3"/>
  <c r="G189" i="3" s="1"/>
  <c r="H177" i="3"/>
  <c r="G177" i="3" s="1"/>
  <c r="N176" i="1" s="1"/>
  <c r="H402" i="3"/>
  <c r="G402" i="3" s="1"/>
  <c r="N401" i="1" s="1"/>
  <c r="H366" i="3"/>
  <c r="G366" i="3" s="1"/>
  <c r="N365" i="1" s="1"/>
  <c r="H342" i="3"/>
  <c r="G342" i="3" s="1"/>
  <c r="N341" i="1" s="1"/>
  <c r="H318" i="3"/>
  <c r="G318" i="3" s="1"/>
  <c r="N317" i="1" s="1"/>
  <c r="H306" i="3"/>
  <c r="G306" i="3" s="1"/>
  <c r="N305" i="1" s="1"/>
  <c r="H258" i="3"/>
  <c r="G258" i="3" s="1"/>
  <c r="N257" i="1" s="1"/>
  <c r="H246" i="3"/>
  <c r="G246" i="3" s="1"/>
  <c r="H234" i="3"/>
  <c r="G234" i="3" s="1"/>
  <c r="H222" i="3"/>
  <c r="G222" i="3" s="1"/>
  <c r="H210" i="3"/>
  <c r="G210" i="3" s="1"/>
  <c r="N209" i="1" s="1"/>
  <c r="H186" i="3"/>
  <c r="G186" i="3" s="1"/>
  <c r="H162" i="3"/>
  <c r="G162" i="3" s="1"/>
  <c r="N161" i="1" s="1"/>
  <c r="H347" i="3"/>
  <c r="G347" i="3" s="1"/>
  <c r="H323" i="3"/>
  <c r="G323" i="3" s="1"/>
  <c r="N322" i="1" s="1"/>
  <c r="H299" i="3"/>
  <c r="G299" i="3" s="1"/>
  <c r="N298" i="1" s="1"/>
  <c r="H227" i="3"/>
  <c r="G227" i="3" s="1"/>
  <c r="N226" i="1" s="1"/>
  <c r="H240" i="3"/>
  <c r="G240" i="3" s="1"/>
  <c r="N239" i="1" s="1"/>
  <c r="H161" i="3"/>
  <c r="G161" i="3" s="1"/>
  <c r="N160" i="1" s="1"/>
  <c r="H57" i="3"/>
  <c r="G57" i="3" s="1"/>
  <c r="N56" i="1" s="1"/>
  <c r="H187" i="2"/>
  <c r="G187" i="2" s="1"/>
  <c r="H186" i="1" s="1"/>
  <c r="H8" i="3"/>
  <c r="G8" i="3" s="1"/>
  <c r="N7" i="1" s="1"/>
  <c r="H16" i="3"/>
  <c r="G16" i="3" s="1"/>
  <c r="N15" i="1" s="1"/>
  <c r="H100" i="3"/>
  <c r="G100" i="3" s="1"/>
  <c r="H28" i="3"/>
  <c r="G28" i="3" s="1"/>
  <c r="H150" i="3"/>
  <c r="G150" i="3" s="1"/>
  <c r="N149" i="1" s="1"/>
  <c r="H126" i="3"/>
  <c r="G126" i="3" s="1"/>
  <c r="H114" i="3"/>
  <c r="G114" i="3" s="1"/>
  <c r="N113" i="1" s="1"/>
  <c r="H380" i="3"/>
  <c r="G380" i="3" s="1"/>
  <c r="N379" i="1" s="1"/>
  <c r="H368" i="3"/>
  <c r="G368" i="3" s="1"/>
  <c r="N367" i="1" s="1"/>
  <c r="H344" i="3"/>
  <c r="G344" i="3" s="1"/>
  <c r="N343" i="1" s="1"/>
  <c r="H332" i="3"/>
  <c r="G332" i="3" s="1"/>
  <c r="N331" i="1" s="1"/>
  <c r="H320" i="3"/>
  <c r="G320" i="3" s="1"/>
  <c r="H296" i="3"/>
  <c r="G296" i="3" s="1"/>
  <c r="H284" i="3"/>
  <c r="G284" i="3" s="1"/>
  <c r="H272" i="3"/>
  <c r="G272" i="3" s="1"/>
  <c r="H260" i="3"/>
  <c r="G260" i="3" s="1"/>
  <c r="H224" i="3"/>
  <c r="G224" i="3" s="1"/>
  <c r="N223" i="1" s="1"/>
  <c r="H212" i="3"/>
  <c r="G212" i="3" s="1"/>
  <c r="N211" i="1" s="1"/>
  <c r="H200" i="3"/>
  <c r="G200" i="3" s="1"/>
  <c r="N199" i="1" s="1"/>
  <c r="H188" i="3"/>
  <c r="G188" i="3" s="1"/>
  <c r="H176" i="3"/>
  <c r="G176" i="3" s="1"/>
  <c r="N175" i="1" s="1"/>
  <c r="H164" i="3"/>
  <c r="G164" i="3" s="1"/>
  <c r="N163" i="1" s="1"/>
  <c r="H152" i="3"/>
  <c r="G152" i="3" s="1"/>
  <c r="H401" i="3"/>
  <c r="G401" i="3" s="1"/>
  <c r="H389" i="3"/>
  <c r="G389" i="3" s="1"/>
  <c r="H377" i="3"/>
  <c r="G377" i="3" s="1"/>
  <c r="H365" i="3"/>
  <c r="G365" i="3" s="1"/>
  <c r="H353" i="3"/>
  <c r="G353" i="3" s="1"/>
  <c r="H329" i="3"/>
  <c r="G329" i="3" s="1"/>
  <c r="N328" i="1" s="1"/>
  <c r="H293" i="3"/>
  <c r="G293" i="3" s="1"/>
  <c r="N292" i="1" s="1"/>
  <c r="H281" i="3"/>
  <c r="G281" i="3" s="1"/>
  <c r="N280" i="1" s="1"/>
  <c r="H269" i="3"/>
  <c r="G269" i="3" s="1"/>
  <c r="N268" i="1" s="1"/>
  <c r="H257" i="3"/>
  <c r="G257" i="3" s="1"/>
  <c r="N256" i="1" s="1"/>
  <c r="H245" i="3"/>
  <c r="G245" i="3" s="1"/>
  <c r="N244" i="1" s="1"/>
  <c r="H233" i="3"/>
  <c r="G233" i="3" s="1"/>
  <c r="N232" i="1" s="1"/>
  <c r="H209" i="3"/>
  <c r="G209" i="3" s="1"/>
  <c r="H185" i="3"/>
  <c r="G185" i="3" s="1"/>
  <c r="N184" i="1" s="1"/>
  <c r="H173" i="3"/>
  <c r="G173" i="3" s="1"/>
  <c r="H137" i="3"/>
  <c r="G137" i="3" s="1"/>
  <c r="H394" i="3"/>
  <c r="G394" i="3" s="1"/>
  <c r="H370" i="3"/>
  <c r="G370" i="3" s="1"/>
  <c r="N369" i="1" s="1"/>
  <c r="H346" i="3"/>
  <c r="G346" i="3" s="1"/>
  <c r="N345" i="1" s="1"/>
  <c r="H286" i="3"/>
  <c r="G286" i="3" s="1"/>
  <c r="N285" i="1" s="1"/>
  <c r="H262" i="3"/>
  <c r="G262" i="3" s="1"/>
  <c r="N261" i="1" s="1"/>
  <c r="H250" i="3"/>
  <c r="G250" i="3" s="1"/>
  <c r="N249" i="1" s="1"/>
  <c r="H190" i="3"/>
  <c r="G190" i="3" s="1"/>
  <c r="N189" i="1" s="1"/>
  <c r="O358" i="1"/>
  <c r="P346" i="1"/>
  <c r="O322" i="1"/>
  <c r="P226" i="1"/>
  <c r="O226" i="1"/>
  <c r="Q226" i="1"/>
  <c r="Q34" i="1"/>
  <c r="P34" i="1"/>
  <c r="P10" i="1"/>
  <c r="O10" i="1"/>
  <c r="M341" i="1"/>
  <c r="W138" i="6"/>
  <c r="V138" i="6" s="1"/>
  <c r="K109" i="1" s="1"/>
  <c r="I35" i="6"/>
  <c r="H35" i="6" s="1"/>
  <c r="J247" i="1" s="1"/>
  <c r="I160" i="6"/>
  <c r="H160" i="6" s="1"/>
  <c r="I141" i="6"/>
  <c r="H141" i="6" s="1"/>
  <c r="J336" i="1" s="1"/>
  <c r="I139" i="6"/>
  <c r="H139" i="6" s="1"/>
  <c r="J280" i="1" s="1"/>
  <c r="I237" i="6"/>
  <c r="H237" i="6" s="1"/>
  <c r="J185" i="1" s="1"/>
  <c r="M345" i="1"/>
  <c r="M398" i="1"/>
  <c r="L367" i="1"/>
  <c r="L199" i="1"/>
  <c r="L175" i="1"/>
  <c r="L375" i="1"/>
  <c r="L389" i="1"/>
  <c r="L231" i="1"/>
  <c r="L89" i="1"/>
  <c r="L325" i="1"/>
  <c r="L336" i="1"/>
  <c r="P369" i="1"/>
  <c r="O369" i="1"/>
  <c r="Q249" i="1"/>
  <c r="Q237" i="1"/>
  <c r="O237" i="1"/>
  <c r="P201" i="1"/>
  <c r="O201" i="1"/>
  <c r="Q177" i="1"/>
  <c r="P93" i="1"/>
  <c r="Q57" i="1"/>
  <c r="W12" i="6"/>
  <c r="V12" i="6" s="1"/>
  <c r="K282" i="1" s="1"/>
  <c r="W164" i="6"/>
  <c r="V164" i="6" s="1"/>
  <c r="K146" i="1" s="1"/>
  <c r="W81" i="6"/>
  <c r="V81" i="6" s="1"/>
  <c r="W258" i="6"/>
  <c r="V258" i="6" s="1"/>
  <c r="K64" i="1" s="1"/>
  <c r="W292" i="6"/>
  <c r="V292" i="6" s="1"/>
  <c r="W224" i="6"/>
  <c r="V224" i="6" s="1"/>
  <c r="K264" i="1" s="1"/>
  <c r="I110" i="6"/>
  <c r="H110" i="6" s="1"/>
  <c r="I27" i="6"/>
  <c r="H27" i="6" s="1"/>
  <c r="I365" i="6"/>
  <c r="H365" i="6" s="1"/>
  <c r="I112" i="6"/>
  <c r="H112" i="6" s="1"/>
  <c r="J60" i="1" s="1"/>
  <c r="I97" i="6"/>
  <c r="H97" i="6" s="1"/>
  <c r="J57" i="1" s="1"/>
  <c r="I323" i="6"/>
  <c r="H323" i="6" s="1"/>
  <c r="J253" i="1" s="1"/>
  <c r="L395" i="1"/>
  <c r="L171" i="1"/>
  <c r="P394" i="1"/>
  <c r="I256" i="6"/>
  <c r="H256" i="6" s="1"/>
  <c r="J156" i="1" s="1"/>
  <c r="I251" i="6"/>
  <c r="H251" i="6" s="1"/>
  <c r="I222" i="6"/>
  <c r="H222" i="6" s="1"/>
  <c r="J184" i="1" s="1"/>
  <c r="I131" i="6"/>
  <c r="H131" i="6" s="1"/>
  <c r="J310" i="1" s="1"/>
  <c r="I352" i="6"/>
  <c r="H352" i="6" s="1"/>
  <c r="J252" i="1" s="1"/>
  <c r="W362" i="6"/>
  <c r="V362" i="6" s="1"/>
  <c r="K161" i="1" s="1"/>
  <c r="W96" i="6"/>
  <c r="V96" i="6" s="1"/>
  <c r="K344" i="1" s="1"/>
  <c r="W69" i="6"/>
  <c r="V69" i="6" s="1"/>
  <c r="W114" i="6"/>
  <c r="V114" i="6" s="1"/>
  <c r="K154" i="1" s="1"/>
  <c r="W326" i="6"/>
  <c r="V326" i="6" s="1"/>
  <c r="K266" i="1" s="1"/>
  <c r="W177" i="6"/>
  <c r="V177" i="6" s="1"/>
  <c r="W155" i="6"/>
  <c r="V155" i="6" s="1"/>
  <c r="K228" i="1" s="1"/>
  <c r="W347" i="6"/>
  <c r="V347" i="6" s="1"/>
  <c r="K91" i="1" s="1"/>
  <c r="W53" i="6"/>
  <c r="V53" i="6" s="1"/>
  <c r="W287" i="6"/>
  <c r="V287" i="6" s="1"/>
  <c r="K307" i="1" s="1"/>
  <c r="W256" i="6"/>
  <c r="V256" i="6" s="1"/>
  <c r="K156" i="1" s="1"/>
  <c r="W209" i="6"/>
  <c r="V209" i="6" s="1"/>
  <c r="W338" i="6"/>
  <c r="V338" i="6" s="1"/>
  <c r="K95" i="1" s="1"/>
  <c r="W35" i="6"/>
  <c r="V35" i="6" s="1"/>
  <c r="K247" i="1" s="1"/>
  <c r="W71" i="6"/>
  <c r="V71" i="6" s="1"/>
  <c r="K36" i="1" s="1"/>
  <c r="W293" i="6"/>
  <c r="V293" i="6" s="1"/>
  <c r="K128" i="1" s="1"/>
  <c r="M293" i="1"/>
  <c r="M174" i="1"/>
  <c r="M139" i="1"/>
  <c r="M104" i="1"/>
  <c r="W149" i="6"/>
  <c r="V149" i="6" s="1"/>
  <c r="I119" i="6"/>
  <c r="H119" i="6" s="1"/>
  <c r="J350" i="1" s="1"/>
  <c r="I379" i="6"/>
  <c r="H379" i="6" s="1"/>
  <c r="J251" i="1" s="1"/>
  <c r="I343" i="6"/>
  <c r="H343" i="6" s="1"/>
  <c r="J340" i="1" s="1"/>
  <c r="O130" i="1"/>
  <c r="O261" i="1"/>
  <c r="O70" i="1"/>
  <c r="I398" i="6"/>
  <c r="H398" i="6" s="1"/>
  <c r="I175" i="6"/>
  <c r="H175" i="6" s="1"/>
  <c r="J294" i="1" s="1"/>
  <c r="I316" i="6"/>
  <c r="H316" i="6" s="1"/>
  <c r="J215" i="1" s="1"/>
  <c r="I59" i="6"/>
  <c r="H59" i="6" s="1"/>
  <c r="I28" i="6"/>
  <c r="H28" i="6" s="1"/>
  <c r="J92" i="1" s="1"/>
  <c r="I361" i="6"/>
  <c r="H361" i="6" s="1"/>
  <c r="I90" i="6"/>
  <c r="H90" i="6" s="1"/>
  <c r="I340" i="6"/>
  <c r="H340" i="6" s="1"/>
  <c r="J335" i="1" s="1"/>
  <c r="I103" i="6"/>
  <c r="H103" i="6" s="1"/>
  <c r="J248" i="1" s="1"/>
  <c r="W325" i="6"/>
  <c r="V325" i="6" s="1"/>
  <c r="K265" i="1" s="1"/>
  <c r="M332" i="1"/>
  <c r="W59" i="6"/>
  <c r="V59" i="6" s="1"/>
  <c r="K169" i="1" s="1"/>
  <c r="W152" i="6"/>
  <c r="V152" i="6" s="1"/>
  <c r="K401" i="1" s="1"/>
  <c r="W281" i="6"/>
  <c r="V281" i="6" s="1"/>
  <c r="K126" i="1" s="1"/>
  <c r="W10" i="6"/>
  <c r="V10" i="6" s="1"/>
  <c r="K374" i="1" s="1"/>
  <c r="W354" i="6"/>
  <c r="V354" i="6" s="1"/>
  <c r="K331" i="1" s="1"/>
  <c r="W234" i="6"/>
  <c r="V234" i="6" s="1"/>
  <c r="K58" i="1" s="1"/>
  <c r="W302" i="6"/>
  <c r="V302" i="6" s="1"/>
  <c r="K274" i="1" s="1"/>
  <c r="W82" i="6"/>
  <c r="V82" i="6" s="1"/>
  <c r="K285" i="1" s="1"/>
  <c r="W253" i="6"/>
  <c r="V253" i="6" s="1"/>
  <c r="K236" i="1" s="1"/>
  <c r="M148" i="1"/>
  <c r="W91" i="6"/>
  <c r="V91" i="6" s="1"/>
  <c r="K16" i="1" s="1"/>
  <c r="W93" i="6"/>
  <c r="V93" i="6" s="1"/>
  <c r="K99" i="1" s="1"/>
  <c r="W313" i="6"/>
  <c r="V313" i="6" s="1"/>
  <c r="K315" i="1" s="1"/>
  <c r="W236" i="6"/>
  <c r="V236" i="6" s="1"/>
  <c r="K165" i="1" s="1"/>
  <c r="W185" i="6"/>
  <c r="V185" i="6" s="1"/>
  <c r="K391" i="1" s="1"/>
  <c r="W182" i="6"/>
  <c r="V182" i="6" s="1"/>
  <c r="K267" i="1" s="1"/>
  <c r="M338" i="1"/>
  <c r="M290" i="1"/>
  <c r="M248" i="1"/>
  <c r="M210" i="1"/>
  <c r="M103" i="1"/>
  <c r="M66" i="1"/>
  <c r="O165" i="1"/>
  <c r="I369" i="6"/>
  <c r="H369" i="6" s="1"/>
  <c r="J34" i="1" s="1"/>
  <c r="I322" i="6"/>
  <c r="H322" i="6" s="1"/>
  <c r="J232" i="1" s="1"/>
  <c r="I281" i="6"/>
  <c r="H281" i="6" s="1"/>
  <c r="I282" i="6"/>
  <c r="H282" i="6" s="1"/>
  <c r="J117" i="1" s="1"/>
  <c r="I377" i="6"/>
  <c r="H377" i="6" s="1"/>
  <c r="J11" i="1" s="1"/>
  <c r="I355" i="6"/>
  <c r="H355" i="6" s="1"/>
  <c r="I354" i="6"/>
  <c r="H354" i="6" s="1"/>
  <c r="I384" i="6"/>
  <c r="H384" i="6" s="1"/>
  <c r="J329" i="1" s="1"/>
  <c r="I375" i="6"/>
  <c r="H375" i="6" s="1"/>
  <c r="J370" i="1" s="1"/>
  <c r="I370" i="6"/>
  <c r="H370" i="6" s="1"/>
  <c r="J2" i="1" s="1"/>
  <c r="M180" i="1"/>
  <c r="I401" i="6"/>
  <c r="H401" i="6" s="1"/>
  <c r="J229" i="1" s="1"/>
  <c r="I154" i="6"/>
  <c r="H154" i="6" s="1"/>
  <c r="J159" i="1" s="1"/>
  <c r="P9" i="1"/>
  <c r="I76" i="6"/>
  <c r="H76" i="6" s="1"/>
  <c r="J305" i="1" s="1"/>
  <c r="I252" i="6"/>
  <c r="H252" i="6" s="1"/>
  <c r="I142" i="6"/>
  <c r="H142" i="6" s="1"/>
  <c r="J351" i="1" s="1"/>
  <c r="I184" i="6"/>
  <c r="H184" i="6" s="1"/>
  <c r="J150" i="1" s="1"/>
  <c r="W206" i="6"/>
  <c r="V206" i="6" s="1"/>
  <c r="K324" i="1" s="1"/>
  <c r="W57" i="6"/>
  <c r="V57" i="6" s="1"/>
  <c r="K180" i="1" s="1"/>
  <c r="O309" i="1"/>
  <c r="O394" i="1"/>
  <c r="I180" i="6"/>
  <c r="H180" i="6" s="1"/>
  <c r="I397" i="6"/>
  <c r="H397" i="6" s="1"/>
  <c r="J89" i="1" s="1"/>
  <c r="I283" i="6"/>
  <c r="H283" i="6" s="1"/>
  <c r="W348" i="6"/>
  <c r="V348" i="6" s="1"/>
  <c r="K97" i="1" s="1"/>
  <c r="W351" i="6"/>
  <c r="V351" i="6" s="1"/>
  <c r="K201" i="1" s="1"/>
  <c r="W232" i="6"/>
  <c r="V232" i="6" s="1"/>
  <c r="K355" i="1" s="1"/>
  <c r="W240" i="6"/>
  <c r="V240" i="6" s="1"/>
  <c r="K54" i="1" s="1"/>
  <c r="W297" i="6"/>
  <c r="V297" i="6" s="1"/>
  <c r="K166" i="1" s="1"/>
  <c r="W123" i="6"/>
  <c r="V123" i="6" s="1"/>
  <c r="K278" i="1" s="1"/>
  <c r="W11" i="6"/>
  <c r="V11" i="6" s="1"/>
  <c r="K152" i="1" s="1"/>
  <c r="W375" i="6"/>
  <c r="V375" i="6" s="1"/>
  <c r="K370" i="1" s="1"/>
  <c r="W291" i="6"/>
  <c r="V291" i="6" s="1"/>
  <c r="K304" i="1" s="1"/>
  <c r="W113" i="6"/>
  <c r="V113" i="6" s="1"/>
  <c r="K82" i="1" s="1"/>
  <c r="W151" i="6"/>
  <c r="V151" i="6" s="1"/>
  <c r="W305" i="6"/>
  <c r="V305" i="6" s="1"/>
  <c r="K306" i="1" s="1"/>
  <c r="W61" i="6"/>
  <c r="V61" i="6" s="1"/>
  <c r="K61" i="1" s="1"/>
  <c r="W77" i="6"/>
  <c r="V77" i="6" s="1"/>
  <c r="K341" i="1" s="1"/>
  <c r="W377" i="6"/>
  <c r="V377" i="6" s="1"/>
  <c r="W31" i="6"/>
  <c r="V31" i="6" s="1"/>
  <c r="W183" i="6"/>
  <c r="V183" i="6" s="1"/>
  <c r="W51" i="6"/>
  <c r="V51" i="6" s="1"/>
  <c r="W27" i="6"/>
  <c r="V27" i="6" s="1"/>
  <c r="K197" i="1" s="1"/>
  <c r="W321" i="6"/>
  <c r="V321" i="6" s="1"/>
  <c r="K40" i="1" s="1"/>
  <c r="W230" i="6"/>
  <c r="V230" i="6" s="1"/>
  <c r="K356" i="1" s="1"/>
  <c r="M361" i="1"/>
  <c r="M306" i="1"/>
  <c r="M186" i="1"/>
  <c r="M150" i="1"/>
  <c r="M115" i="1"/>
  <c r="M43" i="1"/>
  <c r="M4" i="1"/>
  <c r="I13" i="6"/>
  <c r="H13" i="6" s="1"/>
  <c r="O33" i="1"/>
  <c r="I186" i="6"/>
  <c r="H186" i="6" s="1"/>
  <c r="I213" i="6"/>
  <c r="H213" i="6" s="1"/>
  <c r="J311" i="1" s="1"/>
  <c r="I295" i="6"/>
  <c r="H295" i="6" s="1"/>
  <c r="J301" i="1" s="1"/>
  <c r="I264" i="6"/>
  <c r="H264" i="6" s="1"/>
  <c r="J241" i="1" s="1"/>
  <c r="I29" i="6"/>
  <c r="H29" i="6" s="1"/>
  <c r="J206" i="1" s="1"/>
  <c r="I297" i="6"/>
  <c r="H297" i="6" s="1"/>
  <c r="I241" i="6"/>
  <c r="H241" i="6" s="1"/>
  <c r="I329" i="6"/>
  <c r="H329" i="6" s="1"/>
  <c r="W190" i="6"/>
  <c r="V190" i="6" s="1"/>
  <c r="K313" i="1" s="1"/>
  <c r="W229" i="6"/>
  <c r="V229" i="6" s="1"/>
  <c r="W6" i="6"/>
  <c r="V6" i="6" s="1"/>
  <c r="K286" i="1" s="1"/>
  <c r="W100" i="6"/>
  <c r="V100" i="6" s="1"/>
  <c r="K386" i="1" s="1"/>
  <c r="W383" i="6"/>
  <c r="V383" i="6" s="1"/>
  <c r="K328" i="1" s="1"/>
  <c r="W25" i="6"/>
  <c r="V25" i="6" s="1"/>
  <c r="K194" i="1" s="1"/>
  <c r="W341" i="6"/>
  <c r="V341" i="6" s="1"/>
  <c r="K85" i="1" s="1"/>
  <c r="W28" i="6"/>
  <c r="V28" i="6" s="1"/>
  <c r="K92" i="1" s="1"/>
  <c r="W327" i="6"/>
  <c r="V327" i="6" s="1"/>
  <c r="K19" i="1" s="1"/>
  <c r="W255" i="6"/>
  <c r="V255" i="6" s="1"/>
  <c r="K235" i="1" s="1"/>
  <c r="W400" i="6"/>
  <c r="V400" i="6" s="1"/>
  <c r="W267" i="6"/>
  <c r="V267" i="6" s="1"/>
  <c r="K256" i="1" s="1"/>
  <c r="W129" i="6"/>
  <c r="V129" i="6" s="1"/>
  <c r="K364" i="1" s="1"/>
  <c r="M305" i="1"/>
  <c r="M185" i="1"/>
  <c r="M78" i="1"/>
  <c r="I313" i="6"/>
  <c r="H313" i="6" s="1"/>
  <c r="M205" i="1"/>
  <c r="I257" i="6"/>
  <c r="H257" i="6" s="1"/>
  <c r="I218" i="6"/>
  <c r="H218" i="6" s="1"/>
  <c r="I177" i="6"/>
  <c r="H177" i="6" s="1"/>
  <c r="J5" i="1" s="1"/>
  <c r="I227" i="6"/>
  <c r="H227" i="6" s="1"/>
  <c r="I250" i="6"/>
  <c r="H250" i="6" s="1"/>
  <c r="J25" i="1" s="1"/>
  <c r="I150" i="6"/>
  <c r="H150" i="6" s="1"/>
  <c r="J312" i="1" s="1"/>
  <c r="I49" i="6"/>
  <c r="H49" i="6" s="1"/>
  <c r="J225" i="1" s="1"/>
  <c r="I344" i="6"/>
  <c r="H344" i="6" s="1"/>
  <c r="I191" i="6"/>
  <c r="H191" i="6" s="1"/>
  <c r="I309" i="6"/>
  <c r="H309" i="6" s="1"/>
  <c r="J110" i="1" s="1"/>
  <c r="I71" i="6"/>
  <c r="H71" i="6" s="1"/>
  <c r="J36" i="1" s="1"/>
  <c r="I327" i="6"/>
  <c r="H327" i="6" s="1"/>
  <c r="J19" i="1" s="1"/>
  <c r="I60" i="6"/>
  <c r="H60" i="6" s="1"/>
  <c r="I179" i="6"/>
  <c r="H179" i="6" s="1"/>
  <c r="J7" i="1" s="1"/>
  <c r="I307" i="6"/>
  <c r="H307" i="6" s="1"/>
  <c r="I289" i="6"/>
  <c r="H289" i="6" s="1"/>
  <c r="J143" i="1" s="1"/>
  <c r="M356" i="1"/>
  <c r="M55" i="1"/>
  <c r="I50" i="6"/>
  <c r="H50" i="6" s="1"/>
  <c r="J377" i="1" s="1"/>
  <c r="Q273" i="1"/>
  <c r="Q381" i="1"/>
  <c r="Q309" i="1"/>
  <c r="Q22" i="1"/>
  <c r="I357" i="6"/>
  <c r="H357" i="6" s="1"/>
  <c r="J46" i="1" s="1"/>
  <c r="I114" i="6"/>
  <c r="H114" i="6" s="1"/>
  <c r="W137" i="6"/>
  <c r="V137" i="6" s="1"/>
  <c r="K268" i="1" s="1"/>
  <c r="I200" i="6"/>
  <c r="H200" i="6" s="1"/>
  <c r="J148" i="1" s="1"/>
  <c r="I277" i="6"/>
  <c r="H277" i="6" s="1"/>
  <c r="Q21" i="1"/>
  <c r="O346" i="1"/>
  <c r="I98" i="6"/>
  <c r="H98" i="6" s="1"/>
  <c r="J202" i="1" s="1"/>
  <c r="I56" i="6"/>
  <c r="H56" i="6" s="1"/>
  <c r="J76" i="1" s="1"/>
  <c r="W273" i="6"/>
  <c r="V273" i="6" s="1"/>
  <c r="K17" i="1" s="1"/>
  <c r="W376" i="6"/>
  <c r="V376" i="6" s="1"/>
  <c r="W265" i="6"/>
  <c r="V265" i="6" s="1"/>
  <c r="W350" i="6"/>
  <c r="V350" i="6" s="1"/>
  <c r="K198" i="1" s="1"/>
  <c r="W89" i="6"/>
  <c r="V89" i="6" s="1"/>
  <c r="K296" i="1" s="1"/>
  <c r="W9" i="6"/>
  <c r="V9" i="6" s="1"/>
  <c r="K397" i="1" s="1"/>
  <c r="W330" i="6"/>
  <c r="V330" i="6" s="1"/>
  <c r="W208" i="6"/>
  <c r="V208" i="6" s="1"/>
  <c r="K384" i="1" s="1"/>
  <c r="W314" i="6"/>
  <c r="V314" i="6" s="1"/>
  <c r="K114" i="1" s="1"/>
  <c r="W106" i="6"/>
  <c r="V106" i="6" s="1"/>
  <c r="W343" i="6"/>
  <c r="V343" i="6" s="1"/>
  <c r="K340" i="1" s="1"/>
  <c r="W203" i="6"/>
  <c r="V203" i="6" s="1"/>
  <c r="K136" i="1" s="1"/>
  <c r="W270" i="6"/>
  <c r="V270" i="6" s="1"/>
  <c r="K163" i="1" s="1"/>
  <c r="W140" i="6"/>
  <c r="V140" i="6" s="1"/>
  <c r="K287" i="1" s="1"/>
  <c r="W323" i="6"/>
  <c r="V323" i="6" s="1"/>
  <c r="W88" i="6"/>
  <c r="V88" i="6" s="1"/>
  <c r="K39" i="1" s="1"/>
  <c r="W192" i="6"/>
  <c r="V192" i="6" s="1"/>
  <c r="W200" i="6"/>
  <c r="V200" i="6" s="1"/>
  <c r="M162" i="1"/>
  <c r="M127" i="1"/>
  <c r="W379" i="6"/>
  <c r="V379" i="6" s="1"/>
  <c r="K251" i="1" s="1"/>
  <c r="I187" i="6"/>
  <c r="H187" i="6" s="1"/>
  <c r="J187" i="1" s="1"/>
  <c r="N40" i="1"/>
  <c r="I387" i="6"/>
  <c r="H387" i="6" s="1"/>
  <c r="I8" i="6"/>
  <c r="H8" i="6" s="1"/>
  <c r="J249" i="1" s="1"/>
  <c r="I208" i="6"/>
  <c r="H208" i="6" s="1"/>
  <c r="J384" i="1" s="1"/>
  <c r="I306" i="6"/>
  <c r="H306" i="6" s="1"/>
  <c r="I133" i="6"/>
  <c r="H133" i="6" s="1"/>
  <c r="J298" i="1" s="1"/>
  <c r="I82" i="6"/>
  <c r="H82" i="6" s="1"/>
  <c r="J285" i="1" s="1"/>
  <c r="I266" i="6"/>
  <c r="H266" i="6" s="1"/>
  <c r="J239" i="1" s="1"/>
  <c r="I296" i="6"/>
  <c r="H296" i="6" s="1"/>
  <c r="J221" i="1" s="1"/>
  <c r="I275" i="6"/>
  <c r="H275" i="6" s="1"/>
  <c r="J120" i="1" s="1"/>
  <c r="I334" i="6"/>
  <c r="H334" i="6" s="1"/>
  <c r="J94" i="1" s="1"/>
  <c r="I61" i="6"/>
  <c r="H61" i="6" s="1"/>
  <c r="J61" i="1" s="1"/>
  <c r="I33" i="6"/>
  <c r="H33" i="6" s="1"/>
  <c r="I193" i="6"/>
  <c r="H193" i="6" s="1"/>
  <c r="J354" i="1" s="1"/>
  <c r="I267" i="6"/>
  <c r="H267" i="6" s="1"/>
  <c r="J256" i="1" s="1"/>
  <c r="I52" i="6"/>
  <c r="H52" i="6" s="1"/>
  <c r="J211" i="1" s="1"/>
  <c r="I124" i="6"/>
  <c r="H124" i="6" s="1"/>
  <c r="W133" i="6"/>
  <c r="V133" i="6" s="1"/>
  <c r="K298" i="1" s="1"/>
  <c r="W42" i="6"/>
  <c r="V42" i="6" s="1"/>
  <c r="K372" i="1" s="1"/>
  <c r="W250" i="6"/>
  <c r="V250" i="6" s="1"/>
  <c r="K25" i="1" s="1"/>
  <c r="W264" i="6"/>
  <c r="V264" i="6" s="1"/>
  <c r="K241" i="1" s="1"/>
  <c r="W67" i="6"/>
  <c r="V67" i="6" s="1"/>
  <c r="W29" i="6"/>
  <c r="V29" i="6" s="1"/>
  <c r="K206" i="1" s="1"/>
  <c r="W150" i="6"/>
  <c r="V150" i="6" s="1"/>
  <c r="K312" i="1" s="1"/>
  <c r="W298" i="6"/>
  <c r="V298" i="6" s="1"/>
  <c r="K130" i="1" s="1"/>
  <c r="W193" i="6"/>
  <c r="V193" i="6" s="1"/>
  <c r="K354" i="1" s="1"/>
  <c r="M333" i="1"/>
  <c r="M323" i="1"/>
  <c r="W84" i="6"/>
  <c r="V84" i="6" s="1"/>
  <c r="K380" i="1" s="1"/>
  <c r="W248" i="6"/>
  <c r="V248" i="6" s="1"/>
  <c r="K168" i="1" s="1"/>
  <c r="W62" i="6"/>
  <c r="V62" i="6" s="1"/>
  <c r="K171" i="1" s="1"/>
  <c r="W249" i="6"/>
  <c r="V249" i="6" s="1"/>
  <c r="K84" i="1" s="1"/>
  <c r="W368" i="6"/>
  <c r="V368" i="6" s="1"/>
  <c r="K261" i="1" s="1"/>
  <c r="W285" i="6"/>
  <c r="V285" i="6" s="1"/>
  <c r="K127" i="1" s="1"/>
  <c r="M320" i="1"/>
  <c r="M197" i="1"/>
  <c r="M126" i="1"/>
  <c r="M88" i="1"/>
  <c r="M15" i="1"/>
  <c r="M53" i="1"/>
  <c r="I270" i="6"/>
  <c r="H270" i="6" s="1"/>
  <c r="J163" i="1" s="1"/>
  <c r="H323" i="2"/>
  <c r="G323" i="2" s="1"/>
  <c r="H322" i="1" s="1"/>
  <c r="H387" i="3"/>
  <c r="G387" i="3" s="1"/>
  <c r="N386" i="1" s="1"/>
  <c r="H110" i="3"/>
  <c r="G110" i="3" s="1"/>
  <c r="N109" i="1" s="1"/>
  <c r="H374" i="3"/>
  <c r="G374" i="3" s="1"/>
  <c r="N373" i="1" s="1"/>
  <c r="H206" i="3"/>
  <c r="G206" i="3" s="1"/>
  <c r="N205" i="1" s="1"/>
  <c r="H356" i="3"/>
  <c r="G356" i="3" s="1"/>
  <c r="N355" i="1" s="1"/>
  <c r="H371" i="3"/>
  <c r="G371" i="3" s="1"/>
  <c r="N370" i="1" s="1"/>
  <c r="H138" i="3"/>
  <c r="G138" i="3" s="1"/>
  <c r="N137" i="1" s="1"/>
  <c r="H85" i="3"/>
  <c r="G85" i="3" s="1"/>
  <c r="N84" i="1" s="1"/>
  <c r="H341" i="3"/>
  <c r="G341" i="3" s="1"/>
  <c r="N340" i="1" s="1"/>
  <c r="H317" i="3"/>
  <c r="G317" i="3" s="1"/>
  <c r="H331" i="2"/>
  <c r="G331" i="2" s="1"/>
  <c r="H330" i="1" s="1"/>
  <c r="H385" i="3"/>
  <c r="G385" i="3" s="1"/>
  <c r="H10" i="2"/>
  <c r="G10" i="2" s="1"/>
  <c r="H9" i="1" s="1"/>
  <c r="H59" i="2"/>
  <c r="G59" i="2" s="1"/>
  <c r="H58" i="1" s="1"/>
  <c r="H127" i="3"/>
  <c r="G127" i="3" s="1"/>
  <c r="N126" i="1" s="1"/>
  <c r="H64" i="3"/>
  <c r="G64" i="3" s="1"/>
  <c r="N63" i="1" s="1"/>
  <c r="H392" i="3"/>
  <c r="G392" i="3" s="1"/>
  <c r="N391" i="1" s="1"/>
  <c r="H299" i="2"/>
  <c r="G299" i="2" s="1"/>
  <c r="H298" i="1" s="1"/>
  <c r="H270" i="3"/>
  <c r="G270" i="3" s="1"/>
  <c r="N269" i="1" s="1"/>
  <c r="H331" i="3"/>
  <c r="G331" i="3" s="1"/>
  <c r="N330" i="1" s="1"/>
  <c r="H305" i="3"/>
  <c r="G305" i="3" s="1"/>
  <c r="N304" i="1" s="1"/>
  <c r="H238" i="3"/>
  <c r="G238" i="3" s="1"/>
  <c r="N237" i="1" s="1"/>
  <c r="H202" i="3"/>
  <c r="G202" i="3" s="1"/>
  <c r="N201" i="1" s="1"/>
  <c r="H87" i="3"/>
  <c r="G87" i="3" s="1"/>
  <c r="N86" i="1" s="1"/>
  <c r="H63" i="3"/>
  <c r="G63" i="3" s="1"/>
  <c r="N62" i="1" s="1"/>
  <c r="H39" i="3"/>
  <c r="G39" i="3" s="1"/>
  <c r="N38" i="1" s="1"/>
  <c r="H149" i="3"/>
  <c r="G149" i="3" s="1"/>
  <c r="N148" i="1" s="1"/>
  <c r="H125" i="3"/>
  <c r="G125" i="3" s="1"/>
  <c r="N124" i="1" s="1"/>
  <c r="H391" i="3"/>
  <c r="G391" i="3" s="1"/>
  <c r="N390" i="1" s="1"/>
  <c r="H343" i="3"/>
  <c r="G343" i="3" s="1"/>
  <c r="N342" i="1" s="1"/>
  <c r="H319" i="3"/>
  <c r="G319" i="3" s="1"/>
  <c r="N318" i="1" s="1"/>
  <c r="H295" i="3"/>
  <c r="G295" i="3" s="1"/>
  <c r="N294" i="1" s="1"/>
  <c r="H271" i="3"/>
  <c r="G271" i="3" s="1"/>
  <c r="H175" i="3"/>
  <c r="G175" i="3" s="1"/>
  <c r="H351" i="3"/>
  <c r="G351" i="3" s="1"/>
  <c r="N350" i="1" s="1"/>
  <c r="H390" i="3"/>
  <c r="G390" i="3" s="1"/>
  <c r="N389" i="1" s="1"/>
  <c r="H292" i="3"/>
  <c r="G292" i="3" s="1"/>
  <c r="N291" i="1" s="1"/>
  <c r="H236" i="3"/>
  <c r="G236" i="3" s="1"/>
  <c r="N235" i="1" s="1"/>
  <c r="H160" i="3"/>
  <c r="G160" i="3" s="1"/>
  <c r="N159" i="1" s="1"/>
  <c r="H86" i="3"/>
  <c r="G86" i="3" s="1"/>
  <c r="H62" i="3"/>
  <c r="G62" i="3" s="1"/>
  <c r="H38" i="3"/>
  <c r="G38" i="3" s="1"/>
  <c r="N37" i="1" s="1"/>
  <c r="H148" i="3"/>
  <c r="G148" i="3" s="1"/>
  <c r="N147" i="1" s="1"/>
  <c r="H95" i="2"/>
  <c r="G95" i="2" s="1"/>
  <c r="H94" i="1" s="1"/>
  <c r="H91" i="2"/>
  <c r="G91" i="2" s="1"/>
  <c r="H90" i="1" s="1"/>
  <c r="H58" i="2"/>
  <c r="G58" i="2" s="1"/>
  <c r="H81" i="3"/>
  <c r="G81" i="3" s="1"/>
  <c r="N80" i="1" s="1"/>
  <c r="H13" i="3"/>
  <c r="G13" i="3" s="1"/>
  <c r="N12" i="1" s="1"/>
  <c r="H302" i="3"/>
  <c r="G302" i="3" s="1"/>
  <c r="N301" i="1" s="1"/>
  <c r="H330" i="2"/>
  <c r="G330" i="2" s="1"/>
  <c r="H329" i="1" s="1"/>
  <c r="H259" i="2"/>
  <c r="G259" i="2" s="1"/>
  <c r="H258" i="1" s="1"/>
  <c r="H313" i="3"/>
  <c r="G313" i="3" s="1"/>
  <c r="N312" i="1" s="1"/>
  <c r="H134" i="3"/>
  <c r="G134" i="3" s="1"/>
  <c r="N133" i="1" s="1"/>
  <c r="H387" i="2"/>
  <c r="G387" i="2" s="1"/>
  <c r="H386" i="1" s="1"/>
  <c r="H267" i="2"/>
  <c r="G267" i="2" s="1"/>
  <c r="H266" i="1" s="1"/>
  <c r="H171" i="2"/>
  <c r="G171" i="2" s="1"/>
  <c r="H170" i="1" s="1"/>
  <c r="H147" i="2"/>
  <c r="G147" i="2" s="1"/>
  <c r="H146" i="1" s="1"/>
  <c r="H251" i="2"/>
  <c r="G251" i="2" s="1"/>
  <c r="H250" i="1" s="1"/>
  <c r="H227" i="2"/>
  <c r="G227" i="2" s="1"/>
  <c r="H226" i="1" s="1"/>
  <c r="H347" i="2"/>
  <c r="G347" i="2" s="1"/>
  <c r="H346" i="1" s="1"/>
  <c r="H248" i="3"/>
  <c r="G248" i="3" s="1"/>
  <c r="N247" i="1" s="1"/>
  <c r="H6" i="3"/>
  <c r="G6" i="3" s="1"/>
  <c r="N5" i="1" s="1"/>
  <c r="H184" i="3"/>
  <c r="G184" i="3" s="1"/>
  <c r="N183" i="1" s="1"/>
  <c r="H265" i="3"/>
  <c r="G265" i="3" s="1"/>
  <c r="N264" i="1" s="1"/>
  <c r="H218" i="2"/>
  <c r="G218" i="2" s="1"/>
  <c r="H217" i="1" s="1"/>
  <c r="H146" i="2"/>
  <c r="G146" i="2" s="1"/>
  <c r="H145" i="1" s="1"/>
  <c r="H95" i="3"/>
  <c r="G95" i="3" s="1"/>
  <c r="N94" i="1" s="1"/>
  <c r="H71" i="3"/>
  <c r="G71" i="3" s="1"/>
  <c r="N70" i="1" s="1"/>
  <c r="H47" i="3"/>
  <c r="G47" i="3" s="1"/>
  <c r="N46" i="1" s="1"/>
  <c r="H113" i="3"/>
  <c r="G113" i="3" s="1"/>
  <c r="N112" i="1" s="1"/>
  <c r="H133" i="3"/>
  <c r="G133" i="3" s="1"/>
  <c r="N132" i="1" s="1"/>
  <c r="H375" i="3"/>
  <c r="G375" i="3" s="1"/>
  <c r="N374" i="1" s="1"/>
  <c r="H327" i="3"/>
  <c r="G327" i="3" s="1"/>
  <c r="N326" i="1" s="1"/>
  <c r="H303" i="3"/>
  <c r="G303" i="3" s="1"/>
  <c r="N302" i="1" s="1"/>
  <c r="H279" i="3"/>
  <c r="G279" i="3" s="1"/>
  <c r="N278" i="1" s="1"/>
  <c r="H183" i="3"/>
  <c r="G183" i="3" s="1"/>
  <c r="N182" i="1" s="1"/>
  <c r="H162" i="2"/>
  <c r="G162" i="2" s="1"/>
  <c r="H161" i="1" s="1"/>
  <c r="H25" i="3"/>
  <c r="G25" i="3" s="1"/>
  <c r="N24" i="1" s="1"/>
  <c r="H216" i="3"/>
  <c r="G216" i="3" s="1"/>
  <c r="N215" i="1" s="1"/>
  <c r="H165" i="3"/>
  <c r="G165" i="3" s="1"/>
  <c r="N164" i="1" s="1"/>
  <c r="H22" i="3"/>
  <c r="G22" i="3" s="1"/>
  <c r="H94" i="3"/>
  <c r="G94" i="3" s="1"/>
  <c r="N93" i="1" s="1"/>
  <c r="H70" i="3"/>
  <c r="G70" i="3" s="1"/>
  <c r="N69" i="1" s="1"/>
  <c r="H46" i="3"/>
  <c r="G46" i="3" s="1"/>
  <c r="N45" i="1" s="1"/>
  <c r="H112" i="3"/>
  <c r="G112" i="3" s="1"/>
  <c r="N111" i="1" s="1"/>
  <c r="H301" i="3"/>
  <c r="G301" i="3" s="1"/>
  <c r="N300" i="1" s="1"/>
  <c r="H21" i="3"/>
  <c r="G21" i="3" s="1"/>
  <c r="N20" i="1" s="1"/>
  <c r="H358" i="3"/>
  <c r="G358" i="3" s="1"/>
  <c r="N357" i="1" s="1"/>
  <c r="H99" i="2"/>
  <c r="G99" i="2" s="1"/>
  <c r="H98" i="1" s="1"/>
  <c r="H355" i="2"/>
  <c r="G355" i="2" s="1"/>
  <c r="H354" i="1" s="1"/>
  <c r="H379" i="3"/>
  <c r="G379" i="3" s="1"/>
  <c r="H289" i="3"/>
  <c r="G289" i="3" s="1"/>
  <c r="N288" i="1" s="1"/>
  <c r="H116" i="3"/>
  <c r="G116" i="3" s="1"/>
  <c r="N115" i="1" s="1"/>
  <c r="H395" i="2"/>
  <c r="G395" i="2" s="1"/>
  <c r="H394" i="1" s="1"/>
  <c r="H371" i="2"/>
  <c r="G371" i="2" s="1"/>
  <c r="H370" i="1" s="1"/>
  <c r="H26" i="2"/>
  <c r="G26" i="2" s="1"/>
  <c r="H25" i="1" s="1"/>
  <c r="H326" i="3"/>
  <c r="G326" i="3" s="1"/>
  <c r="N325" i="1" s="1"/>
  <c r="H79" i="3"/>
  <c r="G79" i="3" s="1"/>
  <c r="N78" i="1" s="1"/>
  <c r="H55" i="3"/>
  <c r="G55" i="3" s="1"/>
  <c r="N54" i="1" s="1"/>
  <c r="H31" i="3"/>
  <c r="G31" i="3" s="1"/>
  <c r="N30" i="1" s="1"/>
  <c r="H141" i="3"/>
  <c r="G141" i="3" s="1"/>
  <c r="N140" i="1" s="1"/>
  <c r="H117" i="3"/>
  <c r="G117" i="3" s="1"/>
  <c r="N116" i="1" s="1"/>
  <c r="H383" i="3"/>
  <c r="G383" i="3" s="1"/>
  <c r="N382" i="1" s="1"/>
  <c r="H359" i="3"/>
  <c r="G359" i="3" s="1"/>
  <c r="N358" i="1" s="1"/>
  <c r="H335" i="3"/>
  <c r="G335" i="3" s="1"/>
  <c r="N334" i="1" s="1"/>
  <c r="H311" i="3"/>
  <c r="G311" i="3" s="1"/>
  <c r="N310" i="1" s="1"/>
  <c r="H287" i="3"/>
  <c r="G287" i="3" s="1"/>
  <c r="N286" i="1" s="1"/>
  <c r="H263" i="3"/>
  <c r="G263" i="3" s="1"/>
  <c r="N262" i="1" s="1"/>
  <c r="H239" i="3"/>
  <c r="G239" i="3" s="1"/>
  <c r="N238" i="1" s="1"/>
  <c r="H191" i="3"/>
  <c r="G191" i="3" s="1"/>
  <c r="N190" i="1" s="1"/>
  <c r="H45" i="3"/>
  <c r="G45" i="3" s="1"/>
  <c r="N44" i="1" s="1"/>
  <c r="H361" i="3"/>
  <c r="G361" i="3" s="1"/>
  <c r="N360" i="1" s="1"/>
  <c r="H226" i="3"/>
  <c r="G226" i="3" s="1"/>
  <c r="N225" i="1" s="1"/>
  <c r="H49" i="3"/>
  <c r="G49" i="3" s="1"/>
  <c r="N48" i="1" s="1"/>
  <c r="H336" i="3"/>
  <c r="G336" i="3" s="1"/>
  <c r="N335" i="1" s="1"/>
  <c r="H321" i="2"/>
  <c r="G321" i="2" s="1"/>
  <c r="H320" i="1" s="1"/>
  <c r="H105" i="2"/>
  <c r="G105" i="2" s="1"/>
  <c r="H104" i="1" s="1"/>
  <c r="H57" i="2"/>
  <c r="G57" i="2" s="1"/>
  <c r="H56" i="1" s="1"/>
  <c r="H10" i="3"/>
  <c r="G10" i="3" s="1"/>
  <c r="N9" i="1" s="1"/>
  <c r="H102" i="3"/>
  <c r="G102" i="3" s="1"/>
  <c r="N101" i="1" s="1"/>
  <c r="H78" i="3"/>
  <c r="G78" i="3" s="1"/>
  <c r="N77" i="1" s="1"/>
  <c r="H54" i="3"/>
  <c r="G54" i="3" s="1"/>
  <c r="N53" i="1" s="1"/>
  <c r="H30" i="3"/>
  <c r="G30" i="3" s="1"/>
  <c r="N29" i="1" s="1"/>
  <c r="H345" i="2"/>
  <c r="G345" i="2" s="1"/>
  <c r="H344" i="1" s="1"/>
  <c r="H201" i="2"/>
  <c r="G201" i="2" s="1"/>
  <c r="H200" i="1" s="1"/>
  <c r="H122" i="2"/>
  <c r="G122" i="2" s="1"/>
  <c r="H121" i="1" s="1"/>
  <c r="H210" i="2"/>
  <c r="G210" i="2" s="1"/>
  <c r="H209" i="1" s="1"/>
  <c r="H248" i="2"/>
  <c r="G248" i="2" s="1"/>
  <c r="H247" i="1" s="1"/>
  <c r="H386" i="2"/>
  <c r="G386" i="2" s="1"/>
  <c r="H385" i="1" s="1"/>
  <c r="H219" i="2"/>
  <c r="G219" i="2" s="1"/>
  <c r="H218" i="1" s="1"/>
  <c r="H339" i="2"/>
  <c r="G339" i="2" s="1"/>
  <c r="H338" i="1" s="1"/>
  <c r="H377" i="2"/>
  <c r="G377" i="2" s="1"/>
  <c r="H376" i="1" s="1"/>
  <c r="H353" i="2"/>
  <c r="G353" i="2" s="1"/>
  <c r="H352" i="1" s="1"/>
  <c r="H257" i="2"/>
  <c r="G257" i="2" s="1"/>
  <c r="H256" i="1" s="1"/>
  <c r="H137" i="2"/>
  <c r="G137" i="2" s="1"/>
  <c r="H136" i="1" s="1"/>
  <c r="H113" i="2"/>
  <c r="G113" i="2" s="1"/>
  <c r="H112" i="1" s="1"/>
  <c r="H325" i="2"/>
  <c r="G325" i="2" s="1"/>
  <c r="H324" i="1" s="1"/>
  <c r="H253" i="2"/>
  <c r="G253" i="2" s="1"/>
  <c r="H252" i="1" s="1"/>
  <c r="H205" i="2"/>
  <c r="G205" i="2" s="1"/>
  <c r="H204" i="1" s="1"/>
  <c r="H181" i="2"/>
  <c r="G181" i="2" s="1"/>
  <c r="H180" i="1" s="1"/>
  <c r="H157" i="2"/>
  <c r="G157" i="2" s="1"/>
  <c r="H156" i="1" s="1"/>
  <c r="H109" i="2"/>
  <c r="G109" i="2" s="1"/>
  <c r="H108" i="1" s="1"/>
  <c r="H399" i="2"/>
  <c r="G399" i="2" s="1"/>
  <c r="H398" i="1" s="1"/>
  <c r="H255" i="2"/>
  <c r="G255" i="2" s="1"/>
  <c r="H254" i="1" s="1"/>
  <c r="H231" i="2"/>
  <c r="G231" i="2" s="1"/>
  <c r="H230" i="1" s="1"/>
  <c r="H159" i="2"/>
  <c r="G159" i="2" s="1"/>
  <c r="H158" i="1" s="1"/>
  <c r="H135" i="2"/>
  <c r="G135" i="2" s="1"/>
  <c r="H134" i="1" s="1"/>
  <c r="H87" i="2"/>
  <c r="G87" i="2" s="1"/>
  <c r="H86" i="1" s="1"/>
  <c r="H39" i="2"/>
  <c r="G39" i="2" s="1"/>
  <c r="H38" i="1" s="1"/>
  <c r="H307" i="2"/>
  <c r="G307" i="2" s="1"/>
  <c r="H306" i="1" s="1"/>
  <c r="H283" i="2"/>
  <c r="G283" i="2" s="1"/>
  <c r="H282" i="1" s="1"/>
  <c r="H15" i="2"/>
  <c r="G15" i="2" s="1"/>
  <c r="H14" i="1" s="1"/>
  <c r="H398" i="2"/>
  <c r="G398" i="2" s="1"/>
  <c r="H397" i="1" s="1"/>
  <c r="H326" i="2"/>
  <c r="G326" i="2" s="1"/>
  <c r="H325" i="1" s="1"/>
  <c r="H278" i="2"/>
  <c r="G278" i="2" s="1"/>
  <c r="H277" i="1" s="1"/>
  <c r="H254" i="2"/>
  <c r="G254" i="2" s="1"/>
  <c r="H253" i="1" s="1"/>
  <c r="H230" i="2"/>
  <c r="G230" i="2" s="1"/>
  <c r="H229" i="1" s="1"/>
  <c r="H206" i="2"/>
  <c r="G206" i="2" s="1"/>
  <c r="H205" i="1" s="1"/>
  <c r="H182" i="2"/>
  <c r="G182" i="2" s="1"/>
  <c r="H181" i="1" s="1"/>
  <c r="H134" i="2"/>
  <c r="G134" i="2" s="1"/>
  <c r="H133" i="1" s="1"/>
  <c r="H110" i="2"/>
  <c r="G110" i="2" s="1"/>
  <c r="H109" i="1" s="1"/>
  <c r="H86" i="2"/>
  <c r="G86" i="2" s="1"/>
  <c r="H85" i="1" s="1"/>
  <c r="H14" i="2"/>
  <c r="G14" i="2" s="1"/>
  <c r="H13" i="1" s="1"/>
  <c r="H111" i="2"/>
  <c r="G111" i="2" s="1"/>
  <c r="H110" i="1" s="1"/>
  <c r="H57" i="1"/>
  <c r="H90" i="2"/>
  <c r="G90" i="2" s="1"/>
  <c r="H89" i="1" s="1"/>
  <c r="H29" i="2"/>
  <c r="G29" i="2" s="1"/>
  <c r="H28" i="1" s="1"/>
  <c r="H361" i="2"/>
  <c r="G361" i="2" s="1"/>
  <c r="H360" i="1" s="1"/>
  <c r="H337" i="2"/>
  <c r="G337" i="2" s="1"/>
  <c r="H336" i="1" s="1"/>
  <c r="H265" i="2"/>
  <c r="G265" i="2" s="1"/>
  <c r="H264" i="1" s="1"/>
  <c r="H241" i="2"/>
  <c r="G241" i="2" s="1"/>
  <c r="H240" i="1" s="1"/>
  <c r="H217" i="2"/>
  <c r="G217" i="2" s="1"/>
  <c r="H216" i="1" s="1"/>
  <c r="H169" i="2"/>
  <c r="G169" i="2" s="1"/>
  <c r="H168" i="1" s="1"/>
  <c r="H145" i="2"/>
  <c r="G145" i="2" s="1"/>
  <c r="H144" i="1" s="1"/>
  <c r="H5" i="2"/>
  <c r="G5" i="2" s="1"/>
  <c r="H4" i="1" s="1"/>
  <c r="H333" i="2"/>
  <c r="G333" i="2" s="1"/>
  <c r="H332" i="1" s="1"/>
  <c r="H189" i="2"/>
  <c r="G189" i="2" s="1"/>
  <c r="H188" i="1" s="1"/>
  <c r="H93" i="2"/>
  <c r="G93" i="2" s="1"/>
  <c r="H92" i="1" s="1"/>
  <c r="H359" i="2"/>
  <c r="G359" i="2" s="1"/>
  <c r="H358" i="1" s="1"/>
  <c r="H287" i="2"/>
  <c r="G287" i="2" s="1"/>
  <c r="H286" i="1" s="1"/>
  <c r="H263" i="2"/>
  <c r="G263" i="2" s="1"/>
  <c r="H262" i="1" s="1"/>
  <c r="H215" i="2"/>
  <c r="G215" i="2" s="1"/>
  <c r="H214" i="1" s="1"/>
  <c r="H191" i="2"/>
  <c r="G191" i="2" s="1"/>
  <c r="H190" i="1" s="1"/>
  <c r="H119" i="2"/>
  <c r="G119" i="2" s="1"/>
  <c r="H118" i="1" s="1"/>
  <c r="H71" i="2"/>
  <c r="G71" i="2" s="1"/>
  <c r="H70" i="1" s="1"/>
  <c r="H106" i="2"/>
  <c r="G106" i="2" s="1"/>
  <c r="H105" i="1" s="1"/>
  <c r="H131" i="2"/>
  <c r="G131" i="2" s="1"/>
  <c r="H130" i="1" s="1"/>
  <c r="H28" i="2"/>
  <c r="G28" i="2" s="1"/>
  <c r="H27" i="1" s="1"/>
  <c r="H216" i="2"/>
  <c r="G216" i="2" s="1"/>
  <c r="H215" i="1" s="1"/>
  <c r="H334" i="2"/>
  <c r="G334" i="2" s="1"/>
  <c r="H333" i="1" s="1"/>
  <c r="H190" i="2"/>
  <c r="G190" i="2" s="1"/>
  <c r="H189" i="1" s="1"/>
  <c r="H94" i="2"/>
  <c r="G94" i="2" s="1"/>
  <c r="H93" i="1" s="1"/>
  <c r="H22" i="2"/>
  <c r="G22" i="2" s="1"/>
  <c r="H21" i="1" s="1"/>
  <c r="H155" i="2"/>
  <c r="G155" i="2" s="1"/>
  <c r="H154" i="1" s="1"/>
  <c r="H27" i="2"/>
  <c r="G27" i="2" s="1"/>
  <c r="H26" i="1" s="1"/>
  <c r="H51" i="2"/>
  <c r="G51" i="2" s="1"/>
  <c r="H50" i="1" s="1"/>
  <c r="H297" i="2"/>
  <c r="G297" i="2" s="1"/>
  <c r="H296" i="1" s="1"/>
  <c r="H177" i="2"/>
  <c r="G177" i="2" s="1"/>
  <c r="H176" i="1" s="1"/>
  <c r="H129" i="2"/>
  <c r="G129" i="2" s="1"/>
  <c r="H128" i="1" s="1"/>
  <c r="H33" i="2"/>
  <c r="G33" i="2" s="1"/>
  <c r="H32" i="1" s="1"/>
  <c r="H389" i="2"/>
  <c r="G389" i="2" s="1"/>
  <c r="H388" i="1" s="1"/>
  <c r="H365" i="2"/>
  <c r="G365" i="2" s="1"/>
  <c r="H364" i="1" s="1"/>
  <c r="H293" i="2"/>
  <c r="G293" i="2" s="1"/>
  <c r="H292" i="1" s="1"/>
  <c r="H221" i="2"/>
  <c r="G221" i="2" s="1"/>
  <c r="H220" i="1" s="1"/>
  <c r="H173" i="2"/>
  <c r="G173" i="2" s="1"/>
  <c r="H172" i="1" s="1"/>
  <c r="H149" i="2"/>
  <c r="G149" i="2" s="1"/>
  <c r="H148" i="1" s="1"/>
  <c r="H125" i="2"/>
  <c r="G125" i="2" s="1"/>
  <c r="H124" i="1" s="1"/>
  <c r="H53" i="2"/>
  <c r="G53" i="2" s="1"/>
  <c r="H52" i="1" s="1"/>
  <c r="H25" i="2"/>
  <c r="G25" i="2" s="1"/>
  <c r="H24" i="1" s="1"/>
  <c r="H223" i="2"/>
  <c r="G223" i="2" s="1"/>
  <c r="H222" i="1" s="1"/>
  <c r="H127" i="2"/>
  <c r="G127" i="2" s="1"/>
  <c r="H126" i="1" s="1"/>
  <c r="H103" i="2"/>
  <c r="G103" i="2" s="1"/>
  <c r="H102" i="1" s="1"/>
  <c r="H79" i="2"/>
  <c r="G79" i="2" s="1"/>
  <c r="H78" i="1" s="1"/>
  <c r="H6" i="2"/>
  <c r="G6" i="2" s="1"/>
  <c r="H5" i="1" s="1"/>
  <c r="H342" i="2"/>
  <c r="G342" i="2" s="1"/>
  <c r="H341" i="1" s="1"/>
  <c r="H294" i="2"/>
  <c r="G294" i="2" s="1"/>
  <c r="H293" i="1" s="1"/>
  <c r="H270" i="2"/>
  <c r="G270" i="2" s="1"/>
  <c r="H269" i="1" s="1"/>
  <c r="H246" i="2"/>
  <c r="G246" i="2" s="1"/>
  <c r="H245" i="1" s="1"/>
  <c r="H222" i="2"/>
  <c r="G222" i="2" s="1"/>
  <c r="H221" i="1" s="1"/>
  <c r="H150" i="2"/>
  <c r="G150" i="2" s="1"/>
  <c r="H149" i="1" s="1"/>
  <c r="H102" i="2"/>
  <c r="G102" i="2" s="1"/>
  <c r="H101" i="1" s="1"/>
  <c r="H78" i="2"/>
  <c r="G78" i="2" s="1"/>
  <c r="H77" i="1" s="1"/>
  <c r="I10" i="6"/>
  <c r="H10" i="6" s="1"/>
  <c r="I386" i="6"/>
  <c r="H386" i="6" s="1"/>
  <c r="J333" i="1" s="1"/>
  <c r="I249" i="6"/>
  <c r="H249" i="6" s="1"/>
  <c r="J84" i="1" s="1"/>
  <c r="I274" i="6"/>
  <c r="H274" i="6" s="1"/>
  <c r="J292" i="1" s="1"/>
  <c r="I255" i="6"/>
  <c r="H255" i="6" s="1"/>
  <c r="J235" i="1" s="1"/>
  <c r="I11" i="6"/>
  <c r="H11" i="6" s="1"/>
  <c r="J152" i="1" s="1"/>
  <c r="I318" i="6"/>
  <c r="H318" i="6" s="1"/>
  <c r="I221" i="6"/>
  <c r="H221" i="6" s="1"/>
  <c r="I18" i="6"/>
  <c r="H18" i="6" s="1"/>
  <c r="J115" i="1" s="1"/>
  <c r="I146" i="6"/>
  <c r="H146" i="6" s="1"/>
  <c r="I254" i="6"/>
  <c r="H254" i="6" s="1"/>
  <c r="J316" i="1" s="1"/>
  <c r="I68" i="6"/>
  <c r="H68" i="6" s="1"/>
  <c r="J73" i="1" s="1"/>
  <c r="I393" i="6"/>
  <c r="H393" i="6" s="1"/>
  <c r="J214" i="1" s="1"/>
  <c r="I245" i="6"/>
  <c r="H245" i="6" s="1"/>
  <c r="I94" i="6"/>
  <c r="H94" i="6" s="1"/>
  <c r="J119" i="1" s="1"/>
  <c r="I339" i="6"/>
  <c r="H339" i="6" s="1"/>
  <c r="J83" i="1" s="1"/>
  <c r="I111" i="6"/>
  <c r="H111" i="6" s="1"/>
  <c r="J49" i="1" s="1"/>
  <c r="I102" i="6"/>
  <c r="H102" i="6" s="1"/>
  <c r="J23" i="1" s="1"/>
  <c r="I152" i="6"/>
  <c r="H152" i="6" s="1"/>
  <c r="J401" i="1" s="1"/>
  <c r="I159" i="6"/>
  <c r="H159" i="6" s="1"/>
  <c r="J390" i="1" s="1"/>
  <c r="I153" i="6"/>
  <c r="H153" i="6" s="1"/>
  <c r="I23" i="6"/>
  <c r="H23" i="6" s="1"/>
  <c r="J373" i="1" s="1"/>
  <c r="I145" i="6"/>
  <c r="H145" i="6" s="1"/>
  <c r="I259" i="6"/>
  <c r="H259" i="6" s="1"/>
  <c r="J352" i="1" s="1"/>
  <c r="I243" i="6"/>
  <c r="H243" i="6" s="1"/>
  <c r="I385" i="6"/>
  <c r="H385" i="6" s="1"/>
  <c r="I190" i="6"/>
  <c r="H190" i="6" s="1"/>
  <c r="I291" i="6"/>
  <c r="H291" i="6" s="1"/>
  <c r="J304" i="1" s="1"/>
  <c r="I89" i="6"/>
  <c r="H89" i="6" s="1"/>
  <c r="J296" i="1" s="1"/>
  <c r="I4" i="6"/>
  <c r="H4" i="6" s="1"/>
  <c r="J276" i="1" s="1"/>
  <c r="I182" i="6"/>
  <c r="H182" i="6" s="1"/>
  <c r="J267" i="1" s="1"/>
  <c r="I324" i="6"/>
  <c r="H324" i="6" s="1"/>
  <c r="I104" i="6"/>
  <c r="H104" i="6" s="1"/>
  <c r="I271" i="6"/>
  <c r="H271" i="6" s="1"/>
  <c r="J233" i="1" s="1"/>
  <c r="I351" i="6"/>
  <c r="H351" i="6" s="1"/>
  <c r="I212" i="6"/>
  <c r="H212" i="6" s="1"/>
  <c r="I57" i="6"/>
  <c r="H57" i="6" s="1"/>
  <c r="J180" i="1" s="1"/>
  <c r="I248" i="6"/>
  <c r="H248" i="6" s="1"/>
  <c r="I199" i="6"/>
  <c r="H199" i="6" s="1"/>
  <c r="J158" i="1" s="1"/>
  <c r="I164" i="6"/>
  <c r="H164" i="6" s="1"/>
  <c r="J146" i="1" s="1"/>
  <c r="I242" i="6"/>
  <c r="H242" i="6" s="1"/>
  <c r="I280" i="6"/>
  <c r="H280" i="6" s="1"/>
  <c r="I336" i="6"/>
  <c r="H336" i="6" s="1"/>
  <c r="I319" i="6"/>
  <c r="H319" i="6" s="1"/>
  <c r="I113" i="6"/>
  <c r="H113" i="6" s="1"/>
  <c r="I228" i="6"/>
  <c r="H228" i="6" s="1"/>
  <c r="I198" i="6"/>
  <c r="H198" i="6" s="1"/>
  <c r="I91" i="6"/>
  <c r="H91" i="6" s="1"/>
  <c r="J16" i="1" s="1"/>
  <c r="I224" i="6"/>
  <c r="H224" i="6" s="1"/>
  <c r="J264" i="1" s="1"/>
  <c r="I238" i="6"/>
  <c r="H238" i="6" s="1"/>
  <c r="I205" i="6"/>
  <c r="H205" i="6" s="1"/>
  <c r="J367" i="1" s="1"/>
  <c r="I63" i="6"/>
  <c r="H63" i="6" s="1"/>
  <c r="J75" i="1" s="1"/>
  <c r="I58" i="6"/>
  <c r="H58" i="6" s="1"/>
  <c r="I310" i="6"/>
  <c r="H310" i="6" s="1"/>
  <c r="I353" i="6"/>
  <c r="H353" i="6" s="1"/>
  <c r="I74" i="6"/>
  <c r="H74" i="6" s="1"/>
  <c r="I188" i="6"/>
  <c r="H188" i="6" s="1"/>
  <c r="J361" i="1" s="1"/>
  <c r="I140" i="6"/>
  <c r="H140" i="6" s="1"/>
  <c r="I202" i="6"/>
  <c r="H202" i="6" s="1"/>
  <c r="J142" i="1" s="1"/>
  <c r="I32" i="6"/>
  <c r="H32" i="6" s="1"/>
  <c r="I115" i="6"/>
  <c r="H115" i="6" s="1"/>
  <c r="J246" i="1" s="1"/>
  <c r="I214" i="6"/>
  <c r="H214" i="6" s="1"/>
  <c r="I286" i="6"/>
  <c r="H286" i="6" s="1"/>
  <c r="I21" i="6"/>
  <c r="H21" i="6" s="1"/>
  <c r="I395" i="6"/>
  <c r="H395" i="6" s="1"/>
  <c r="J22" i="1" s="1"/>
  <c r="I108" i="6"/>
  <c r="H108" i="6" s="1"/>
  <c r="I84" i="6"/>
  <c r="H84" i="6" s="1"/>
  <c r="I42" i="6"/>
  <c r="H42" i="6" s="1"/>
  <c r="I158" i="6"/>
  <c r="H158" i="6" s="1"/>
  <c r="J360" i="1" s="1"/>
  <c r="I77" i="6"/>
  <c r="H77" i="6" s="1"/>
  <c r="I7" i="6"/>
  <c r="H7" i="6" s="1"/>
  <c r="I294" i="6"/>
  <c r="H294" i="6" s="1"/>
  <c r="J303" i="1" s="1"/>
  <c r="I210" i="6"/>
  <c r="H210" i="6" s="1"/>
  <c r="I3" i="6"/>
  <c r="H3" i="6" s="1"/>
  <c r="J283" i="1" s="1"/>
  <c r="I302" i="6"/>
  <c r="H302" i="6" s="1"/>
  <c r="I326" i="6"/>
  <c r="H326" i="6" s="1"/>
  <c r="J266" i="1" s="1"/>
  <c r="I195" i="6"/>
  <c r="H195" i="6" s="1"/>
  <c r="J254" i="1" s="1"/>
  <c r="I45" i="6"/>
  <c r="H45" i="6" s="1"/>
  <c r="I350" i="6"/>
  <c r="H350" i="6" s="1"/>
  <c r="J198" i="1" s="1"/>
  <c r="I396" i="6"/>
  <c r="H396" i="6" s="1"/>
  <c r="J188" i="1" s="1"/>
  <c r="I127" i="6"/>
  <c r="H127" i="6" s="1"/>
  <c r="J145" i="1" s="1"/>
  <c r="I118" i="6"/>
  <c r="H118" i="6" s="1"/>
  <c r="I337" i="6"/>
  <c r="H337" i="6" s="1"/>
  <c r="J107" i="1" s="1"/>
  <c r="I342" i="6"/>
  <c r="H342" i="6" s="1"/>
  <c r="J81" i="1" s="1"/>
  <c r="I240" i="6"/>
  <c r="H240" i="6" s="1"/>
  <c r="J54" i="1" s="1"/>
  <c r="I321" i="6"/>
  <c r="H321" i="6" s="1"/>
  <c r="I99" i="6"/>
  <c r="H99" i="6" s="1"/>
  <c r="J14" i="1" s="1"/>
  <c r="I380" i="6"/>
  <c r="H380" i="6" s="1"/>
  <c r="J255" i="1" s="1"/>
  <c r="I235" i="6"/>
  <c r="H235" i="6" s="1"/>
  <c r="J234" i="1" s="1"/>
  <c r="I109" i="6"/>
  <c r="H109" i="6" s="1"/>
  <c r="I341" i="6"/>
  <c r="H341" i="6" s="1"/>
  <c r="J85" i="1" s="1"/>
  <c r="I19" i="6"/>
  <c r="H19" i="6" s="1"/>
  <c r="J338" i="1" s="1"/>
  <c r="I279" i="6"/>
  <c r="H279" i="6" s="1"/>
  <c r="J140" i="1" s="1"/>
  <c r="I197" i="6"/>
  <c r="H197" i="6" s="1"/>
  <c r="I147" i="6"/>
  <c r="H147" i="6" s="1"/>
  <c r="J170" i="1" s="1"/>
  <c r="I85" i="6"/>
  <c r="H85" i="6" s="1"/>
  <c r="J144" i="1" s="1"/>
  <c r="I392" i="6"/>
  <c r="H392" i="6" s="1"/>
  <c r="I178" i="6"/>
  <c r="H178" i="6" s="1"/>
  <c r="I301" i="6"/>
  <c r="H301" i="6" s="1"/>
  <c r="J222" i="1" s="1"/>
  <c r="I244" i="6"/>
  <c r="H244" i="6" s="1"/>
  <c r="J293" i="1" s="1"/>
  <c r="I24" i="6"/>
  <c r="H24" i="6" s="1"/>
  <c r="I258" i="6"/>
  <c r="H258" i="6" s="1"/>
  <c r="I314" i="6"/>
  <c r="H314" i="6" s="1"/>
  <c r="I390" i="6"/>
  <c r="H390" i="6" s="1"/>
  <c r="J43" i="1" s="1"/>
  <c r="I311" i="6"/>
  <c r="H311" i="6" s="1"/>
  <c r="I143" i="6"/>
  <c r="H143" i="6" s="1"/>
  <c r="J358" i="1" s="1"/>
  <c r="I226" i="6"/>
  <c r="H226" i="6" s="1"/>
  <c r="I247" i="6"/>
  <c r="H247" i="6" s="1"/>
  <c r="I22" i="6"/>
  <c r="H22" i="6" s="1"/>
  <c r="J371" i="1" s="1"/>
  <c r="I304" i="6"/>
  <c r="H304" i="6" s="1"/>
  <c r="I155" i="6"/>
  <c r="H155" i="6" s="1"/>
  <c r="I308" i="6"/>
  <c r="H308" i="6" s="1"/>
  <c r="J399" i="1" s="1"/>
  <c r="I399" i="6"/>
  <c r="H399" i="6" s="1"/>
  <c r="I67" i="6"/>
  <c r="H67" i="6" s="1"/>
  <c r="J177" i="1" s="1"/>
  <c r="I107" i="6"/>
  <c r="H107" i="6" s="1"/>
  <c r="I285" i="6"/>
  <c r="H285" i="6" s="1"/>
  <c r="J127" i="1" s="1"/>
  <c r="I303" i="6"/>
  <c r="H303" i="6" s="1"/>
  <c r="J275" i="1" s="1"/>
  <c r="I246" i="6"/>
  <c r="H246" i="6" s="1"/>
  <c r="J175" i="1" s="1"/>
  <c r="I299" i="6"/>
  <c r="H299" i="6" s="1"/>
  <c r="J139" i="1" s="1"/>
  <c r="I163" i="6"/>
  <c r="H163" i="6" s="1"/>
  <c r="J32" i="1" s="1"/>
  <c r="I75" i="6"/>
  <c r="H75" i="6" s="1"/>
  <c r="J3" i="1" s="1"/>
  <c r="I130" i="6"/>
  <c r="H130" i="6" s="1"/>
  <c r="J395" i="1" s="1"/>
  <c r="I105" i="6"/>
  <c r="H105" i="6" s="1"/>
  <c r="J385" i="1" s="1"/>
  <c r="I14" i="6"/>
  <c r="H14" i="6" s="1"/>
  <c r="I83" i="6"/>
  <c r="H83" i="6" s="1"/>
  <c r="I232" i="6"/>
  <c r="H232" i="6" s="1"/>
  <c r="J355" i="1" s="1"/>
  <c r="I106" i="6"/>
  <c r="H106" i="6" s="1"/>
  <c r="J346" i="1" s="1"/>
  <c r="I372" i="6"/>
  <c r="H372" i="6" s="1"/>
  <c r="J326" i="1" s="1"/>
  <c r="I116" i="6"/>
  <c r="H116" i="6" s="1"/>
  <c r="I287" i="6"/>
  <c r="H287" i="6" s="1"/>
  <c r="I215" i="6"/>
  <c r="H215" i="6" s="1"/>
  <c r="I95" i="6"/>
  <c r="H95" i="6" s="1"/>
  <c r="J289" i="1" s="1"/>
  <c r="I317" i="6"/>
  <c r="H317" i="6" s="1"/>
  <c r="I134" i="6"/>
  <c r="H134" i="6" s="1"/>
  <c r="I382" i="6"/>
  <c r="H382" i="6" s="1"/>
  <c r="I378" i="6"/>
  <c r="H378" i="6" s="1"/>
  <c r="I320" i="6"/>
  <c r="H320" i="6" s="1"/>
  <c r="J238" i="1" s="1"/>
  <c r="I156" i="6"/>
  <c r="H156" i="6" s="1"/>
  <c r="J226" i="1" s="1"/>
  <c r="I366" i="6"/>
  <c r="H366" i="6" s="1"/>
  <c r="J213" i="1" s="1"/>
  <c r="I65" i="6"/>
  <c r="H65" i="6" s="1"/>
  <c r="J172" i="1" s="1"/>
  <c r="I263" i="6"/>
  <c r="H263" i="6" s="1"/>
  <c r="J162" i="1" s="1"/>
  <c r="I201" i="6"/>
  <c r="H201" i="6" s="1"/>
  <c r="J149" i="1" s="1"/>
  <c r="I203" i="6"/>
  <c r="H203" i="6" s="1"/>
  <c r="I278" i="6"/>
  <c r="H278" i="6" s="1"/>
  <c r="J125" i="1" s="1"/>
  <c r="I276" i="6"/>
  <c r="H276" i="6" s="1"/>
  <c r="I93" i="6"/>
  <c r="H93" i="6" s="1"/>
  <c r="I269" i="6"/>
  <c r="H269" i="6" s="1"/>
  <c r="I64" i="6"/>
  <c r="H64" i="6" s="1"/>
  <c r="I167" i="6"/>
  <c r="H167" i="6" s="1"/>
  <c r="J50" i="1" s="1"/>
  <c r="I359" i="6"/>
  <c r="H359" i="6" s="1"/>
  <c r="I225" i="6"/>
  <c r="H225" i="6" s="1"/>
  <c r="J20" i="1" s="1"/>
  <c r="I363" i="6"/>
  <c r="H363" i="6" s="1"/>
  <c r="J9" i="1" s="1"/>
  <c r="I389" i="6"/>
  <c r="H389" i="6" s="1"/>
  <c r="I348" i="6"/>
  <c r="H348" i="6" s="1"/>
  <c r="J97" i="1" s="1"/>
  <c r="I194" i="6"/>
  <c r="H194" i="6" s="1"/>
  <c r="J392" i="1" s="1"/>
  <c r="I120" i="6"/>
  <c r="H120" i="6" s="1"/>
  <c r="I196" i="6"/>
  <c r="H196" i="6" s="1"/>
  <c r="I356" i="6"/>
  <c r="H356" i="6" s="1"/>
  <c r="L388" i="1"/>
  <c r="L292" i="1"/>
  <c r="L196" i="1"/>
  <c r="L100" i="1"/>
  <c r="L4" i="1"/>
  <c r="M120" i="1"/>
  <c r="L141" i="1"/>
  <c r="L315" i="1"/>
  <c r="L219" i="1"/>
  <c r="L123" i="1"/>
  <c r="L27" i="1"/>
  <c r="M119" i="1"/>
  <c r="L165" i="1"/>
  <c r="L314" i="1"/>
  <c r="L218" i="1"/>
  <c r="L122" i="1"/>
  <c r="L26" i="1"/>
  <c r="M190" i="1"/>
  <c r="L81" i="1"/>
  <c r="L313" i="1"/>
  <c r="L205" i="1"/>
  <c r="L109" i="1"/>
  <c r="L13" i="1"/>
  <c r="L273" i="1"/>
  <c r="L324" i="1"/>
  <c r="L228" i="1"/>
  <c r="L132" i="1"/>
  <c r="L36" i="1"/>
  <c r="M44" i="1"/>
  <c r="L347" i="1"/>
  <c r="L251" i="1"/>
  <c r="L155" i="1"/>
  <c r="L59" i="1"/>
  <c r="M330" i="1"/>
  <c r="L334" i="1"/>
  <c r="L238" i="1"/>
  <c r="L142" i="1"/>
  <c r="L46" i="1"/>
  <c r="M270" i="1"/>
  <c r="L398" i="1"/>
  <c r="M257" i="1"/>
  <c r="L332" i="1"/>
  <c r="L236" i="1"/>
  <c r="L140" i="1"/>
  <c r="L44" i="1"/>
  <c r="M349" i="1"/>
  <c r="L355" i="1"/>
  <c r="L259" i="1"/>
  <c r="L163" i="1"/>
  <c r="L67" i="1"/>
  <c r="M171" i="1"/>
  <c r="M51" i="1"/>
  <c r="L318" i="1"/>
  <c r="L222" i="1"/>
  <c r="L126" i="1"/>
  <c r="L30" i="1"/>
  <c r="M26" i="1"/>
  <c r="L365" i="1"/>
  <c r="L269" i="1"/>
  <c r="L173" i="1"/>
  <c r="L77" i="1"/>
  <c r="L366" i="1"/>
  <c r="M145" i="1"/>
  <c r="M49" i="1"/>
  <c r="L376" i="1"/>
  <c r="L280" i="1"/>
  <c r="L184" i="1"/>
  <c r="L88" i="1"/>
  <c r="L394" i="1"/>
  <c r="M108" i="1"/>
  <c r="L21" i="1"/>
  <c r="L303" i="1"/>
  <c r="L207" i="1"/>
  <c r="L111" i="1"/>
  <c r="L15" i="1"/>
  <c r="M83" i="1"/>
  <c r="L45" i="1"/>
  <c r="L302" i="1"/>
  <c r="L206" i="1"/>
  <c r="L110" i="1"/>
  <c r="L14" i="1"/>
  <c r="L397" i="1"/>
  <c r="L301" i="1"/>
  <c r="L193" i="1"/>
  <c r="L97" i="1"/>
  <c r="L69" i="1"/>
  <c r="L312" i="1"/>
  <c r="L216" i="1"/>
  <c r="L120" i="1"/>
  <c r="L24" i="1"/>
  <c r="L335" i="1"/>
  <c r="L239" i="1"/>
  <c r="L143" i="1"/>
  <c r="L47" i="1"/>
  <c r="M318" i="1"/>
  <c r="L322" i="1"/>
  <c r="L226" i="1"/>
  <c r="L130" i="1"/>
  <c r="L34" i="1"/>
  <c r="M258" i="1"/>
  <c r="M245" i="1"/>
  <c r="L320" i="1"/>
  <c r="L224" i="1"/>
  <c r="L128" i="1"/>
  <c r="L32" i="1"/>
  <c r="M291" i="1"/>
  <c r="M100" i="1"/>
  <c r="L343" i="1"/>
  <c r="L247" i="1"/>
  <c r="L151" i="1"/>
  <c r="L55" i="1"/>
  <c r="M314" i="1"/>
  <c r="M27" i="1"/>
  <c r="L306" i="1"/>
  <c r="L210" i="1"/>
  <c r="L114" i="1"/>
  <c r="L18" i="1"/>
  <c r="M218" i="1"/>
  <c r="L345" i="1"/>
  <c r="L353" i="1"/>
  <c r="L257" i="1"/>
  <c r="L161" i="1"/>
  <c r="L65" i="1"/>
  <c r="M300" i="1"/>
  <c r="L3" i="1"/>
  <c r="L364" i="1"/>
  <c r="L268" i="1"/>
  <c r="L172" i="1"/>
  <c r="L76" i="1"/>
  <c r="L346" i="1"/>
  <c r="L2" i="1"/>
  <c r="L291" i="1"/>
  <c r="L195" i="1"/>
  <c r="L99" i="1"/>
  <c r="L374" i="1"/>
  <c r="M71" i="1"/>
  <c r="L380" i="1"/>
  <c r="L290" i="1"/>
  <c r="L194" i="1"/>
  <c r="L98" i="1"/>
  <c r="L385" i="1"/>
  <c r="L289" i="1"/>
  <c r="L181" i="1"/>
  <c r="L85" i="1"/>
  <c r="L382" i="1"/>
  <c r="L396" i="1"/>
  <c r="L300" i="1"/>
  <c r="L204" i="1"/>
  <c r="L108" i="1"/>
  <c r="L12" i="1"/>
  <c r="L309" i="1"/>
  <c r="L323" i="1"/>
  <c r="L227" i="1"/>
  <c r="L131" i="1"/>
  <c r="L35" i="1"/>
  <c r="M235" i="1"/>
  <c r="L310" i="1"/>
  <c r="L214" i="1"/>
  <c r="L118" i="1"/>
  <c r="L22" i="1"/>
  <c r="M369" i="1"/>
  <c r="M41" i="1"/>
  <c r="L308" i="1"/>
  <c r="L212" i="1"/>
  <c r="L116" i="1"/>
  <c r="L20" i="1"/>
  <c r="L331" i="1"/>
  <c r="L235" i="1"/>
  <c r="L139" i="1"/>
  <c r="L43" i="1"/>
  <c r="M302" i="1"/>
  <c r="M147" i="1"/>
  <c r="L297" i="1"/>
  <c r="L294" i="1"/>
  <c r="L198" i="1"/>
  <c r="L102" i="1"/>
  <c r="L6" i="1"/>
  <c r="M194" i="1"/>
  <c r="L237" i="1"/>
  <c r="L341" i="1"/>
  <c r="L245" i="1"/>
  <c r="L149" i="1"/>
  <c r="L53" i="1"/>
  <c r="L321" i="1"/>
  <c r="L352" i="1"/>
  <c r="L256" i="1"/>
  <c r="L160" i="1"/>
  <c r="L64" i="1"/>
  <c r="M311" i="1"/>
  <c r="M36" i="1"/>
  <c r="L399" i="1"/>
  <c r="L279" i="1"/>
  <c r="L183" i="1"/>
  <c r="L87" i="1"/>
  <c r="M286" i="1"/>
  <c r="M47" i="1"/>
  <c r="L400" i="1"/>
  <c r="L278" i="1"/>
  <c r="L182" i="1"/>
  <c r="L86" i="1"/>
  <c r="L373" i="1"/>
  <c r="L265" i="1"/>
  <c r="L169" i="1"/>
  <c r="L73" i="1"/>
  <c r="M372" i="1"/>
  <c r="L384" i="1"/>
  <c r="L288" i="1"/>
  <c r="L192" i="1"/>
  <c r="L96" i="1"/>
  <c r="M400" i="1"/>
  <c r="M236" i="1"/>
  <c r="L129" i="1"/>
  <c r="L311" i="1"/>
  <c r="L215" i="1"/>
  <c r="L119" i="1"/>
  <c r="L23" i="1"/>
  <c r="L298" i="1"/>
  <c r="L202" i="1"/>
  <c r="L106" i="1"/>
  <c r="L10" i="1"/>
  <c r="M359" i="1"/>
  <c r="M161" i="1"/>
  <c r="L261" i="1"/>
  <c r="L296" i="1"/>
  <c r="L200" i="1"/>
  <c r="L104" i="1"/>
  <c r="L8" i="1"/>
  <c r="M28" i="1"/>
  <c r="L319" i="1"/>
  <c r="L223" i="1"/>
  <c r="L127" i="1"/>
  <c r="L31" i="1"/>
  <c r="M135" i="1"/>
  <c r="L117" i="1"/>
  <c r="L282" i="1"/>
  <c r="L186" i="1"/>
  <c r="L90" i="1"/>
  <c r="L177" i="1"/>
  <c r="L329" i="1"/>
  <c r="L233" i="1"/>
  <c r="L137" i="1"/>
  <c r="L41" i="1"/>
  <c r="L277" i="1"/>
  <c r="L316" i="1"/>
  <c r="L124" i="1"/>
  <c r="L339" i="1"/>
  <c r="L147" i="1"/>
  <c r="M167" i="1"/>
  <c r="L338" i="1"/>
  <c r="L146" i="1"/>
  <c r="L333" i="1"/>
  <c r="L337" i="1"/>
  <c r="L133" i="1"/>
  <c r="L252" i="1"/>
  <c r="L60" i="1"/>
  <c r="L275" i="1"/>
  <c r="L83" i="1"/>
  <c r="L57" i="1"/>
  <c r="L166" i="1"/>
  <c r="L370" i="1"/>
  <c r="L356" i="1"/>
  <c r="L164" i="1"/>
  <c r="L93" i="1"/>
  <c r="L187" i="1"/>
  <c r="M396" i="1"/>
  <c r="M75" i="1"/>
  <c r="L246" i="1"/>
  <c r="L54" i="1"/>
  <c r="L293" i="1"/>
  <c r="L101" i="1"/>
  <c r="M193" i="1"/>
  <c r="L153" i="1"/>
  <c r="L232" i="1"/>
  <c r="L40" i="1"/>
  <c r="L255" i="1"/>
  <c r="L63" i="1"/>
  <c r="L254" i="1"/>
  <c r="L62" i="1"/>
  <c r="M34" i="1"/>
  <c r="L241" i="1"/>
  <c r="L49" i="1"/>
  <c r="L360" i="1"/>
  <c r="L168" i="1"/>
  <c r="L362" i="1"/>
  <c r="L383" i="1"/>
  <c r="L191" i="1"/>
  <c r="L274" i="1"/>
  <c r="L82" i="1"/>
  <c r="M125" i="1"/>
  <c r="L272" i="1"/>
  <c r="L80" i="1"/>
  <c r="M184" i="1"/>
  <c r="L295" i="1"/>
  <c r="L103" i="1"/>
  <c r="M207" i="1"/>
  <c r="L402" i="1"/>
  <c r="L162" i="1"/>
  <c r="L391" i="1"/>
  <c r="L209" i="1"/>
  <c r="L17" i="1"/>
  <c r="M85" i="1"/>
  <c r="L244" i="1"/>
  <c r="L16" i="1"/>
  <c r="L351" i="1"/>
  <c r="L75" i="1"/>
  <c r="L225" i="1"/>
  <c r="L158" i="1"/>
  <c r="M46" i="1"/>
  <c r="L217" i="1"/>
  <c r="M308" i="1"/>
  <c r="L180" i="1"/>
  <c r="M331" i="1"/>
  <c r="L287" i="1"/>
  <c r="L11" i="1"/>
  <c r="L250" i="1"/>
  <c r="M379" i="1"/>
  <c r="L248" i="1"/>
  <c r="L378" i="1"/>
  <c r="L307" i="1"/>
  <c r="L79" i="1"/>
  <c r="M99" i="1"/>
  <c r="L174" i="1"/>
  <c r="M313" i="1"/>
  <c r="L305" i="1"/>
  <c r="L29" i="1"/>
  <c r="L220" i="1"/>
  <c r="M287" i="1"/>
  <c r="L327" i="1"/>
  <c r="L51" i="1"/>
  <c r="L387" i="1"/>
  <c r="L134" i="1"/>
  <c r="M22" i="1"/>
  <c r="L157" i="1"/>
  <c r="L156" i="1"/>
  <c r="L263" i="1"/>
  <c r="L390" i="1"/>
  <c r="L190" i="1"/>
  <c r="M317" i="1"/>
  <c r="L188" i="1"/>
  <c r="M358" i="1"/>
  <c r="L283" i="1"/>
  <c r="L19" i="1"/>
  <c r="M63" i="1"/>
  <c r="L150" i="1"/>
  <c r="M146" i="1"/>
  <c r="L281" i="1"/>
  <c r="L5" i="1"/>
  <c r="L201" i="1"/>
  <c r="L208" i="1"/>
  <c r="M276" i="1"/>
  <c r="L267" i="1"/>
  <c r="L39" i="1"/>
  <c r="L363" i="1"/>
  <c r="L74" i="1"/>
  <c r="L285" i="1"/>
  <c r="L145" i="1"/>
  <c r="L372" i="1"/>
  <c r="L144" i="1"/>
  <c r="M164" i="1"/>
  <c r="L203" i="1"/>
  <c r="M380" i="1"/>
  <c r="L178" i="1"/>
  <c r="L176" i="1"/>
  <c r="M232" i="1"/>
  <c r="L271" i="1"/>
  <c r="L7" i="1"/>
  <c r="L379" i="1"/>
  <c r="L138" i="1"/>
  <c r="M134" i="1"/>
  <c r="L221" i="1"/>
  <c r="M394" i="1"/>
  <c r="L9" i="1"/>
  <c r="L148" i="1"/>
  <c r="L243" i="1"/>
  <c r="M227" i="1"/>
  <c r="L326" i="1"/>
  <c r="L50" i="1"/>
  <c r="L361" i="1"/>
  <c r="L121" i="1"/>
  <c r="L348" i="1"/>
  <c r="L84" i="1"/>
  <c r="M68" i="1"/>
  <c r="L179" i="1"/>
  <c r="L381" i="1"/>
  <c r="L154" i="1"/>
  <c r="M42" i="1"/>
  <c r="L105" i="1"/>
  <c r="L152" i="1"/>
  <c r="M160" i="1"/>
  <c r="L211" i="1"/>
  <c r="L358" i="1"/>
  <c r="L342" i="1"/>
  <c r="L78" i="1"/>
  <c r="M50" i="1"/>
  <c r="L197" i="1"/>
  <c r="M229" i="1"/>
  <c r="L52" i="1"/>
  <c r="L159" i="1"/>
  <c r="L230" i="1"/>
  <c r="L253" i="1"/>
  <c r="L264" i="1"/>
  <c r="L359" i="1"/>
  <c r="L286" i="1"/>
  <c r="M339" i="1"/>
  <c r="L56" i="1"/>
  <c r="L115" i="1"/>
  <c r="L258" i="1"/>
  <c r="L377" i="1"/>
  <c r="L28" i="1"/>
  <c r="L135" i="1"/>
  <c r="L170" i="1"/>
  <c r="L229" i="1"/>
  <c r="L240" i="1"/>
  <c r="L299" i="1"/>
  <c r="L262" i="1"/>
  <c r="M387" i="1"/>
  <c r="L91" i="1"/>
  <c r="L234" i="1"/>
  <c r="L317" i="1"/>
  <c r="M73" i="1"/>
  <c r="L401" i="1"/>
  <c r="M24" i="1"/>
  <c r="M191" i="1"/>
  <c r="L38" i="1"/>
  <c r="L61" i="1"/>
  <c r="L72" i="1"/>
  <c r="L167" i="1"/>
  <c r="L94" i="1"/>
  <c r="L368" i="1"/>
  <c r="M124" i="1"/>
  <c r="L66" i="1"/>
  <c r="L185" i="1"/>
  <c r="L328" i="1"/>
  <c r="L354" i="1"/>
  <c r="L95" i="1"/>
  <c r="L284" i="1"/>
  <c r="L386" i="1"/>
  <c r="L340" i="1"/>
  <c r="L357" i="1"/>
  <c r="M143" i="1"/>
  <c r="L37" i="1"/>
  <c r="L48" i="1"/>
  <c r="L107" i="1"/>
  <c r="L70" i="1"/>
  <c r="L344" i="1"/>
  <c r="L393" i="1"/>
  <c r="M195" i="1"/>
  <c r="L42" i="1"/>
  <c r="L125" i="1"/>
  <c r="L213" i="1"/>
  <c r="L25" i="1"/>
  <c r="L58" i="1"/>
  <c r="L249" i="1"/>
  <c r="L113" i="1"/>
  <c r="M397" i="1"/>
  <c r="M340" i="1"/>
  <c r="M390" i="1"/>
  <c r="M322" i="1"/>
  <c r="M267" i="1"/>
  <c r="M255" i="1"/>
  <c r="M241" i="1"/>
  <c r="M225" i="1"/>
  <c r="M199" i="1"/>
  <c r="M189" i="1"/>
  <c r="M175" i="1"/>
  <c r="M105" i="1"/>
  <c r="M59" i="1"/>
  <c r="M17" i="1"/>
  <c r="M316" i="1"/>
  <c r="M163" i="1"/>
  <c r="M374" i="1"/>
  <c r="M312" i="1"/>
  <c r="M192" i="1"/>
  <c r="L33" i="1"/>
  <c r="L68" i="1"/>
  <c r="L71" i="1"/>
  <c r="L349" i="1"/>
  <c r="L112" i="1"/>
  <c r="M336" i="1"/>
  <c r="L92" i="1"/>
  <c r="L371" i="1"/>
  <c r="L136" i="1"/>
  <c r="K67" i="1"/>
  <c r="L270" i="1"/>
  <c r="L260" i="1"/>
  <c r="L392" i="1"/>
  <c r="L242" i="1"/>
  <c r="L304" i="1"/>
  <c r="L330" i="1"/>
  <c r="L350" i="1"/>
  <c r="L266" i="1"/>
  <c r="M181" i="1"/>
  <c r="M111" i="1"/>
  <c r="M6" i="1"/>
  <c r="L276" i="1"/>
  <c r="L369" i="1"/>
  <c r="M378" i="1"/>
  <c r="M284" i="1"/>
  <c r="M196" i="1"/>
  <c r="M382" i="1"/>
  <c r="M204" i="1"/>
  <c r="M212" i="1"/>
  <c r="M377" i="1"/>
  <c r="M298" i="1"/>
  <c r="M259" i="1"/>
  <c r="M324" i="1"/>
  <c r="M393" i="1"/>
  <c r="M353" i="1"/>
  <c r="M297" i="1"/>
  <c r="M273" i="1"/>
  <c r="M169" i="1"/>
  <c r="M155" i="1"/>
  <c r="M355" i="1"/>
  <c r="M299" i="1"/>
  <c r="M271" i="1"/>
  <c r="M168" i="1"/>
  <c r="M131" i="1"/>
  <c r="M98" i="1"/>
  <c r="M72" i="1"/>
  <c r="M62" i="1"/>
  <c r="M19" i="1"/>
  <c r="M351" i="1"/>
  <c r="M40" i="1"/>
  <c r="M110" i="1"/>
  <c r="M173" i="1"/>
  <c r="M360" i="1"/>
  <c r="M114" i="1"/>
  <c r="M386" i="1"/>
  <c r="M95" i="1"/>
  <c r="M321" i="1"/>
  <c r="M362" i="1"/>
  <c r="M31" i="1"/>
  <c r="M165" i="1"/>
  <c r="M294" i="1"/>
  <c r="M238" i="1"/>
  <c r="M350" i="1"/>
  <c r="M21" i="1"/>
  <c r="M253" i="1"/>
  <c r="M233" i="1"/>
  <c r="M90" i="1"/>
  <c r="M301" i="1"/>
  <c r="M9" i="1"/>
  <c r="M389" i="1"/>
  <c r="M89" i="1"/>
  <c r="M56" i="1"/>
  <c r="M182" i="1"/>
  <c r="M129" i="1"/>
  <c r="M375" i="1"/>
  <c r="M226" i="1"/>
  <c r="M203" i="1"/>
  <c r="M37" i="1"/>
  <c r="M81" i="1"/>
  <c r="M144" i="1"/>
  <c r="M178" i="1"/>
  <c r="M326" i="1"/>
  <c r="M123" i="1"/>
  <c r="M158" i="1"/>
  <c r="M79" i="1"/>
  <c r="M128" i="1"/>
  <c r="M219" i="1"/>
  <c r="M230" i="1"/>
  <c r="M367" i="1"/>
  <c r="M240" i="1"/>
  <c r="N85" i="1"/>
  <c r="N296" i="1"/>
  <c r="N218" i="1"/>
  <c r="N185" i="1"/>
  <c r="N66" i="1"/>
  <c r="N231" i="1"/>
  <c r="N281" i="1"/>
  <c r="N354" i="1"/>
  <c r="N245" i="1"/>
  <c r="H350" i="2"/>
  <c r="G350" i="2" s="1"/>
  <c r="H349" i="1" s="1"/>
  <c r="N61" i="1"/>
  <c r="N64" i="1"/>
  <c r="N394" i="1"/>
  <c r="N396" i="1"/>
  <c r="N263" i="1"/>
  <c r="N208" i="1"/>
  <c r="N104" i="1"/>
  <c r="N309" i="1"/>
  <c r="N276" i="1"/>
  <c r="N319" i="1"/>
  <c r="N372" i="1"/>
  <c r="N136" i="1"/>
  <c r="N324" i="1"/>
  <c r="N212" i="1"/>
  <c r="N221" i="1"/>
  <c r="N157" i="1"/>
  <c r="N179" i="1"/>
  <c r="N321" i="1"/>
  <c r="N398" i="1"/>
  <c r="N155" i="1"/>
  <c r="N110" i="1"/>
  <c r="N68" i="1"/>
  <c r="N307" i="1"/>
  <c r="N233" i="1"/>
  <c r="N274" i="1"/>
  <c r="N166" i="1"/>
  <c r="N99" i="1"/>
  <c r="N197" i="1"/>
  <c r="N375" i="1"/>
  <c r="N219" i="1"/>
  <c r="N193" i="1"/>
  <c r="N172" i="1"/>
  <c r="N251" i="1"/>
  <c r="N384" i="1"/>
  <c r="N364" i="1"/>
  <c r="N234" i="1"/>
  <c r="N89" i="1"/>
  <c r="N299" i="1"/>
  <c r="N57" i="1"/>
  <c r="N333" i="1"/>
  <c r="N187" i="1"/>
  <c r="N65" i="1"/>
  <c r="N240" i="1"/>
  <c r="N380" i="1"/>
  <c r="N191" i="1"/>
  <c r="N230" i="1"/>
  <c r="N43" i="1"/>
  <c r="N96" i="1"/>
  <c r="N270" i="1"/>
  <c r="N224" i="1"/>
  <c r="N130" i="1"/>
  <c r="N381" i="1"/>
  <c r="N265" i="1"/>
  <c r="N241" i="1"/>
  <c r="N210" i="1"/>
  <c r="N282" i="1"/>
  <c r="N167" i="1"/>
  <c r="N339" i="1"/>
  <c r="N32" i="1"/>
  <c r="N308" i="1"/>
  <c r="N92" i="1"/>
  <c r="N174" i="1"/>
  <c r="N26" i="1"/>
  <c r="N368" i="1"/>
  <c r="N181" i="1"/>
  <c r="N388" i="1"/>
  <c r="N25" i="1"/>
  <c r="N125" i="1"/>
  <c r="N316" i="1"/>
  <c r="N222" i="1"/>
  <c r="N303" i="1"/>
  <c r="N88" i="1"/>
  <c r="N128" i="1"/>
  <c r="N169" i="1"/>
  <c r="N346" i="1"/>
  <c r="N42" i="1"/>
  <c r="N22" i="1"/>
  <c r="N216" i="1"/>
  <c r="N220" i="1"/>
  <c r="N248" i="1"/>
  <c r="N385" i="1"/>
  <c r="N290" i="1"/>
  <c r="N352" i="1"/>
  <c r="N18" i="1"/>
  <c r="H317" i="2"/>
  <c r="G317" i="2" s="1"/>
  <c r="H316" i="1" s="1"/>
  <c r="H165" i="2"/>
  <c r="G165" i="2" s="1"/>
  <c r="H164" i="1" s="1"/>
  <c r="H85" i="2"/>
  <c r="G85" i="2" s="1"/>
  <c r="H84" i="1" s="1"/>
  <c r="H329" i="2"/>
  <c r="G329" i="2" s="1"/>
  <c r="H328" i="1" s="1"/>
  <c r="H185" i="2"/>
  <c r="G185" i="2" s="1"/>
  <c r="H184" i="1" s="1"/>
  <c r="H153" i="2"/>
  <c r="G153" i="2" s="1"/>
  <c r="H152" i="1" s="1"/>
  <c r="N122" i="1"/>
  <c r="N91" i="1"/>
  <c r="N336" i="1"/>
  <c r="N177" i="1"/>
  <c r="N33" i="1"/>
  <c r="N214" i="1"/>
  <c r="N47" i="1"/>
  <c r="N67" i="1"/>
  <c r="N27" i="1"/>
  <c r="N338" i="1"/>
  <c r="N134" i="1"/>
  <c r="N348" i="1"/>
  <c r="H233" i="2"/>
  <c r="G233" i="2" s="1"/>
  <c r="H232" i="1" s="1"/>
  <c r="H285" i="2"/>
  <c r="G285" i="2" s="1"/>
  <c r="H284" i="1" s="1"/>
  <c r="N314" i="1"/>
  <c r="N95" i="1"/>
  <c r="N10" i="1"/>
  <c r="N349" i="1"/>
  <c r="N376" i="1"/>
  <c r="N393" i="1"/>
  <c r="N121" i="1"/>
  <c r="N236" i="1"/>
  <c r="N192" i="1"/>
  <c r="H247" i="2"/>
  <c r="G247" i="2" s="1"/>
  <c r="H246" i="1" s="1"/>
  <c r="N383" i="1"/>
  <c r="N200" i="1"/>
  <c r="N83" i="1"/>
  <c r="N311" i="1"/>
  <c r="N254" i="1"/>
  <c r="N100" i="1"/>
  <c r="N118" i="1"/>
  <c r="N293" i="1"/>
  <c r="H301" i="2"/>
  <c r="G301" i="2" s="1"/>
  <c r="H300" i="1" s="1"/>
  <c r="N34" i="1"/>
  <c r="N194" i="1"/>
  <c r="N178" i="1"/>
  <c r="N207" i="1"/>
  <c r="N213" i="1"/>
  <c r="N279" i="1"/>
  <c r="N170" i="1"/>
  <c r="N253" i="1"/>
  <c r="N259" i="1"/>
  <c r="N21" i="1"/>
  <c r="H14" i="3"/>
  <c r="G14" i="3" s="1"/>
  <c r="N13" i="1" s="1"/>
  <c r="N400" i="1"/>
  <c r="N188" i="1"/>
  <c r="N289" i="1"/>
  <c r="N315" i="1"/>
  <c r="N173" i="1"/>
  <c r="N52" i="1"/>
  <c r="N252" i="1"/>
  <c r="N117" i="1"/>
  <c r="N31" i="1"/>
  <c r="H121" i="3"/>
  <c r="G121" i="3" s="1"/>
  <c r="N120" i="1" s="1"/>
  <c r="H115" i="3"/>
  <c r="G115" i="3" s="1"/>
  <c r="N114" i="1" s="1"/>
  <c r="H101" i="2"/>
  <c r="G101" i="2" s="1"/>
  <c r="H100" i="1" s="1"/>
  <c r="H13" i="2"/>
  <c r="G13" i="2" s="1"/>
  <c r="H12" i="1" s="1"/>
  <c r="N283" i="1"/>
  <c r="H237" i="2"/>
  <c r="G237" i="2" s="1"/>
  <c r="H236" i="1" s="1"/>
  <c r="H167" i="2"/>
  <c r="G167" i="2" s="1"/>
  <c r="H166" i="1" s="1"/>
  <c r="H67" i="2"/>
  <c r="G67" i="2" s="1"/>
  <c r="H66" i="1" s="1"/>
  <c r="H31" i="2"/>
  <c r="G31" i="2" s="1"/>
  <c r="H30" i="1" s="1"/>
  <c r="H249" i="2"/>
  <c r="G249" i="2" s="1"/>
  <c r="H248" i="1" s="1"/>
  <c r="H247" i="3"/>
  <c r="G247" i="3" s="1"/>
  <c r="N246" i="1" s="1"/>
  <c r="N127" i="1"/>
  <c r="H374" i="2"/>
  <c r="G374" i="2" s="1"/>
  <c r="H373" i="1" s="1"/>
  <c r="N378" i="1"/>
  <c r="H362" i="2"/>
  <c r="G362" i="2" s="1"/>
  <c r="H361" i="1" s="1"/>
  <c r="H357" i="2"/>
  <c r="G357" i="2" s="1"/>
  <c r="H356" i="1" s="1"/>
  <c r="H314" i="2"/>
  <c r="G314" i="2" s="1"/>
  <c r="H313" i="1" s="1"/>
  <c r="H209" i="2"/>
  <c r="G209" i="2" s="1"/>
  <c r="H208" i="1" s="1"/>
  <c r="H161" i="2"/>
  <c r="G161" i="2" s="1"/>
  <c r="H160" i="1" s="1"/>
  <c r="H115" i="2"/>
  <c r="G115" i="2" s="1"/>
  <c r="H114" i="1" s="1"/>
  <c r="H69" i="2"/>
  <c r="G69" i="2" s="1"/>
  <c r="H68" i="1" s="1"/>
  <c r="H41" i="2"/>
  <c r="G41" i="2" s="1"/>
  <c r="H40" i="1" s="1"/>
  <c r="H21" i="2"/>
  <c r="G21" i="2" s="1"/>
  <c r="H20" i="1" s="1"/>
  <c r="H65" i="2"/>
  <c r="G65" i="2" s="1"/>
  <c r="H64" i="1" s="1"/>
  <c r="H120" i="3"/>
  <c r="G120" i="3" s="1"/>
  <c r="N119" i="1" s="1"/>
  <c r="H82" i="3"/>
  <c r="G82" i="3" s="1"/>
  <c r="N81" i="1" s="1"/>
  <c r="H76" i="3"/>
  <c r="G76" i="3" s="1"/>
  <c r="N75" i="1" s="1"/>
  <c r="N295" i="1"/>
  <c r="N255" i="1"/>
  <c r="N123" i="1"/>
  <c r="H269" i="2"/>
  <c r="G269" i="2" s="1"/>
  <c r="H268" i="1" s="1"/>
  <c r="H351" i="2"/>
  <c r="G351" i="2" s="1"/>
  <c r="H350" i="1" s="1"/>
  <c r="H393" i="2"/>
  <c r="G393" i="2" s="1"/>
  <c r="H392" i="1" s="1"/>
  <c r="H302" i="2"/>
  <c r="G302" i="2" s="1"/>
  <c r="H301" i="1" s="1"/>
  <c r="H118" i="2"/>
  <c r="G118" i="2" s="1"/>
  <c r="H117" i="1" s="1"/>
  <c r="H43" i="2"/>
  <c r="G43" i="2" s="1"/>
  <c r="H42" i="1" s="1"/>
  <c r="H9" i="2"/>
  <c r="G9" i="2" s="1"/>
  <c r="H8" i="1" s="1"/>
  <c r="H277" i="2"/>
  <c r="G277" i="2" s="1"/>
  <c r="H276" i="1" s="1"/>
  <c r="N271" i="1"/>
  <c r="N151" i="1"/>
  <c r="H46" i="2"/>
  <c r="G46" i="2" s="1"/>
  <c r="H45" i="1" s="1"/>
  <c r="H17" i="2"/>
  <c r="G17" i="2" s="1"/>
  <c r="H16" i="1" s="1"/>
  <c r="H199" i="2"/>
  <c r="G199" i="2" s="1"/>
  <c r="H198" i="1" s="1"/>
  <c r="H398" i="3"/>
  <c r="G398" i="3" s="1"/>
  <c r="N397" i="1" s="1"/>
  <c r="H245" i="2"/>
  <c r="G245" i="2" s="1"/>
  <c r="H244" i="1" s="1"/>
  <c r="H291" i="2"/>
  <c r="G291" i="2" s="1"/>
  <c r="H290" i="1" s="1"/>
  <c r="H238" i="2"/>
  <c r="G238" i="2" s="1"/>
  <c r="H237" i="1" s="1"/>
  <c r="H49" i="2"/>
  <c r="G49" i="2" s="1"/>
  <c r="H48" i="1" s="1"/>
  <c r="H375" i="2"/>
  <c r="G375" i="2" s="1"/>
  <c r="H374" i="1" s="1"/>
  <c r="H30" i="2"/>
  <c r="G30" i="2" s="1"/>
  <c r="H29" i="1" s="1"/>
  <c r="H273" i="2"/>
  <c r="G273" i="2" s="1"/>
  <c r="H272" i="1" s="1"/>
  <c r="N76" i="1"/>
  <c r="N50" i="1"/>
  <c r="H289" i="2"/>
  <c r="G289" i="2" s="1"/>
  <c r="H288" i="1" s="1"/>
  <c r="H319" i="2"/>
  <c r="G319" i="2" s="1"/>
  <c r="H318" i="1" s="1"/>
  <c r="H52" i="3"/>
  <c r="G52" i="3" s="1"/>
  <c r="N51" i="1" s="1"/>
  <c r="H379" i="2"/>
  <c r="G379" i="2" s="1"/>
  <c r="H378" i="1" s="1"/>
  <c r="H117" i="2"/>
  <c r="G117" i="2" s="1"/>
  <c r="H116" i="1" s="1"/>
  <c r="H363" i="2"/>
  <c r="G363" i="2" s="1"/>
  <c r="H362" i="1" s="1"/>
  <c r="H286" i="2"/>
  <c r="G286" i="2" s="1"/>
  <c r="H285" i="1" s="1"/>
  <c r="H271" i="2"/>
  <c r="G271" i="2" s="1"/>
  <c r="H270" i="1" s="1"/>
  <c r="H179" i="2"/>
  <c r="G179" i="2" s="1"/>
  <c r="H178" i="1" s="1"/>
  <c r="H70" i="2"/>
  <c r="G70" i="2" s="1"/>
  <c r="H69" i="1" s="1"/>
  <c r="H151" i="2"/>
  <c r="G151" i="2" s="1"/>
  <c r="H150" i="1" s="1"/>
  <c r="H366" i="2"/>
  <c r="G366" i="2" s="1"/>
  <c r="H365" i="1" s="1"/>
  <c r="H143" i="2"/>
  <c r="G143" i="2" s="1"/>
  <c r="H142" i="1" s="1"/>
  <c r="H343" i="2"/>
  <c r="G343" i="2" s="1"/>
  <c r="H342" i="1" s="1"/>
  <c r="H214" i="2"/>
  <c r="G214" i="2" s="1"/>
  <c r="H213" i="1" s="1"/>
  <c r="H229" i="2"/>
  <c r="G229" i="2" s="1"/>
  <c r="H228" i="1" s="1"/>
  <c r="H158" i="2"/>
  <c r="G158" i="2" s="1"/>
  <c r="H157" i="1" s="1"/>
  <c r="H35" i="2"/>
  <c r="G35" i="2" s="1"/>
  <c r="H34" i="1" s="1"/>
  <c r="H311" i="2"/>
  <c r="G311" i="2" s="1"/>
  <c r="H310" i="1" s="1"/>
  <c r="H243" i="2"/>
  <c r="G243" i="2" s="1"/>
  <c r="H242" i="1" s="1"/>
  <c r="H318" i="2"/>
  <c r="G318" i="2" s="1"/>
  <c r="H317" i="1" s="1"/>
  <c r="H381" i="2"/>
  <c r="G381" i="2" s="1"/>
  <c r="H380" i="1" s="1"/>
  <c r="H388" i="3"/>
  <c r="G388" i="3" s="1"/>
  <c r="N387" i="1" s="1"/>
  <c r="H56" i="3"/>
  <c r="G56" i="3" s="1"/>
  <c r="N55" i="1" s="1"/>
  <c r="H197" i="3"/>
  <c r="G197" i="3" s="1"/>
  <c r="N196" i="1" s="1"/>
  <c r="H109" i="3"/>
  <c r="G109" i="3" s="1"/>
  <c r="N108" i="1" s="1"/>
  <c r="H358" i="2"/>
  <c r="G358" i="2" s="1"/>
  <c r="H357" i="1" s="1"/>
  <c r="H281" i="2"/>
  <c r="G281" i="2" s="1"/>
  <c r="H280" i="1" s="1"/>
  <c r="H354" i="2"/>
  <c r="G354" i="2" s="1"/>
  <c r="H353" i="1" s="1"/>
  <c r="H315" i="2"/>
  <c r="G315" i="2" s="1"/>
  <c r="H314" i="1" s="1"/>
  <c r="H45" i="2"/>
  <c r="G45" i="2" s="1"/>
  <c r="H44" i="1" s="1"/>
  <c r="H310" i="2"/>
  <c r="G310" i="2" s="1"/>
  <c r="H309" i="1" s="1"/>
  <c r="H309" i="2"/>
  <c r="G309" i="2" s="1"/>
  <c r="H308" i="1" s="1"/>
  <c r="H235" i="2"/>
  <c r="G235" i="2" s="1"/>
  <c r="H234" i="1" s="1"/>
  <c r="H163" i="2"/>
  <c r="G163" i="2" s="1"/>
  <c r="H162" i="1" s="1"/>
  <c r="H89" i="2"/>
  <c r="G89" i="2" s="1"/>
  <c r="H88" i="1" s="1"/>
  <c r="H107" i="2"/>
  <c r="G107" i="2" s="1"/>
  <c r="H106" i="1" s="1"/>
  <c r="H81" i="2"/>
  <c r="G81" i="2" s="1"/>
  <c r="H80" i="1" s="1"/>
  <c r="H403" i="2"/>
  <c r="G403" i="2" s="1"/>
  <c r="H402" i="1" s="1"/>
  <c r="H262" i="2"/>
  <c r="G262" i="2" s="1"/>
  <c r="H261" i="1" s="1"/>
  <c r="H107" i="3"/>
  <c r="G107" i="3" s="1"/>
  <c r="N106" i="1" s="1"/>
  <c r="H55" i="2"/>
  <c r="G55" i="2" s="1"/>
  <c r="H54" i="1" s="1"/>
  <c r="H305" i="2"/>
  <c r="G305" i="2" s="1"/>
  <c r="H304" i="1" s="1"/>
  <c r="H303" i="2"/>
  <c r="G303" i="2" s="1"/>
  <c r="H302" i="1" s="1"/>
  <c r="H295" i="2"/>
  <c r="G295" i="2" s="1"/>
  <c r="H294" i="1" s="1"/>
  <c r="H239" i="2"/>
  <c r="G239" i="2" s="1"/>
  <c r="H238" i="1" s="1"/>
  <c r="H195" i="2"/>
  <c r="G195" i="2" s="1"/>
  <c r="H194" i="1" s="1"/>
  <c r="H166" i="2"/>
  <c r="G166" i="2" s="1"/>
  <c r="H165" i="1" s="1"/>
  <c r="H141" i="2"/>
  <c r="G141" i="2" s="1"/>
  <c r="H140" i="1" s="1"/>
  <c r="H62" i="2"/>
  <c r="G62" i="2" s="1"/>
  <c r="H61" i="1" s="1"/>
  <c r="H61" i="2"/>
  <c r="G61" i="2" s="1"/>
  <c r="H60" i="1" s="1"/>
  <c r="H54" i="2"/>
  <c r="G54" i="2" s="1"/>
  <c r="H53" i="1" s="1"/>
  <c r="H225" i="2"/>
  <c r="G225" i="2" s="1"/>
  <c r="H224" i="1" s="1"/>
  <c r="H349" i="2"/>
  <c r="G349" i="2" s="1"/>
  <c r="H348" i="1" s="1"/>
  <c r="H346" i="2"/>
  <c r="G346" i="2" s="1"/>
  <c r="H345" i="1" s="1"/>
  <c r="H198" i="2"/>
  <c r="G198" i="2" s="1"/>
  <c r="H197" i="1" s="1"/>
  <c r="H197" i="2"/>
  <c r="G197" i="2" s="1"/>
  <c r="H196" i="1" s="1"/>
  <c r="H175" i="2"/>
  <c r="G175" i="2" s="1"/>
  <c r="H174" i="1" s="1"/>
  <c r="H174" i="2"/>
  <c r="G174" i="2" s="1"/>
  <c r="H173" i="1" s="1"/>
  <c r="H123" i="2"/>
  <c r="G123" i="2" s="1"/>
  <c r="H122" i="1" s="1"/>
  <c r="H121" i="2"/>
  <c r="G121" i="2" s="1"/>
  <c r="H120" i="1" s="1"/>
  <c r="H47" i="2"/>
  <c r="G47" i="2" s="1"/>
  <c r="H46" i="1" s="1"/>
  <c r="H20" i="2"/>
  <c r="G20" i="2" s="1"/>
  <c r="H19" i="1" s="1"/>
  <c r="H97" i="2"/>
  <c r="G97" i="2" s="1"/>
  <c r="H96" i="1" s="1"/>
  <c r="H73" i="2"/>
  <c r="G73" i="2" s="1"/>
  <c r="H72" i="1" s="1"/>
  <c r="H75" i="2"/>
  <c r="G75" i="2" s="1"/>
  <c r="H74" i="1" s="1"/>
  <c r="H183" i="2"/>
  <c r="G183" i="2" s="1"/>
  <c r="H182" i="1" s="1"/>
  <c r="H193" i="2"/>
  <c r="G193" i="2" s="1"/>
  <c r="H192" i="1" s="1"/>
  <c r="H383" i="2"/>
  <c r="G383" i="2" s="1"/>
  <c r="H382" i="1" s="1"/>
  <c r="H335" i="2"/>
  <c r="G335" i="2" s="1"/>
  <c r="H334" i="1" s="1"/>
  <c r="H213" i="2"/>
  <c r="G213" i="2" s="1"/>
  <c r="H212" i="1" s="1"/>
  <c r="H364" i="3"/>
  <c r="G364" i="3" s="1"/>
  <c r="N363" i="1" s="1"/>
  <c r="H330" i="3"/>
  <c r="G330" i="3" s="1"/>
  <c r="N329" i="1" s="1"/>
  <c r="H273" i="3"/>
  <c r="G273" i="3" s="1"/>
  <c r="N272" i="1" s="1"/>
  <c r="H4" i="2"/>
  <c r="G4" i="2" s="1"/>
  <c r="H3" i="1" s="1"/>
  <c r="H19" i="2"/>
  <c r="G19" i="2" s="1"/>
  <c r="H18" i="1" s="1"/>
  <c r="H11" i="2"/>
  <c r="G11" i="2" s="1"/>
  <c r="H10" i="1" s="1"/>
  <c r="H23" i="2"/>
  <c r="G23" i="2" s="1"/>
  <c r="H22" i="1" s="1"/>
  <c r="H396" i="2"/>
  <c r="G396" i="2" s="1"/>
  <c r="H395" i="1" s="1"/>
  <c r="H380" i="2"/>
  <c r="G380" i="2" s="1"/>
  <c r="H379" i="1" s="1"/>
  <c r="H364" i="2"/>
  <c r="G364" i="2" s="1"/>
  <c r="H363" i="1" s="1"/>
  <c r="H356" i="2"/>
  <c r="G356" i="2" s="1"/>
  <c r="H355" i="1" s="1"/>
  <c r="H348" i="2"/>
  <c r="G348" i="2" s="1"/>
  <c r="H347" i="1" s="1"/>
  <c r="H340" i="2"/>
  <c r="G340" i="2" s="1"/>
  <c r="H339" i="1" s="1"/>
  <c r="H324" i="2"/>
  <c r="G324" i="2" s="1"/>
  <c r="H323" i="1" s="1"/>
  <c r="H316" i="2"/>
  <c r="G316" i="2" s="1"/>
  <c r="H315" i="1" s="1"/>
  <c r="H308" i="2"/>
  <c r="G308" i="2" s="1"/>
  <c r="H307" i="1" s="1"/>
  <c r="H292" i="2"/>
  <c r="G292" i="2" s="1"/>
  <c r="H291" i="1" s="1"/>
  <c r="H284" i="2"/>
  <c r="G284" i="2" s="1"/>
  <c r="H283" i="1" s="1"/>
  <c r="H276" i="2"/>
  <c r="G276" i="2" s="1"/>
  <c r="H275" i="1" s="1"/>
  <c r="H268" i="2"/>
  <c r="G268" i="2" s="1"/>
  <c r="H267" i="1" s="1"/>
  <c r="H260" i="2"/>
  <c r="G260" i="2" s="1"/>
  <c r="H259" i="1" s="1"/>
  <c r="H252" i="2"/>
  <c r="G252" i="2" s="1"/>
  <c r="H251" i="1" s="1"/>
  <c r="H244" i="2"/>
  <c r="G244" i="2" s="1"/>
  <c r="H243" i="1" s="1"/>
  <c r="H228" i="2"/>
  <c r="G228" i="2" s="1"/>
  <c r="H227" i="1" s="1"/>
  <c r="H220" i="2"/>
  <c r="G220" i="2" s="1"/>
  <c r="H219" i="1" s="1"/>
  <c r="H204" i="2"/>
  <c r="G204" i="2" s="1"/>
  <c r="H203" i="1" s="1"/>
  <c r="H196" i="2"/>
  <c r="G196" i="2" s="1"/>
  <c r="H195" i="1" s="1"/>
  <c r="H188" i="2"/>
  <c r="G188" i="2" s="1"/>
  <c r="H187" i="1" s="1"/>
  <c r="H180" i="2"/>
  <c r="G180" i="2" s="1"/>
  <c r="H179" i="1" s="1"/>
  <c r="H172" i="2"/>
  <c r="G172" i="2" s="1"/>
  <c r="H171" i="1" s="1"/>
  <c r="H156" i="2"/>
  <c r="G156" i="2" s="1"/>
  <c r="H155" i="1" s="1"/>
  <c r="H148" i="2"/>
  <c r="G148" i="2" s="1"/>
  <c r="H147" i="1" s="1"/>
  <c r="H140" i="2"/>
  <c r="G140" i="2" s="1"/>
  <c r="H139" i="1" s="1"/>
  <c r="H132" i="2"/>
  <c r="G132" i="2" s="1"/>
  <c r="H131" i="1" s="1"/>
  <c r="H124" i="2"/>
  <c r="G124" i="2" s="1"/>
  <c r="H123" i="1" s="1"/>
  <c r="H116" i="2"/>
  <c r="G116" i="2" s="1"/>
  <c r="H115" i="1" s="1"/>
  <c r="H108" i="2"/>
  <c r="G108" i="2" s="1"/>
  <c r="H107" i="1" s="1"/>
  <c r="H100" i="2"/>
  <c r="G100" i="2" s="1"/>
  <c r="H99" i="1" s="1"/>
  <c r="H92" i="2"/>
  <c r="G92" i="2" s="1"/>
  <c r="H91" i="1" s="1"/>
  <c r="H84" i="2"/>
  <c r="G84" i="2" s="1"/>
  <c r="H83" i="1" s="1"/>
  <c r="H76" i="2"/>
  <c r="G76" i="2" s="1"/>
  <c r="H75" i="1" s="1"/>
  <c r="H60" i="2"/>
  <c r="G60" i="2" s="1"/>
  <c r="H59" i="1" s="1"/>
  <c r="H52" i="2"/>
  <c r="G52" i="2" s="1"/>
  <c r="H51" i="1" s="1"/>
  <c r="H44" i="2"/>
  <c r="G44" i="2" s="1"/>
  <c r="H43" i="1" s="1"/>
  <c r="H36" i="2"/>
  <c r="G36" i="2" s="1"/>
  <c r="H35" i="1" s="1"/>
  <c r="H8" i="2"/>
  <c r="G8" i="2" s="1"/>
  <c r="H7" i="1" s="1"/>
  <c r="H128" i="2"/>
  <c r="G128" i="2" s="1"/>
  <c r="H127" i="1" s="1"/>
  <c r="H120" i="2"/>
  <c r="G120" i="2" s="1"/>
  <c r="H119" i="1" s="1"/>
  <c r="H88" i="2"/>
  <c r="G88" i="2" s="1"/>
  <c r="H87" i="1" s="1"/>
  <c r="H80" i="2"/>
  <c r="G80" i="2" s="1"/>
  <c r="H79" i="1" s="1"/>
  <c r="H72" i="2"/>
  <c r="G72" i="2" s="1"/>
  <c r="H71" i="1" s="1"/>
  <c r="H64" i="2"/>
  <c r="G64" i="2" s="1"/>
  <c r="H63" i="1" s="1"/>
  <c r="H56" i="2"/>
  <c r="G56" i="2" s="1"/>
  <c r="H55" i="1" s="1"/>
  <c r="H32" i="2"/>
  <c r="G32" i="2" s="1"/>
  <c r="H31" i="1" s="1"/>
  <c r="H3" i="2"/>
  <c r="G3" i="2" s="1"/>
  <c r="H2" i="1" s="1"/>
  <c r="H12" i="2"/>
  <c r="G12" i="2" s="1"/>
  <c r="H11" i="1" s="1"/>
  <c r="H394" i="2"/>
  <c r="G394" i="2" s="1"/>
  <c r="H393" i="1" s="1"/>
  <c r="H338" i="2"/>
  <c r="G338" i="2" s="1"/>
  <c r="H337" i="1" s="1"/>
  <c r="H322" i="2"/>
  <c r="G322" i="2" s="1"/>
  <c r="H321" i="1" s="1"/>
  <c r="H290" i="2"/>
  <c r="G290" i="2" s="1"/>
  <c r="H289" i="1" s="1"/>
  <c r="H266" i="2"/>
  <c r="G266" i="2" s="1"/>
  <c r="H265" i="1" s="1"/>
  <c r="H258" i="2"/>
  <c r="G258" i="2" s="1"/>
  <c r="H257" i="1" s="1"/>
  <c r="H242" i="2"/>
  <c r="G242" i="2" s="1"/>
  <c r="H241" i="1" s="1"/>
  <c r="H234" i="2"/>
  <c r="G234" i="2" s="1"/>
  <c r="H233" i="1" s="1"/>
  <c r="H226" i="2"/>
  <c r="G226" i="2" s="1"/>
  <c r="H225" i="1" s="1"/>
  <c r="H202" i="2"/>
  <c r="G202" i="2" s="1"/>
  <c r="H201" i="1" s="1"/>
  <c r="H186" i="2"/>
  <c r="G186" i="2" s="1"/>
  <c r="H185" i="1" s="1"/>
  <c r="H178" i="2"/>
  <c r="G178" i="2" s="1"/>
  <c r="H177" i="1" s="1"/>
  <c r="H170" i="2"/>
  <c r="G170" i="2" s="1"/>
  <c r="H169" i="1" s="1"/>
  <c r="H138" i="2"/>
  <c r="G138" i="2" s="1"/>
  <c r="H137" i="1" s="1"/>
  <c r="H130" i="2"/>
  <c r="G130" i="2" s="1"/>
  <c r="H129" i="1" s="1"/>
  <c r="H114" i="2"/>
  <c r="G114" i="2" s="1"/>
  <c r="H113" i="1" s="1"/>
  <c r="H98" i="2"/>
  <c r="G98" i="2" s="1"/>
  <c r="H97" i="1" s="1"/>
  <c r="H66" i="2"/>
  <c r="G66" i="2" s="1"/>
  <c r="H65" i="1" s="1"/>
  <c r="H50" i="2"/>
  <c r="G50" i="2" s="1"/>
  <c r="H49" i="1" s="1"/>
  <c r="H34" i="2"/>
  <c r="G34" i="2" s="1"/>
  <c r="H33" i="1" s="1"/>
  <c r="H5" i="3"/>
  <c r="G5" i="3" s="1"/>
  <c r="N4" i="1" s="1"/>
  <c r="H17" i="3"/>
  <c r="G17" i="3" s="1"/>
  <c r="N16" i="1" s="1"/>
  <c r="H106" i="3"/>
  <c r="G106" i="3" s="1"/>
  <c r="N105" i="1" s="1"/>
  <c r="H98" i="3"/>
  <c r="G98" i="3" s="1"/>
  <c r="N97" i="1" s="1"/>
  <c r="H74" i="3"/>
  <c r="G74" i="3" s="1"/>
  <c r="N73" i="1" s="1"/>
  <c r="H50" i="3"/>
  <c r="G50" i="3" s="1"/>
  <c r="N49" i="1" s="1"/>
  <c r="H42" i="3"/>
  <c r="G42" i="3" s="1"/>
  <c r="N41" i="1" s="1"/>
  <c r="H108" i="3"/>
  <c r="G108" i="3" s="1"/>
  <c r="N107" i="1" s="1"/>
  <c r="H144" i="3"/>
  <c r="G144" i="3" s="1"/>
  <c r="N143" i="1" s="1"/>
  <c r="H136" i="3"/>
  <c r="G136" i="3" s="1"/>
  <c r="N135" i="1" s="1"/>
  <c r="H338" i="3"/>
  <c r="G338" i="3" s="1"/>
  <c r="N337" i="1" s="1"/>
  <c r="H3" i="3"/>
  <c r="G3" i="3" s="1"/>
  <c r="N2" i="1" s="1"/>
  <c r="M289" i="1"/>
  <c r="M215" i="1"/>
  <c r="M39" i="1"/>
  <c r="M18" i="1"/>
  <c r="M279" i="1"/>
  <c r="M206" i="1"/>
  <c r="M224" i="1"/>
  <c r="H400" i="2"/>
  <c r="G400" i="2" s="1"/>
  <c r="H399" i="1" s="1"/>
  <c r="H212" i="2"/>
  <c r="G212" i="2" s="1"/>
  <c r="H211" i="1" s="1"/>
  <c r="M401" i="1"/>
  <c r="M118" i="1"/>
  <c r="M67" i="1"/>
  <c r="M23" i="1"/>
  <c r="M13" i="1"/>
  <c r="H392" i="2"/>
  <c r="G392" i="2" s="1"/>
  <c r="H391" i="1" s="1"/>
  <c r="H384" i="2"/>
  <c r="G384" i="2" s="1"/>
  <c r="H383" i="1" s="1"/>
  <c r="H376" i="2"/>
  <c r="G376" i="2" s="1"/>
  <c r="H375" i="1" s="1"/>
  <c r="H368" i="2"/>
  <c r="G368" i="2" s="1"/>
  <c r="H367" i="1" s="1"/>
  <c r="H360" i="2"/>
  <c r="G360" i="2" s="1"/>
  <c r="H359" i="1" s="1"/>
  <c r="H352" i="2"/>
  <c r="G352" i="2" s="1"/>
  <c r="H351" i="1" s="1"/>
  <c r="H336" i="2"/>
  <c r="G336" i="2" s="1"/>
  <c r="H335" i="1" s="1"/>
  <c r="H328" i="2"/>
  <c r="G328" i="2" s="1"/>
  <c r="H327" i="1" s="1"/>
  <c r="H320" i="2"/>
  <c r="G320" i="2" s="1"/>
  <c r="H319" i="1" s="1"/>
  <c r="H312" i="2"/>
  <c r="G312" i="2" s="1"/>
  <c r="H311" i="1" s="1"/>
  <c r="H296" i="2"/>
  <c r="G296" i="2" s="1"/>
  <c r="H295" i="1" s="1"/>
  <c r="H288" i="2"/>
  <c r="G288" i="2" s="1"/>
  <c r="H287" i="1" s="1"/>
  <c r="H280" i="2"/>
  <c r="G280" i="2" s="1"/>
  <c r="H279" i="1" s="1"/>
  <c r="H272" i="2"/>
  <c r="G272" i="2" s="1"/>
  <c r="H271" i="1" s="1"/>
  <c r="H264" i="2"/>
  <c r="G264" i="2" s="1"/>
  <c r="H263" i="1" s="1"/>
  <c r="H256" i="2"/>
  <c r="G256" i="2" s="1"/>
  <c r="H255" i="1" s="1"/>
  <c r="H240" i="2"/>
  <c r="G240" i="2" s="1"/>
  <c r="H239" i="1" s="1"/>
  <c r="H224" i="2"/>
  <c r="G224" i="2" s="1"/>
  <c r="H223" i="1" s="1"/>
  <c r="H208" i="2"/>
  <c r="G208" i="2" s="1"/>
  <c r="H207" i="1" s="1"/>
  <c r="H200" i="2"/>
  <c r="G200" i="2" s="1"/>
  <c r="H199" i="1" s="1"/>
  <c r="H192" i="2"/>
  <c r="G192" i="2" s="1"/>
  <c r="H191" i="1" s="1"/>
  <c r="H184" i="2"/>
  <c r="G184" i="2" s="1"/>
  <c r="H183" i="1" s="1"/>
  <c r="H136" i="2"/>
  <c r="G136" i="2" s="1"/>
  <c r="H135" i="1" s="1"/>
  <c r="H236" i="2"/>
  <c r="G236" i="2" s="1"/>
  <c r="H235" i="1" s="1"/>
  <c r="H68" i="2"/>
  <c r="G68" i="2" s="1"/>
  <c r="H67" i="1" s="1"/>
  <c r="H7" i="2"/>
  <c r="G7" i="2" s="1"/>
  <c r="H6" i="1" s="1"/>
  <c r="H372" i="2"/>
  <c r="G372" i="2" s="1"/>
  <c r="H371" i="1" s="1"/>
  <c r="H232" i="2"/>
  <c r="G232" i="2" s="1"/>
  <c r="H231" i="1" s="1"/>
  <c r="H104" i="2"/>
  <c r="G104" i="2" s="1"/>
  <c r="H103" i="1" s="1"/>
  <c r="H160" i="2"/>
  <c r="G160" i="2" s="1"/>
  <c r="H159" i="1" s="1"/>
  <c r="H38" i="2"/>
  <c r="G38" i="2" s="1"/>
  <c r="H37" i="1" s="1"/>
  <c r="H168" i="2"/>
  <c r="G168" i="2" s="1"/>
  <c r="H167" i="1" s="1"/>
  <c r="H83" i="2"/>
  <c r="G83" i="2" s="1"/>
  <c r="H82" i="1" s="1"/>
  <c r="H63" i="2"/>
  <c r="G63" i="2" s="1"/>
  <c r="H62" i="1" s="1"/>
  <c r="H402" i="2"/>
  <c r="G402" i="2" s="1"/>
  <c r="H401" i="1" s="1"/>
  <c r="H378" i="2"/>
  <c r="G378" i="2" s="1"/>
  <c r="H377" i="1" s="1"/>
  <c r="H370" i="2"/>
  <c r="G370" i="2" s="1"/>
  <c r="H369" i="1" s="1"/>
  <c r="H306" i="2"/>
  <c r="G306" i="2" s="1"/>
  <c r="H305" i="1" s="1"/>
  <c r="H298" i="2"/>
  <c r="G298" i="2" s="1"/>
  <c r="H297" i="1" s="1"/>
  <c r="H274" i="2"/>
  <c r="G274" i="2" s="1"/>
  <c r="H273" i="1" s="1"/>
  <c r="H250" i="2"/>
  <c r="G250" i="2" s="1"/>
  <c r="H249" i="1" s="1"/>
  <c r="H82" i="2"/>
  <c r="G82" i="2" s="1"/>
  <c r="H81" i="1" s="1"/>
  <c r="H48" i="2"/>
  <c r="G48" i="2" s="1"/>
  <c r="H47" i="1" s="1"/>
  <c r="H24" i="2"/>
  <c r="G24" i="2" s="1"/>
  <c r="H23" i="1" s="1"/>
  <c r="H304" i="2"/>
  <c r="G304" i="2" s="1"/>
  <c r="H303" i="1" s="1"/>
  <c r="H275" i="2"/>
  <c r="G275" i="2" s="1"/>
  <c r="H274" i="1" s="1"/>
  <c r="H164" i="2"/>
  <c r="G164" i="2" s="1"/>
  <c r="H163" i="1" s="1"/>
  <c r="H40" i="2"/>
  <c r="G40" i="2" s="1"/>
  <c r="H39" i="1" s="1"/>
  <c r="H37" i="2"/>
  <c r="G37" i="2" s="1"/>
  <c r="H36" i="1" s="1"/>
  <c r="H367" i="2"/>
  <c r="G367" i="2" s="1"/>
  <c r="H366" i="1" s="1"/>
  <c r="H332" i="2"/>
  <c r="G332" i="2" s="1"/>
  <c r="H331" i="1" s="1"/>
  <c r="H369" i="2"/>
  <c r="G369" i="2" s="1"/>
  <c r="H368" i="1" s="1"/>
  <c r="H401" i="2"/>
  <c r="G401" i="2" s="1"/>
  <c r="H400" i="1" s="1"/>
  <c r="H344" i="2"/>
  <c r="G344" i="2" s="1"/>
  <c r="H343" i="1" s="1"/>
  <c r="H152" i="2"/>
  <c r="G152" i="2" s="1"/>
  <c r="H151" i="1" s="1"/>
  <c r="H16" i="2"/>
  <c r="G16" i="2" s="1"/>
  <c r="H15" i="1" s="1"/>
  <c r="H385" i="2"/>
  <c r="G385" i="2" s="1"/>
  <c r="H384" i="1" s="1"/>
  <c r="H133" i="2"/>
  <c r="G133" i="2" s="1"/>
  <c r="H132" i="1" s="1"/>
  <c r="H397" i="2"/>
  <c r="G397" i="2" s="1"/>
  <c r="H396" i="1" s="1"/>
  <c r="H382" i="2"/>
  <c r="G382" i="2" s="1"/>
  <c r="H381" i="1" s="1"/>
  <c r="H139" i="2"/>
  <c r="G139" i="2" s="1"/>
  <c r="H138" i="1" s="1"/>
  <c r="H279" i="2"/>
  <c r="G279" i="2" s="1"/>
  <c r="H278" i="1" s="1"/>
  <c r="H388" i="2"/>
  <c r="G388" i="2" s="1"/>
  <c r="H387" i="1" s="1"/>
  <c r="H373" i="2"/>
  <c r="G373" i="2" s="1"/>
  <c r="H372" i="1" s="1"/>
  <c r="H341" i="2"/>
  <c r="G341" i="2" s="1"/>
  <c r="H340" i="1" s="1"/>
  <c r="H327" i="2"/>
  <c r="G327" i="2" s="1"/>
  <c r="H326" i="1" s="1"/>
  <c r="H390" i="2"/>
  <c r="G390" i="2" s="1"/>
  <c r="H389" i="1" s="1"/>
  <c r="H96" i="2"/>
  <c r="G96" i="2" s="1"/>
  <c r="H95" i="1" s="1"/>
  <c r="H77" i="2"/>
  <c r="G77" i="2" s="1"/>
  <c r="H76" i="1" s="1"/>
  <c r="H126" i="2"/>
  <c r="G126" i="2" s="1"/>
  <c r="H125" i="1" s="1"/>
  <c r="H391" i="2"/>
  <c r="G391" i="2" s="1"/>
  <c r="H390" i="1" s="1"/>
  <c r="H144" i="2"/>
  <c r="G144" i="2" s="1"/>
  <c r="H143" i="1" s="1"/>
  <c r="H282" i="2"/>
  <c r="G282" i="2" s="1"/>
  <c r="H281" i="1" s="1"/>
  <c r="H194" i="2"/>
  <c r="G194" i="2" s="1"/>
  <c r="H193" i="1" s="1"/>
  <c r="H154" i="2"/>
  <c r="G154" i="2" s="1"/>
  <c r="H153" i="1" s="1"/>
  <c r="H74" i="2"/>
  <c r="G74" i="2" s="1"/>
  <c r="H73" i="1" s="1"/>
  <c r="H18" i="2"/>
  <c r="G18" i="2" s="1"/>
  <c r="H17" i="1" s="1"/>
  <c r="H203" i="2"/>
  <c r="G203" i="2" s="1"/>
  <c r="H202" i="1" s="1"/>
  <c r="H300" i="2"/>
  <c r="G300" i="2" s="1"/>
  <c r="H299" i="1" s="1"/>
  <c r="H112" i="2"/>
  <c r="G112" i="2" s="1"/>
  <c r="H111" i="1" s="1"/>
  <c r="H176" i="2"/>
  <c r="G176" i="2" s="1"/>
  <c r="H175" i="1" s="1"/>
  <c r="H207" i="2"/>
  <c r="G207" i="2" s="1"/>
  <c r="H206" i="1" s="1"/>
  <c r="H261" i="2"/>
  <c r="G261" i="2" s="1"/>
  <c r="H260" i="1" s="1"/>
  <c r="H313" i="2"/>
  <c r="G313" i="2" s="1"/>
  <c r="H312" i="1" s="1"/>
  <c r="G32" i="6" l="1"/>
  <c r="I33" i="1" s="1"/>
  <c r="G33" i="1" s="1"/>
  <c r="G402" i="6"/>
  <c r="I87" i="1" s="1"/>
  <c r="G87" i="1" s="1"/>
  <c r="G251" i="6"/>
  <c r="I242" i="1" s="1"/>
  <c r="G242" i="1" s="1"/>
  <c r="G192" i="6"/>
  <c r="I319" i="1" s="1"/>
  <c r="G79" i="6"/>
  <c r="I318" i="1" s="1"/>
  <c r="G318" i="1" s="1"/>
  <c r="G109" i="6"/>
  <c r="I196" i="1" s="1"/>
  <c r="G196" i="1" s="1"/>
  <c r="G252" i="6"/>
  <c r="I67" i="1" s="1"/>
  <c r="G67" i="1" s="1"/>
  <c r="G242" i="6"/>
  <c r="I132" i="1" s="1"/>
  <c r="G132" i="1" s="1"/>
  <c r="G118" i="6"/>
  <c r="I131" i="1" s="1"/>
  <c r="G131" i="1" s="1"/>
  <c r="G196" i="6"/>
  <c r="I369" i="1" s="1"/>
  <c r="G369" i="1" s="1"/>
  <c r="G169" i="6"/>
  <c r="I216" i="1" s="1"/>
  <c r="G216" i="1" s="1"/>
  <c r="G313" i="6"/>
  <c r="I315" i="1" s="1"/>
  <c r="G178" i="6"/>
  <c r="I52" i="1" s="1"/>
  <c r="G52" i="1" s="1"/>
  <c r="G108" i="6"/>
  <c r="I400" i="1" s="1"/>
  <c r="G400" i="1" s="1"/>
  <c r="G280" i="6"/>
  <c r="I122" i="1" s="1"/>
  <c r="G122" i="1" s="1"/>
  <c r="G66" i="6"/>
  <c r="I181" i="1" s="1"/>
  <c r="G181" i="1" s="1"/>
  <c r="G191" i="6"/>
  <c r="I178" i="1" s="1"/>
  <c r="G178" i="1" s="1"/>
  <c r="G382" i="6"/>
  <c r="I260" i="1" s="1"/>
  <c r="G260" i="1" s="1"/>
  <c r="G74" i="6"/>
  <c r="I10" i="1" s="1"/>
  <c r="G10" i="1" s="1"/>
  <c r="G286" i="6"/>
  <c r="I118" i="1" s="1"/>
  <c r="G310" i="6"/>
  <c r="I44" i="1" s="1"/>
  <c r="G44" i="1" s="1"/>
  <c r="G81" i="6"/>
  <c r="I116" i="1" s="1"/>
  <c r="G116" i="1" s="1"/>
  <c r="G107" i="6"/>
  <c r="I309" i="1" s="1"/>
  <c r="G309" i="1" s="1"/>
  <c r="G120" i="6"/>
  <c r="I72" i="1" s="1"/>
  <c r="G72" i="1" s="1"/>
  <c r="G145" i="6"/>
  <c r="I362" i="1" s="1"/>
  <c r="G362" i="1" s="1"/>
  <c r="G349" i="6"/>
  <c r="I193" i="1" s="1"/>
  <c r="G193" i="1" s="1"/>
  <c r="G58" i="6"/>
  <c r="I174" i="1" s="1"/>
  <c r="G174" i="1" s="1"/>
  <c r="J87" i="1"/>
  <c r="G210" i="6"/>
  <c r="I295" i="1" s="1"/>
  <c r="G295" i="1" s="1"/>
  <c r="G370" i="6"/>
  <c r="I2" i="1" s="1"/>
  <c r="G2" i="1" s="1"/>
  <c r="G359" i="6"/>
  <c r="I35" i="1" s="1"/>
  <c r="G35" i="1" s="1"/>
  <c r="G318" i="6"/>
  <c r="I59" i="1" s="1"/>
  <c r="G59" i="1" s="1"/>
  <c r="G304" i="6"/>
  <c r="I300" i="1" s="1"/>
  <c r="G300" i="1" s="1"/>
  <c r="G387" i="6"/>
  <c r="I334" i="1" s="1"/>
  <c r="G334" i="1" s="1"/>
  <c r="J193" i="1"/>
  <c r="G55" i="6"/>
  <c r="I173" i="1" s="1"/>
  <c r="G173" i="1" s="1"/>
  <c r="G51" i="6"/>
  <c r="I29" i="1" s="1"/>
  <c r="G29" i="1" s="1"/>
  <c r="G149" i="6"/>
  <c r="I51" i="1" s="1"/>
  <c r="G51" i="1" s="1"/>
  <c r="G209" i="6"/>
  <c r="I157" i="1" s="1"/>
  <c r="G157" i="1" s="1"/>
  <c r="G367" i="6"/>
  <c r="I224" i="1" s="1"/>
  <c r="G224" i="1" s="1"/>
  <c r="G31" i="6"/>
  <c r="I123" i="1" s="1"/>
  <c r="G123" i="1" s="1"/>
  <c r="G72" i="6"/>
  <c r="I259" i="1" s="1"/>
  <c r="G259" i="1" s="1"/>
  <c r="G54" i="6"/>
  <c r="I205" i="1" s="1"/>
  <c r="G205" i="1" s="1"/>
  <c r="G227" i="6"/>
  <c r="I65" i="1" s="1"/>
  <c r="G65" i="1" s="1"/>
  <c r="G186" i="6"/>
  <c r="I357" i="1" s="1"/>
  <c r="G357" i="1" s="1"/>
  <c r="K173" i="1"/>
  <c r="G83" i="6"/>
  <c r="I365" i="1" s="1"/>
  <c r="G365" i="1" s="1"/>
  <c r="G238" i="6"/>
  <c r="I394" i="1" s="1"/>
  <c r="G394" i="1" s="1"/>
  <c r="G361" i="6"/>
  <c r="I69" i="1" s="1"/>
  <c r="G69" i="1" s="1"/>
  <c r="K79" i="1"/>
  <c r="G46" i="6"/>
  <c r="I79" i="1" s="1"/>
  <c r="G79" i="1" s="1"/>
  <c r="G257" i="6"/>
  <c r="I138" i="1" s="1"/>
  <c r="G138" i="1" s="1"/>
  <c r="G340" i="6"/>
  <c r="I335" i="1" s="1"/>
  <c r="G335" i="1" s="1"/>
  <c r="G335" i="6"/>
  <c r="I78" i="1" s="1"/>
  <c r="G78" i="1" s="1"/>
  <c r="G171" i="6"/>
  <c r="I263" i="1" s="1"/>
  <c r="G263" i="1" s="1"/>
  <c r="G166" i="6"/>
  <c r="I164" i="1" s="1"/>
  <c r="G164" i="1" s="1"/>
  <c r="G144" i="6"/>
  <c r="I281" i="1" s="1"/>
  <c r="G281" i="1" s="1"/>
  <c r="G172" i="6"/>
  <c r="I297" i="1" s="1"/>
  <c r="G297" i="1" s="1"/>
  <c r="G21" i="6"/>
  <c r="I48" i="1" s="1"/>
  <c r="G48" i="1" s="1"/>
  <c r="G385" i="6"/>
  <c r="I332" i="1" s="1"/>
  <c r="G332" i="1" s="1"/>
  <c r="G126" i="6"/>
  <c r="I349" i="1" s="1"/>
  <c r="G349" i="1" s="1"/>
  <c r="G40" i="6"/>
  <c r="I339" i="1" s="1"/>
  <c r="G339" i="1" s="1"/>
  <c r="G179" i="6"/>
  <c r="I7" i="1" s="1"/>
  <c r="G7" i="1" s="1"/>
  <c r="G215" i="6"/>
  <c r="I299" i="1" s="1"/>
  <c r="G299" i="1" s="1"/>
  <c r="G226" i="6"/>
  <c r="I243" i="1" s="1"/>
  <c r="G243" i="1" s="1"/>
  <c r="G237" i="6"/>
  <c r="I185" i="1" s="1"/>
  <c r="G185" i="1" s="1"/>
  <c r="J259" i="1"/>
  <c r="G153" i="6"/>
  <c r="I381" i="1" s="1"/>
  <c r="G381" i="1" s="1"/>
  <c r="G161" i="6"/>
  <c r="I363" i="1" s="1"/>
  <c r="G363" i="1" s="1"/>
  <c r="J297" i="1"/>
  <c r="G353" i="6"/>
  <c r="I330" i="1" s="1"/>
  <c r="G330" i="1" s="1"/>
  <c r="G162" i="6"/>
  <c r="I77" i="1" s="1"/>
  <c r="G77" i="1" s="1"/>
  <c r="G345" i="6"/>
  <c r="I12" i="1" s="1"/>
  <c r="G12" i="1" s="1"/>
  <c r="G216" i="6"/>
  <c r="I55" i="1" s="1"/>
  <c r="G55" i="1" s="1"/>
  <c r="G268" i="6"/>
  <c r="I219" i="1" s="1"/>
  <c r="G219" i="1" s="1"/>
  <c r="G148" i="6"/>
  <c r="I396" i="1" s="1"/>
  <c r="G396" i="1" s="1"/>
  <c r="G233" i="6"/>
  <c r="I153" i="1" s="1"/>
  <c r="G153" i="1" s="1"/>
  <c r="K153" i="1"/>
  <c r="G319" i="6"/>
  <c r="I93" i="1" s="1"/>
  <c r="G93" i="1" s="1"/>
  <c r="G376" i="6"/>
  <c r="I345" i="1" s="1"/>
  <c r="G345" i="1" s="1"/>
  <c r="G300" i="6"/>
  <c r="I147" i="1" s="1"/>
  <c r="G147" i="1" s="1"/>
  <c r="G78" i="6"/>
  <c r="I26" i="1" s="1"/>
  <c r="G26" i="1" s="1"/>
  <c r="G69" i="6"/>
  <c r="I323" i="1" s="1"/>
  <c r="G323" i="1" s="1"/>
  <c r="G8" i="6"/>
  <c r="I249" i="1" s="1"/>
  <c r="G249" i="1" s="1"/>
  <c r="G53" i="6"/>
  <c r="I195" i="1" s="1"/>
  <c r="G195" i="1" s="1"/>
  <c r="J224" i="1"/>
  <c r="G102" i="6"/>
  <c r="I23" i="1" s="1"/>
  <c r="G23" i="1" s="1"/>
  <c r="G15" i="6"/>
  <c r="I104" i="1" s="1"/>
  <c r="G104" i="1" s="1"/>
  <c r="G306" i="6"/>
  <c r="I308" i="1" s="1"/>
  <c r="G308" i="1" s="1"/>
  <c r="G204" i="6"/>
  <c r="I353" i="1" s="1"/>
  <c r="G353" i="1" s="1"/>
  <c r="G231" i="6"/>
  <c r="I321" i="1" s="1"/>
  <c r="G321" i="1" s="1"/>
  <c r="G372" i="6"/>
  <c r="I326" i="1" s="1"/>
  <c r="G326" i="1" s="1"/>
  <c r="K263" i="1"/>
  <c r="G332" i="6"/>
  <c r="I100" i="1" s="1"/>
  <c r="G100" i="1" s="1"/>
  <c r="G88" i="6"/>
  <c r="I39" i="1" s="1"/>
  <c r="G39" i="1" s="1"/>
  <c r="G136" i="6"/>
  <c r="I389" i="1" s="1"/>
  <c r="G389" i="1" s="1"/>
  <c r="G180" i="6"/>
  <c r="I393" i="1" s="1"/>
  <c r="G393" i="1" s="1"/>
  <c r="G314" i="6"/>
  <c r="I114" i="1" s="1"/>
  <c r="G114" i="1" s="1"/>
  <c r="G220" i="6"/>
  <c r="I227" i="1" s="1"/>
  <c r="G227" i="1" s="1"/>
  <c r="G378" i="6"/>
  <c r="I250" i="1" s="1"/>
  <c r="G250" i="1" s="1"/>
  <c r="G398" i="6"/>
  <c r="I183" i="1" s="1"/>
  <c r="G183" i="1" s="1"/>
  <c r="G34" i="6"/>
  <c r="I121" i="1" s="1"/>
  <c r="G121" i="1" s="1"/>
  <c r="K281" i="1"/>
  <c r="G358" i="6"/>
  <c r="I6" i="1" s="1"/>
  <c r="G6" i="1" s="1"/>
  <c r="G64" i="6"/>
  <c r="I74" i="1" s="1"/>
  <c r="G74" i="1" s="1"/>
  <c r="K26" i="1"/>
  <c r="G212" i="6"/>
  <c r="I189" i="1" s="1"/>
  <c r="G189" i="1" s="1"/>
  <c r="K230" i="1"/>
  <c r="G262" i="6"/>
  <c r="I230" i="1" s="1"/>
  <c r="G230" i="1" s="1"/>
  <c r="G351" i="6"/>
  <c r="I201" i="1" s="1"/>
  <c r="G201" i="1" s="1"/>
  <c r="G388" i="6"/>
  <c r="I347" i="1" s="1"/>
  <c r="G347" i="1" s="1"/>
  <c r="G392" i="6"/>
  <c r="I217" i="1" s="1"/>
  <c r="G217" i="1" s="1"/>
  <c r="G104" i="6"/>
  <c r="I245" i="1" s="1"/>
  <c r="G245" i="1" s="1"/>
  <c r="G243" i="6"/>
  <c r="I342" i="1" s="1"/>
  <c r="G342" i="1" s="1"/>
  <c r="G272" i="6"/>
  <c r="I237" i="1" s="1"/>
  <c r="G237" i="1" s="1"/>
  <c r="G45" i="6"/>
  <c r="I209" i="1" s="1"/>
  <c r="G209" i="1" s="1"/>
  <c r="G5" i="6"/>
  <c r="I284" i="1" s="1"/>
  <c r="G284" i="1" s="1"/>
  <c r="G157" i="6"/>
  <c r="I135" i="1" s="1"/>
  <c r="G135" i="1" s="1"/>
  <c r="K104" i="1"/>
  <c r="G317" i="6"/>
  <c r="I279" i="1" s="1"/>
  <c r="G279" i="1" s="1"/>
  <c r="G24" i="6"/>
  <c r="I101" i="1" s="1"/>
  <c r="G101" i="1" s="1"/>
  <c r="G247" i="6"/>
  <c r="I314" i="1" s="1"/>
  <c r="G314" i="1" s="1"/>
  <c r="G307" i="6"/>
  <c r="I325" i="1" s="1"/>
  <c r="G325" i="1" s="1"/>
  <c r="G146" i="6"/>
  <c r="I262" i="1" s="1"/>
  <c r="G262" i="1" s="1"/>
  <c r="G77" i="6"/>
  <c r="I341" i="1" s="1"/>
  <c r="G341" i="1" s="1"/>
  <c r="G100" i="6"/>
  <c r="I386" i="1" s="1"/>
  <c r="G386" i="1" s="1"/>
  <c r="G223" i="6"/>
  <c r="I240" i="1" s="1"/>
  <c r="G240" i="1" s="1"/>
  <c r="G269" i="6"/>
  <c r="I88" i="1" s="1"/>
  <c r="G88" i="1" s="1"/>
  <c r="G329" i="6"/>
  <c r="I28" i="1" s="1"/>
  <c r="G28" i="1" s="1"/>
  <c r="G43" i="6"/>
  <c r="I366" i="1" s="1"/>
  <c r="G366" i="1" s="1"/>
  <c r="K164" i="1"/>
  <c r="K319" i="1"/>
  <c r="G389" i="6"/>
  <c r="I348" i="1" s="1"/>
  <c r="G348" i="1" s="1"/>
  <c r="G241" i="6"/>
  <c r="I137" i="1" s="1"/>
  <c r="G137" i="1" s="1"/>
  <c r="G163" i="6"/>
  <c r="I32" i="1" s="1"/>
  <c r="G32" i="1" s="1"/>
  <c r="G121" i="6"/>
  <c r="I151" i="1" s="1"/>
  <c r="G151" i="1" s="1"/>
  <c r="G344" i="6"/>
  <c r="I190" i="1" s="1"/>
  <c r="G190" i="1" s="1"/>
  <c r="G165" i="6"/>
  <c r="I15" i="1" s="1"/>
  <c r="G15" i="1" s="1"/>
  <c r="G290" i="6"/>
  <c r="I141" i="1" s="1"/>
  <c r="G141" i="1" s="1"/>
  <c r="G355" i="6"/>
  <c r="I106" i="1" s="1"/>
  <c r="G106" i="1" s="1"/>
  <c r="G207" i="6"/>
  <c r="I210" i="1" s="1"/>
  <c r="G210" i="1" s="1"/>
  <c r="G277" i="6"/>
  <c r="I112" i="1" s="1"/>
  <c r="G112" i="1" s="1"/>
  <c r="G4" i="6"/>
  <c r="I276" i="1" s="1"/>
  <c r="G276" i="1" s="1"/>
  <c r="G245" i="6"/>
  <c r="I155" i="1" s="1"/>
  <c r="G155" i="1" s="1"/>
  <c r="G316" i="6"/>
  <c r="I215" i="1" s="1"/>
  <c r="G215" i="1" s="1"/>
  <c r="G92" i="6"/>
  <c r="I291" i="1" s="1"/>
  <c r="G291" i="1" s="1"/>
  <c r="G160" i="6"/>
  <c r="I70" i="1" s="1"/>
  <c r="G70" i="1" s="1"/>
  <c r="G403" i="6"/>
  <c r="I220" i="1" s="1"/>
  <c r="G220" i="1" s="1"/>
  <c r="G93" i="6"/>
  <c r="I99" i="1" s="1"/>
  <c r="G99" i="1" s="1"/>
  <c r="G287" i="6"/>
  <c r="I307" i="1" s="1"/>
  <c r="G307" i="1" s="1"/>
  <c r="G10" i="6"/>
  <c r="I374" i="1" s="1"/>
  <c r="G374" i="1" s="1"/>
  <c r="G283" i="6"/>
  <c r="I179" i="1" s="1"/>
  <c r="G179" i="1" s="1"/>
  <c r="G33" i="6"/>
  <c r="I80" i="1" s="1"/>
  <c r="G80" i="1" s="1"/>
  <c r="G59" i="6"/>
  <c r="I169" i="1" s="1"/>
  <c r="G169" i="1" s="1"/>
  <c r="G137" i="6"/>
  <c r="I268" i="1" s="1"/>
  <c r="G268" i="1" s="1"/>
  <c r="G155" i="6"/>
  <c r="I228" i="1" s="1"/>
  <c r="G228" i="1" s="1"/>
  <c r="G170" i="6"/>
  <c r="I200" i="1" s="1"/>
  <c r="G200" i="1" s="1"/>
  <c r="G261" i="6"/>
  <c r="I290" i="1" s="1"/>
  <c r="G290" i="1" s="1"/>
  <c r="G115" i="6"/>
  <c r="I246" i="1" s="1"/>
  <c r="G246" i="1" s="1"/>
  <c r="G70" i="6"/>
  <c r="I192" i="1" s="1"/>
  <c r="G192" i="1" s="1"/>
  <c r="G380" i="6"/>
  <c r="I255" i="1" s="1"/>
  <c r="G255" i="1" s="1"/>
  <c r="J334" i="1"/>
  <c r="J121" i="1"/>
  <c r="J72" i="1"/>
  <c r="G400" i="6"/>
  <c r="I223" i="1" s="1"/>
  <c r="G223" i="1" s="1"/>
  <c r="G168" i="6"/>
  <c r="I134" i="1" s="1"/>
  <c r="G134" i="1" s="1"/>
  <c r="G176" i="6"/>
  <c r="I231" i="1" s="1"/>
  <c r="G231" i="1" s="1"/>
  <c r="J69" i="1"/>
  <c r="G263" i="6"/>
  <c r="I162" i="1" s="1"/>
  <c r="G162" i="1" s="1"/>
  <c r="J65" i="1"/>
  <c r="J219" i="1"/>
  <c r="G374" i="6"/>
  <c r="I368" i="1" s="1"/>
  <c r="G368" i="1" s="1"/>
  <c r="J220" i="1"/>
  <c r="J78" i="1"/>
  <c r="G47" i="6"/>
  <c r="I212" i="1" s="1"/>
  <c r="G212" i="1" s="1"/>
  <c r="G346" i="6"/>
  <c r="I90" i="1" s="1"/>
  <c r="G90" i="1" s="1"/>
  <c r="G279" i="6"/>
  <c r="I140" i="1" s="1"/>
  <c r="G140" i="1" s="1"/>
  <c r="G373" i="6"/>
  <c r="I31" i="1" s="1"/>
  <c r="G31" i="1" s="1"/>
  <c r="J240" i="1"/>
  <c r="G189" i="6"/>
  <c r="I53" i="1" s="1"/>
  <c r="G53" i="1" s="1"/>
  <c r="G181" i="6"/>
  <c r="I271" i="1" s="1"/>
  <c r="G271" i="1" s="1"/>
  <c r="J169" i="1"/>
  <c r="G185" i="6"/>
  <c r="I391" i="1" s="1"/>
  <c r="G391" i="1" s="1"/>
  <c r="G394" i="6"/>
  <c r="I182" i="1" s="1"/>
  <c r="G182" i="1" s="1"/>
  <c r="G371" i="6"/>
  <c r="I327" i="1" s="1"/>
  <c r="G327" i="1" s="1"/>
  <c r="G52" i="6"/>
  <c r="I211" i="1" s="1"/>
  <c r="G211" i="1" s="1"/>
  <c r="G250" i="6"/>
  <c r="I25" i="1" s="1"/>
  <c r="G25" i="1" s="1"/>
  <c r="G239" i="6"/>
  <c r="I27" i="1" s="1"/>
  <c r="G27" i="1" s="1"/>
  <c r="K290" i="1"/>
  <c r="K323" i="1"/>
  <c r="J374" i="1"/>
  <c r="J137" i="1"/>
  <c r="J182" i="1"/>
  <c r="J67" i="1"/>
  <c r="G26" i="6"/>
  <c r="I218" i="1" s="1"/>
  <c r="G218" i="1" s="1"/>
  <c r="J325" i="1"/>
  <c r="G214" i="6"/>
  <c r="I207" i="1" s="1"/>
  <c r="G207" i="1" s="1"/>
  <c r="G229" i="6"/>
  <c r="I62" i="1" s="1"/>
  <c r="G62" i="1" s="1"/>
  <c r="G312" i="6"/>
  <c r="I45" i="1" s="1"/>
  <c r="G45" i="1" s="1"/>
  <c r="G85" i="6"/>
  <c r="I144" i="1" s="1"/>
  <c r="G144" i="1" s="1"/>
  <c r="G383" i="6"/>
  <c r="I328" i="1" s="1"/>
  <c r="G328" i="1" s="1"/>
  <c r="K223" i="1"/>
  <c r="G284" i="6"/>
  <c r="I124" i="1" s="1"/>
  <c r="G124" i="1" s="1"/>
  <c r="J295" i="1"/>
  <c r="G28" i="6"/>
  <c r="I92" i="1" s="1"/>
  <c r="G92" i="1" s="1"/>
  <c r="G90" i="6"/>
  <c r="I30" i="1" s="1"/>
  <c r="G30" i="1" s="1"/>
  <c r="G101" i="6"/>
  <c r="I204" i="1" s="1"/>
  <c r="G204" i="1" s="1"/>
  <c r="G36" i="6"/>
  <c r="I103" i="1" s="1"/>
  <c r="G103" i="1" s="1"/>
  <c r="G173" i="6"/>
  <c r="I387" i="1" s="1"/>
  <c r="G387" i="1" s="1"/>
  <c r="G270" i="6"/>
  <c r="I163" i="1" s="1"/>
  <c r="G163" i="1" s="1"/>
  <c r="G142" i="6"/>
  <c r="I351" i="1" s="1"/>
  <c r="G351" i="1" s="1"/>
  <c r="J262" i="1"/>
  <c r="G62" i="6"/>
  <c r="I171" i="1" s="1"/>
  <c r="G171" i="1" s="1"/>
  <c r="G271" i="6"/>
  <c r="I233" i="1" s="1"/>
  <c r="G233" i="1" s="1"/>
  <c r="G315" i="6"/>
  <c r="I343" i="1" s="1"/>
  <c r="G343" i="1" s="1"/>
  <c r="K157" i="1"/>
  <c r="G248" i="6"/>
  <c r="I168" i="1" s="1"/>
  <c r="G168" i="1" s="1"/>
  <c r="G6" i="6"/>
  <c r="I286" i="1" s="1"/>
  <c r="G286" i="1" s="1"/>
  <c r="G80" i="6"/>
  <c r="I272" i="1" s="1"/>
  <c r="G272" i="1" s="1"/>
  <c r="J318" i="1"/>
  <c r="G132" i="6"/>
  <c r="I160" i="1" s="1"/>
  <c r="G160" i="1" s="1"/>
  <c r="J362" i="1"/>
  <c r="G87" i="6"/>
  <c r="I98" i="1" s="1"/>
  <c r="G98" i="1" s="1"/>
  <c r="G61" i="6"/>
  <c r="I61" i="1" s="1"/>
  <c r="G61" i="1" s="1"/>
  <c r="G76" i="6"/>
  <c r="I305" i="1" s="1"/>
  <c r="G305" i="1" s="1"/>
  <c r="G224" i="6"/>
  <c r="I264" i="1" s="1"/>
  <c r="G264" i="1" s="1"/>
  <c r="G208" i="6"/>
  <c r="I384" i="1" s="1"/>
  <c r="G384" i="1" s="1"/>
  <c r="J227" i="1"/>
  <c r="G139" i="6"/>
  <c r="I280" i="1" s="1"/>
  <c r="G280" i="1" s="1"/>
  <c r="J279" i="1"/>
  <c r="J272" i="1"/>
  <c r="J77" i="1"/>
  <c r="G38" i="6"/>
  <c r="I102" i="1" s="1"/>
  <c r="G102" i="1" s="1"/>
  <c r="J286" i="1"/>
  <c r="J396" i="1"/>
  <c r="J299" i="1"/>
  <c r="J207" i="1"/>
  <c r="J28" i="1"/>
  <c r="G265" i="6"/>
  <c r="I86" i="1" s="1"/>
  <c r="G86" i="1" s="1"/>
  <c r="G334" i="6"/>
  <c r="I94" i="1" s="1"/>
  <c r="G94" i="1" s="1"/>
  <c r="J179" i="1"/>
  <c r="G125" i="6"/>
  <c r="I320" i="1" s="1"/>
  <c r="G320" i="1" s="1"/>
  <c r="G235" i="6"/>
  <c r="I234" i="1" s="1"/>
  <c r="G234" i="1" s="1"/>
  <c r="J237" i="1"/>
  <c r="G356" i="6"/>
  <c r="I18" i="1" s="1"/>
  <c r="G18" i="1" s="1"/>
  <c r="G134" i="6"/>
  <c r="I270" i="1" s="1"/>
  <c r="G270" i="1" s="1"/>
  <c r="G150" i="6"/>
  <c r="I312" i="1" s="1"/>
  <c r="G312" i="1" s="1"/>
  <c r="G281" i="6"/>
  <c r="I126" i="1" s="1"/>
  <c r="G126" i="1" s="1"/>
  <c r="G357" i="6"/>
  <c r="I46" i="1" s="1"/>
  <c r="G46" i="1" s="1"/>
  <c r="G273" i="6"/>
  <c r="I17" i="1" s="1"/>
  <c r="G17" i="1" s="1"/>
  <c r="G12" i="6"/>
  <c r="I282" i="1" s="1"/>
  <c r="G282" i="1" s="1"/>
  <c r="G123" i="6"/>
  <c r="I278" i="1" s="1"/>
  <c r="G278" i="1" s="1"/>
  <c r="J74" i="1"/>
  <c r="G377" i="6"/>
  <c r="I11" i="1" s="1"/>
  <c r="G11" i="1" s="1"/>
  <c r="G48" i="6"/>
  <c r="I199" i="1" s="1"/>
  <c r="G199" i="1" s="1"/>
  <c r="G39" i="6"/>
  <c r="I203" i="1" s="1"/>
  <c r="G203" i="1" s="1"/>
  <c r="G44" i="6"/>
  <c r="I379" i="1" s="1"/>
  <c r="G379" i="1" s="1"/>
  <c r="J260" i="1"/>
  <c r="K29" i="1"/>
  <c r="G330" i="6"/>
  <c r="I96" i="1" s="1"/>
  <c r="G96" i="1" s="1"/>
  <c r="G305" i="6"/>
  <c r="I306" i="1" s="1"/>
  <c r="G306" i="1" s="1"/>
  <c r="G293" i="6"/>
  <c r="I128" i="1" s="1"/>
  <c r="G128" i="1" s="1"/>
  <c r="J250" i="1"/>
  <c r="K102" i="1"/>
  <c r="J88" i="1"/>
  <c r="G198" i="6"/>
  <c r="I56" i="1" s="1"/>
  <c r="G56" i="1" s="1"/>
  <c r="G20" i="6"/>
  <c r="I337" i="1" s="1"/>
  <c r="G337" i="1" s="1"/>
  <c r="G131" i="6"/>
  <c r="I310" i="1" s="1"/>
  <c r="G310" i="1" s="1"/>
  <c r="G292" i="6"/>
  <c r="I302" i="1" s="1"/>
  <c r="G302" i="1" s="1"/>
  <c r="J101" i="1"/>
  <c r="G116" i="6"/>
  <c r="I317" i="1" s="1"/>
  <c r="G317" i="1" s="1"/>
  <c r="G197" i="6"/>
  <c r="I359" i="1" s="1"/>
  <c r="G359" i="1" s="1"/>
  <c r="G228" i="6"/>
  <c r="I68" i="1" s="1"/>
  <c r="G68" i="1" s="1"/>
  <c r="G151" i="6"/>
  <c r="I186" i="1" s="1"/>
  <c r="G186" i="1" s="1"/>
  <c r="G127" i="6"/>
  <c r="I145" i="1" s="1"/>
  <c r="G145" i="1" s="1"/>
  <c r="G18" i="6"/>
  <c r="I115" i="1" s="1"/>
  <c r="G115" i="1" s="1"/>
  <c r="G16" i="6"/>
  <c r="I42" i="1" s="1"/>
  <c r="G42" i="1" s="1"/>
  <c r="J181" i="1"/>
  <c r="J363" i="1"/>
  <c r="G42" i="6"/>
  <c r="I372" i="1" s="1"/>
  <c r="G372" i="1" s="1"/>
  <c r="G324" i="6"/>
  <c r="I257" i="1" s="1"/>
  <c r="G257" i="1" s="1"/>
  <c r="G230" i="6"/>
  <c r="I356" i="1" s="1"/>
  <c r="G356" i="1" s="1"/>
  <c r="G9" i="6"/>
  <c r="I397" i="1" s="1"/>
  <c r="G397" i="1" s="1"/>
  <c r="G296" i="6"/>
  <c r="I221" i="1" s="1"/>
  <c r="G221" i="1" s="1"/>
  <c r="G112" i="6"/>
  <c r="I60" i="1" s="1"/>
  <c r="G60" i="1" s="1"/>
  <c r="G29" i="6"/>
  <c r="I206" i="1" s="1"/>
  <c r="G206" i="1" s="1"/>
  <c r="G105" i="6"/>
  <c r="I385" i="1" s="1"/>
  <c r="G385" i="1" s="1"/>
  <c r="J174" i="1"/>
  <c r="G266" i="6"/>
  <c r="I239" i="1" s="1"/>
  <c r="G239" i="1" s="1"/>
  <c r="G365" i="6"/>
  <c r="I71" i="1" s="1"/>
  <c r="G71" i="1" s="1"/>
  <c r="J126" i="1"/>
  <c r="G240" i="6"/>
  <c r="I54" i="1" s="1"/>
  <c r="G54" i="1" s="1"/>
  <c r="J30" i="1"/>
  <c r="K186" i="1"/>
  <c r="G193" i="6"/>
  <c r="I354" i="1" s="1"/>
  <c r="G354" i="1" s="1"/>
  <c r="K116" i="1"/>
  <c r="J68" i="1"/>
  <c r="G222" i="6"/>
  <c r="I184" i="1" s="1"/>
  <c r="G184" i="1" s="1"/>
  <c r="J317" i="1"/>
  <c r="G364" i="6"/>
  <c r="I13" i="1" s="1"/>
  <c r="G13" i="1" s="1"/>
  <c r="G114" i="6"/>
  <c r="I154" i="1" s="1"/>
  <c r="G154" i="1" s="1"/>
  <c r="G368" i="6"/>
  <c r="I261" i="1" s="1"/>
  <c r="G261" i="1" s="1"/>
  <c r="K302" i="1"/>
  <c r="J379" i="1"/>
  <c r="J315" i="1"/>
  <c r="G366" i="6"/>
  <c r="I213" i="1" s="1"/>
  <c r="G213" i="1" s="1"/>
  <c r="G117" i="6"/>
  <c r="I273" i="1" s="1"/>
  <c r="G273" i="1" s="1"/>
  <c r="G384" i="6"/>
  <c r="I329" i="1" s="1"/>
  <c r="G329" i="1" s="1"/>
  <c r="G225" i="6"/>
  <c r="I20" i="1" s="1"/>
  <c r="G20" i="1" s="1"/>
  <c r="G396" i="6"/>
  <c r="I188" i="1" s="1"/>
  <c r="G188" i="1" s="1"/>
  <c r="G177" i="6"/>
  <c r="I5" i="1" s="1"/>
  <c r="G5" i="1" s="1"/>
  <c r="G328" i="6"/>
  <c r="I41" i="1" s="1"/>
  <c r="G41" i="1" s="1"/>
  <c r="G256" i="6"/>
  <c r="I156" i="1" s="1"/>
  <c r="G156" i="1" s="1"/>
  <c r="G308" i="6"/>
  <c r="I399" i="1" s="1"/>
  <c r="G399" i="1" s="1"/>
  <c r="G331" i="6"/>
  <c r="I37" i="1" s="1"/>
  <c r="G37" i="1" s="1"/>
  <c r="G343" i="6"/>
  <c r="I340" i="1" s="1"/>
  <c r="G340" i="1" s="1"/>
  <c r="G327" i="6"/>
  <c r="I19" i="1" s="1"/>
  <c r="G19" i="1" s="1"/>
  <c r="G124" i="6"/>
  <c r="I398" i="1" s="1"/>
  <c r="G398" i="1" s="1"/>
  <c r="G200" i="6"/>
  <c r="I148" i="1" s="1"/>
  <c r="G148" i="1" s="1"/>
  <c r="G156" i="6"/>
  <c r="I226" i="1" s="1"/>
  <c r="G226" i="1" s="1"/>
  <c r="G260" i="6"/>
  <c r="I66" i="1" s="1"/>
  <c r="G66" i="1" s="1"/>
  <c r="G135" i="6"/>
  <c r="I382" i="1" s="1"/>
  <c r="G382" i="1" s="1"/>
  <c r="G276" i="6"/>
  <c r="I113" i="1" s="1"/>
  <c r="G113" i="1" s="1"/>
  <c r="G390" i="6"/>
  <c r="I43" i="1" s="1"/>
  <c r="G43" i="1" s="1"/>
  <c r="J393" i="1"/>
  <c r="G322" i="6"/>
  <c r="I232" i="1" s="1"/>
  <c r="G232" i="1" s="1"/>
  <c r="G152" i="6"/>
  <c r="I401" i="1" s="1"/>
  <c r="G401" i="1" s="1"/>
  <c r="J10" i="1"/>
  <c r="G122" i="6"/>
  <c r="I383" i="1" s="1"/>
  <c r="G383" i="1" s="1"/>
  <c r="K13" i="1"/>
  <c r="J183" i="1"/>
  <c r="G333" i="6"/>
  <c r="I8" i="1" s="1"/>
  <c r="G8" i="1" s="1"/>
  <c r="G41" i="6"/>
  <c r="I375" i="1" s="1"/>
  <c r="G375" i="1" s="1"/>
  <c r="G19" i="6"/>
  <c r="I338" i="1" s="1"/>
  <c r="G338" i="1" s="1"/>
  <c r="G391" i="6"/>
  <c r="I47" i="1" s="1"/>
  <c r="G47" i="1" s="1"/>
  <c r="G350" i="6"/>
  <c r="I198" i="1" s="1"/>
  <c r="G198" i="1" s="1"/>
  <c r="J103" i="1"/>
  <c r="G113" i="6"/>
  <c r="I82" i="1" s="1"/>
  <c r="G82" i="1" s="1"/>
  <c r="G60" i="6"/>
  <c r="I176" i="1" s="1"/>
  <c r="G176" i="1" s="1"/>
  <c r="G128" i="6"/>
  <c r="I244" i="1" s="1"/>
  <c r="G244" i="1" s="1"/>
  <c r="G211" i="6"/>
  <c r="I388" i="1" s="1"/>
  <c r="G388" i="1" s="1"/>
  <c r="G167" i="6"/>
  <c r="I50" i="1" s="1"/>
  <c r="G50" i="1" s="1"/>
  <c r="K50" i="1"/>
  <c r="G253" i="6"/>
  <c r="I236" i="1" s="1"/>
  <c r="G236" i="1" s="1"/>
  <c r="K184" i="1"/>
  <c r="G183" i="6"/>
  <c r="I4" i="1" s="1"/>
  <c r="G4" i="1" s="1"/>
  <c r="G103" i="6"/>
  <c r="I248" i="1" s="1"/>
  <c r="G248" i="1" s="1"/>
  <c r="G219" i="6"/>
  <c r="I38" i="1" s="1"/>
  <c r="G38" i="1" s="1"/>
  <c r="J118" i="1"/>
  <c r="G264" i="6"/>
  <c r="I241" i="1" s="1"/>
  <c r="G241" i="1" s="1"/>
  <c r="G97" i="6"/>
  <c r="I57" i="1" s="1"/>
  <c r="G57" i="1" s="1"/>
  <c r="J168" i="1"/>
  <c r="K5" i="1"/>
  <c r="G91" i="6"/>
  <c r="I16" i="1" s="1"/>
  <c r="G16" i="1" s="1"/>
  <c r="J388" i="1"/>
  <c r="G30" i="6"/>
  <c r="I21" i="1" s="1"/>
  <c r="G21" i="1" s="1"/>
  <c r="J306" i="1"/>
  <c r="J155" i="1"/>
  <c r="G323" i="6"/>
  <c r="I253" i="1" s="1"/>
  <c r="G253" i="1" s="1"/>
  <c r="G184" i="6"/>
  <c r="I150" i="1" s="1"/>
  <c r="G150" i="1" s="1"/>
  <c r="G49" i="6"/>
  <c r="I225" i="1" s="1"/>
  <c r="G225" i="1" s="1"/>
  <c r="K231" i="1"/>
  <c r="J244" i="1"/>
  <c r="K148" i="1"/>
  <c r="G218" i="6"/>
  <c r="I269" i="1" s="1"/>
  <c r="G269" i="1" s="1"/>
  <c r="G138" i="6"/>
  <c r="I109" i="1" s="1"/>
  <c r="G109" i="1" s="1"/>
  <c r="G110" i="6"/>
  <c r="I129" i="1" s="1"/>
  <c r="G129" i="1" s="1"/>
  <c r="J300" i="1"/>
  <c r="G3" i="6"/>
  <c r="I283" i="1" s="1"/>
  <c r="G283" i="1" s="1"/>
  <c r="G141" i="6"/>
  <c r="I336" i="1" s="1"/>
  <c r="G336" i="1" s="1"/>
  <c r="J398" i="1"/>
  <c r="J394" i="1"/>
  <c r="G336" i="6"/>
  <c r="I108" i="1" s="1"/>
  <c r="G108" i="1" s="1"/>
  <c r="G258" i="6"/>
  <c r="I64" i="1" s="1"/>
  <c r="G64" i="1" s="1"/>
  <c r="G14" i="6"/>
  <c r="I376" i="1" s="1"/>
  <c r="G376" i="1" s="1"/>
  <c r="G86" i="6"/>
  <c r="I63" i="1" s="1"/>
  <c r="G63" i="1" s="1"/>
  <c r="G25" i="6"/>
  <c r="I194" i="1" s="1"/>
  <c r="G194" i="1" s="1"/>
  <c r="J18" i="1"/>
  <c r="G297" i="6"/>
  <c r="I166" i="1" s="1"/>
  <c r="G166" i="1" s="1"/>
  <c r="G195" i="6"/>
  <c r="I254" i="1" s="1"/>
  <c r="G254" i="1" s="1"/>
  <c r="G267" i="6"/>
  <c r="I256" i="1" s="1"/>
  <c r="G256" i="1" s="1"/>
  <c r="J357" i="1"/>
  <c r="J166" i="1"/>
  <c r="J332" i="1"/>
  <c r="J63" i="1"/>
  <c r="J381" i="1"/>
  <c r="J190" i="1"/>
  <c r="J242" i="1"/>
  <c r="G285" i="6"/>
  <c r="I127" i="1" s="1"/>
  <c r="G127" i="1" s="1"/>
  <c r="G326" i="6"/>
  <c r="I266" i="1" s="1"/>
  <c r="G266" i="1" s="1"/>
  <c r="G75" i="6"/>
  <c r="I3" i="1" s="1"/>
  <c r="G3" i="1" s="1"/>
  <c r="G65" i="6"/>
  <c r="I172" i="1" s="1"/>
  <c r="G172" i="1" s="1"/>
  <c r="G17" i="6"/>
  <c r="I105" i="1" s="1"/>
  <c r="G105" i="1" s="1"/>
  <c r="G386" i="6"/>
  <c r="I333" i="1" s="1"/>
  <c r="G333" i="1" s="1"/>
  <c r="G158" i="6"/>
  <c r="I360" i="1" s="1"/>
  <c r="G360" i="1" s="1"/>
  <c r="G282" i="6"/>
  <c r="I117" i="1" s="1"/>
  <c r="G117" i="1" s="1"/>
  <c r="J131" i="1"/>
  <c r="J80" i="1"/>
  <c r="J122" i="1"/>
  <c r="J348" i="1"/>
  <c r="J52" i="1"/>
  <c r="J129" i="1"/>
  <c r="J112" i="1"/>
  <c r="K96" i="1"/>
  <c r="J308" i="1"/>
  <c r="J38" i="1"/>
  <c r="G140" i="6"/>
  <c r="I287" i="1" s="1"/>
  <c r="G287" i="1" s="1"/>
  <c r="G320" i="6"/>
  <c r="I238" i="1" s="1"/>
  <c r="G238" i="1" s="1"/>
  <c r="G352" i="6"/>
  <c r="I252" i="1" s="1"/>
  <c r="G252" i="1" s="1"/>
  <c r="G89" i="6"/>
  <c r="I296" i="1" s="1"/>
  <c r="G296" i="1" s="1"/>
  <c r="J106" i="1"/>
  <c r="J141" i="1"/>
  <c r="J400" i="1"/>
  <c r="J376" i="1"/>
  <c r="J196" i="1"/>
  <c r="J287" i="1"/>
  <c r="G399" i="6"/>
  <c r="I191" i="1" s="1"/>
  <c r="G191" i="1" s="1"/>
  <c r="G188" i="6"/>
  <c r="I361" i="1" s="1"/>
  <c r="G361" i="1" s="1"/>
  <c r="K11" i="1"/>
  <c r="G95" i="6"/>
  <c r="I289" i="1" s="1"/>
  <c r="G289" i="1" s="1"/>
  <c r="G397" i="6"/>
  <c r="I89" i="1" s="1"/>
  <c r="G89" i="1" s="1"/>
  <c r="G56" i="6"/>
  <c r="I76" i="1" s="1"/>
  <c r="G76" i="1" s="1"/>
  <c r="G22" i="6"/>
  <c r="I371" i="1" s="1"/>
  <c r="G371" i="1" s="1"/>
  <c r="G298" i="6"/>
  <c r="I130" i="1" s="1"/>
  <c r="G130" i="1" s="1"/>
  <c r="G255" i="6"/>
  <c r="I235" i="1" s="1"/>
  <c r="G235" i="1" s="1"/>
  <c r="G275" i="6"/>
  <c r="I120" i="1" s="1"/>
  <c r="G120" i="1" s="1"/>
  <c r="G143" i="6"/>
  <c r="I358" i="1" s="1"/>
  <c r="G358" i="1" s="1"/>
  <c r="G289" i="6"/>
  <c r="I143" i="1" s="1"/>
  <c r="G143" i="1" s="1"/>
  <c r="K345" i="1"/>
  <c r="K226" i="1"/>
  <c r="J387" i="1"/>
  <c r="G203" i="6"/>
  <c r="I136" i="1" s="1"/>
  <c r="G136" i="1" s="1"/>
  <c r="G71" i="6"/>
  <c r="I36" i="1" s="1"/>
  <c r="G36" i="1" s="1"/>
  <c r="G154" i="6"/>
  <c r="I159" i="1" s="1"/>
  <c r="G159" i="1" s="1"/>
  <c r="G338" i="6"/>
  <c r="I95" i="1" s="1"/>
  <c r="G95" i="1" s="1"/>
  <c r="G187" i="6"/>
  <c r="I187" i="1" s="1"/>
  <c r="G187" i="1" s="1"/>
  <c r="G244" i="6"/>
  <c r="I293" i="1" s="1"/>
  <c r="G293" i="1" s="1"/>
  <c r="G381" i="6"/>
  <c r="I258" i="1" s="1"/>
  <c r="G258" i="1" s="1"/>
  <c r="J176" i="1"/>
  <c r="G7" i="6"/>
  <c r="I322" i="1" s="1"/>
  <c r="G322" i="1" s="1"/>
  <c r="G291" i="6"/>
  <c r="I304" i="1" s="1"/>
  <c r="G304" i="1" s="1"/>
  <c r="G354" i="6"/>
  <c r="I331" i="1" s="1"/>
  <c r="G331" i="1" s="1"/>
  <c r="G393" i="6"/>
  <c r="I214" i="1" s="1"/>
  <c r="G214" i="1" s="1"/>
  <c r="G37" i="6"/>
  <c r="I208" i="1" s="1"/>
  <c r="G208" i="1" s="1"/>
  <c r="J82" i="1"/>
  <c r="G321" i="6"/>
  <c r="I40" i="1" s="1"/>
  <c r="G40" i="1" s="1"/>
  <c r="G11" i="6"/>
  <c r="I152" i="1" s="1"/>
  <c r="G152" i="1" s="1"/>
  <c r="G67" i="6"/>
  <c r="I177" i="1" s="1"/>
  <c r="G177" i="1" s="1"/>
  <c r="G133" i="6"/>
  <c r="I298" i="1" s="1"/>
  <c r="G298" i="1" s="1"/>
  <c r="G106" i="6"/>
  <c r="I346" i="1" s="1"/>
  <c r="G346" i="1" s="1"/>
  <c r="G13" i="6"/>
  <c r="I277" i="1" s="1"/>
  <c r="G277" i="1" s="1"/>
  <c r="G27" i="6"/>
  <c r="I197" i="1" s="1"/>
  <c r="G197" i="1" s="1"/>
  <c r="G246" i="6"/>
  <c r="I175" i="1" s="1"/>
  <c r="G175" i="1" s="1"/>
  <c r="G234" i="6"/>
  <c r="I58" i="1" s="1"/>
  <c r="G58" i="1" s="1"/>
  <c r="G201" i="6"/>
  <c r="I149" i="1" s="1"/>
  <c r="G149" i="1" s="1"/>
  <c r="K51" i="1"/>
  <c r="K62" i="1"/>
  <c r="G379" i="6"/>
  <c r="I251" i="1" s="1"/>
  <c r="G251" i="1" s="1"/>
  <c r="G360" i="6"/>
  <c r="I167" i="1" s="1"/>
  <c r="G167" i="1" s="1"/>
  <c r="K195" i="1"/>
  <c r="G303" i="6"/>
  <c r="I275" i="1" s="1"/>
  <c r="G275" i="1" s="1"/>
  <c r="G96" i="6"/>
  <c r="I344" i="1" s="1"/>
  <c r="G344" i="1" s="1"/>
  <c r="G375" i="6"/>
  <c r="I370" i="1" s="1"/>
  <c r="G370" i="1" s="1"/>
  <c r="G325" i="6"/>
  <c r="I265" i="1" s="1"/>
  <c r="G265" i="1" s="1"/>
  <c r="G369" i="6"/>
  <c r="I34" i="1" s="1"/>
  <c r="G34" i="1" s="1"/>
  <c r="G362" i="6"/>
  <c r="I161" i="1" s="1"/>
  <c r="G161" i="1" s="1"/>
  <c r="K339" i="1"/>
  <c r="G174" i="6"/>
  <c r="I378" i="1" s="1"/>
  <c r="G378" i="1" s="1"/>
  <c r="J341" i="1"/>
  <c r="J269" i="1"/>
  <c r="J369" i="1"/>
  <c r="J178" i="1"/>
  <c r="J322" i="1"/>
  <c r="K253" i="1"/>
  <c r="J365" i="1"/>
  <c r="G401" i="6"/>
  <c r="I229" i="1" s="1"/>
  <c r="G229" i="1" s="1"/>
  <c r="G232" i="6"/>
  <c r="I355" i="1" s="1"/>
  <c r="G355" i="1" s="1"/>
  <c r="G164" i="6"/>
  <c r="I146" i="1" s="1"/>
  <c r="G146" i="1" s="1"/>
  <c r="G339" i="6"/>
  <c r="I83" i="1" s="1"/>
  <c r="G83" i="1" s="1"/>
  <c r="K4" i="1"/>
  <c r="J71" i="1"/>
  <c r="G57" i="6"/>
  <c r="I180" i="1" s="1"/>
  <c r="G180" i="1" s="1"/>
  <c r="G23" i="6"/>
  <c r="I373" i="1" s="1"/>
  <c r="G373" i="1" s="1"/>
  <c r="G236" i="6"/>
  <c r="I165" i="1" s="1"/>
  <c r="G165" i="1" s="1"/>
  <c r="K293" i="1"/>
  <c r="K86" i="1"/>
  <c r="J64" i="1"/>
  <c r="J331" i="1"/>
  <c r="J330" i="1"/>
  <c r="G295" i="6"/>
  <c r="I301" i="1" s="1"/>
  <c r="G301" i="1" s="1"/>
  <c r="G182" i="6"/>
  <c r="I267" i="1" s="1"/>
  <c r="G267" i="1" s="1"/>
  <c r="G82" i="6"/>
  <c r="I285" i="1" s="1"/>
  <c r="G285" i="1" s="1"/>
  <c r="G199" i="6"/>
  <c r="I158" i="1" s="1"/>
  <c r="G158" i="1" s="1"/>
  <c r="G94" i="6"/>
  <c r="I119" i="1" s="1"/>
  <c r="G119" i="1" s="1"/>
  <c r="G309" i="6"/>
  <c r="I110" i="1" s="1"/>
  <c r="G110" i="1" s="1"/>
  <c r="G73" i="6"/>
  <c r="I288" i="1" s="1"/>
  <c r="G288" i="1" s="1"/>
  <c r="G147" i="6"/>
  <c r="I170" i="1" s="1"/>
  <c r="G170" i="1" s="1"/>
  <c r="J209" i="1"/>
  <c r="J95" i="1"/>
  <c r="J44" i="1"/>
  <c r="J228" i="1"/>
  <c r="K123" i="1"/>
  <c r="J70" i="1"/>
  <c r="G129" i="6"/>
  <c r="I364" i="1" s="1"/>
  <c r="G364" i="1" s="1"/>
  <c r="K177" i="1"/>
  <c r="G98" i="6"/>
  <c r="I202" i="1" s="1"/>
  <c r="G202" i="1" s="1"/>
  <c r="K346" i="1"/>
  <c r="J270" i="1"/>
  <c r="J59" i="1"/>
  <c r="J56" i="1"/>
  <c r="J114" i="1"/>
  <c r="J359" i="1"/>
  <c r="J138" i="1"/>
  <c r="G302" i="6"/>
  <c r="I274" i="1" s="1"/>
  <c r="G274" i="1" s="1"/>
  <c r="G84" i="6"/>
  <c r="I380" i="1" s="1"/>
  <c r="G380" i="1" s="1"/>
  <c r="G190" i="6"/>
  <c r="I313" i="1" s="1"/>
  <c r="G313" i="1" s="1"/>
  <c r="G99" i="6"/>
  <c r="I14" i="1" s="1"/>
  <c r="G14" i="1" s="1"/>
  <c r="G175" i="6"/>
  <c r="I294" i="1" s="1"/>
  <c r="G294" i="1" s="1"/>
  <c r="G347" i="6"/>
  <c r="I91" i="1" s="1"/>
  <c r="G91" i="1" s="1"/>
  <c r="G213" i="6"/>
  <c r="I311" i="1" s="1"/>
  <c r="G311" i="1" s="1"/>
  <c r="J197" i="1"/>
  <c r="J277" i="1"/>
  <c r="J35" i="1"/>
  <c r="G288" i="6"/>
  <c r="I133" i="1" s="1"/>
  <c r="G133" i="1" s="1"/>
  <c r="G217" i="6"/>
  <c r="I402" i="1" s="1"/>
  <c r="G402" i="1" s="1"/>
  <c r="G119" i="6"/>
  <c r="I350" i="1" s="1"/>
  <c r="G350" i="1" s="1"/>
  <c r="J154" i="1"/>
  <c r="J307" i="1"/>
  <c r="G50" i="6"/>
  <c r="I377" i="1" s="1"/>
  <c r="G377" i="1" s="1"/>
  <c r="G206" i="6"/>
  <c r="I324" i="1" s="1"/>
  <c r="G324" i="1" s="1"/>
  <c r="G259" i="6"/>
  <c r="I352" i="1" s="1"/>
  <c r="G352" i="1" s="1"/>
  <c r="G194" i="6"/>
  <c r="I392" i="1" s="1"/>
  <c r="G392" i="1" s="1"/>
  <c r="J40" i="1"/>
  <c r="G315" i="1"/>
  <c r="G319" i="1"/>
  <c r="J113" i="1"/>
  <c r="G294" i="6"/>
  <c r="I303" i="1" s="1"/>
  <c r="G303" i="1" s="1"/>
  <c r="J136" i="1"/>
  <c r="G299" i="6"/>
  <c r="I139" i="1" s="1"/>
  <c r="G139" i="1" s="1"/>
  <c r="G35" i="6"/>
  <c r="I247" i="1" s="1"/>
  <c r="G247" i="1" s="1"/>
  <c r="G118" i="1"/>
  <c r="G159" i="6"/>
  <c r="I390" i="1" s="1"/>
  <c r="G390" i="1" s="1"/>
  <c r="J33" i="1"/>
  <c r="J132" i="1"/>
  <c r="G342" i="6"/>
  <c r="I81" i="1" s="1"/>
  <c r="G81" i="1" s="1"/>
  <c r="G395" i="6"/>
  <c r="I22" i="1" s="1"/>
  <c r="G22" i="1" s="1"/>
  <c r="G274" i="6"/>
  <c r="I292" i="1" s="1"/>
  <c r="G292" i="1" s="1"/>
  <c r="G363" i="6"/>
  <c r="I9" i="1" s="1"/>
  <c r="G9" i="1" s="1"/>
  <c r="G278" i="6"/>
  <c r="I125" i="1" s="1"/>
  <c r="G125" i="1" s="1"/>
  <c r="G111" i="6"/>
  <c r="I49" i="1" s="1"/>
  <c r="G49" i="1" s="1"/>
  <c r="J48" i="1"/>
  <c r="J372" i="1"/>
  <c r="J342" i="1"/>
  <c r="J274" i="1"/>
  <c r="J217" i="1"/>
  <c r="G68" i="6"/>
  <c r="I73" i="1" s="1"/>
  <c r="G73" i="1" s="1"/>
  <c r="J245" i="1"/>
  <c r="J189" i="1"/>
  <c r="J257" i="1"/>
  <c r="J314" i="1"/>
  <c r="J191" i="1"/>
  <c r="G63" i="6"/>
  <c r="I75" i="1" s="1"/>
  <c r="G75" i="1" s="1"/>
  <c r="J93" i="1"/>
  <c r="G249" i="6"/>
  <c r="I84" i="1" s="1"/>
  <c r="G84" i="1" s="1"/>
  <c r="G202" i="6"/>
  <c r="I142" i="1" s="1"/>
  <c r="G142" i="1" s="1"/>
  <c r="G301" i="6"/>
  <c r="I222" i="1" s="1"/>
  <c r="G222" i="1" s="1"/>
  <c r="J201" i="1"/>
  <c r="G205" i="6"/>
  <c r="I367" i="1" s="1"/>
  <c r="G367" i="1" s="1"/>
  <c r="G130" i="6"/>
  <c r="I395" i="1" s="1"/>
  <c r="G395" i="1" s="1"/>
  <c r="J108" i="1"/>
  <c r="J313" i="1"/>
  <c r="G311" i="6"/>
  <c r="I111" i="1" s="1"/>
  <c r="G111" i="1" s="1"/>
  <c r="J111" i="1"/>
  <c r="J309" i="1"/>
  <c r="J24" i="1"/>
  <c r="G221" i="6"/>
  <c r="I24" i="1" s="1"/>
  <c r="G24" i="1" s="1"/>
  <c r="G337" i="6"/>
  <c r="I107" i="1" s="1"/>
  <c r="G107" i="1" s="1"/>
  <c r="J99" i="1"/>
  <c r="G348" i="6"/>
  <c r="I97" i="1" s="1"/>
  <c r="G97" i="1" s="1"/>
  <c r="J380" i="1"/>
  <c r="J243" i="1"/>
  <c r="G341" i="6"/>
  <c r="I85" i="1" s="1"/>
  <c r="G85" i="1" s="1"/>
  <c r="G254" i="6"/>
  <c r="I316" i="1" s="1"/>
  <c r="G316" i="1" s="1"/>
</calcChain>
</file>

<file path=xl/sharedStrings.xml><?xml version="1.0" encoding="utf-8"?>
<sst xmlns="http://schemas.openxmlformats.org/spreadsheetml/2006/main" count="15334" uniqueCount="1039">
  <si>
    <t>Shocks Monitoring Index Database: February 2024</t>
  </si>
  <si>
    <t>Items</t>
  </si>
  <si>
    <t>Description</t>
  </si>
  <si>
    <t>Background</t>
  </si>
  <si>
    <t>Needs in Afghanistan are rapidly evolving with high numbers of people in need (PiN) amidst limited resources. Vulnerable populations across the country are exposed to a wide variety of shocks, which are likely to have adverse impacts on their humanitarian needs and further erode their coping capacities.
In order to achieve a more regular and standardized monitoring of shocks at a district level, the Shocks Monitoring Index (SMI) was developped by REACH in collaboration with WFP. The SMI aims to monitor shocks on a monthly basis, to improve the humanitarian community’s ability to timely identify districts at a risk of a deteriorating humanitarian situation.</t>
  </si>
  <si>
    <t>Methodolgy</t>
  </si>
  <si>
    <t>Shock pillars</t>
  </si>
  <si>
    <t>The following shock pillars have been identified for the Afghanistan SMI:
- Conflict
- Natural hazards (each hazard is considered as an individual shock): drought, flooding, earthquake, heavy snow
- Policy and access
- Displacement
- Disease outbreaks
- Markets and economy</t>
  </si>
  <si>
    <t>Limitations</t>
  </si>
  <si>
    <t xml:space="preserve"> - Although the indicator-level data displayed in this database can be sorted to identify comparatively worse-off districts, no thresholds were set to inform on the severity of each shock. In addition to the Shock Occurrence displayed in this map, a Shock Severity component is under development and will be piloted in Q2 2024.
- For some indicators, data sources were not available or not updated, and are listed as "Not available" in the indicator list.
- For specific indicators, only few data points or no data points were available in some districts.
- The assessment of flood damage in certain districts faced challenges, primarily attributed to factors such as the ongoing harvest season and the occurrence of phenomena like cloud cover, sand winds, and snow. In these specific districts, the reasons hindering the analysis are explicitly mention to explain the inability to calculate the extent of damage.
</t>
  </si>
  <si>
    <t>Sheets</t>
  </si>
  <si>
    <t>Indicators List</t>
  </si>
  <si>
    <t>Overview of the theoretical framework including:
- List of indicators for each shock pillar
- Data source for each indicator
- Shock occurrence threshold for each indicator
- Comments and reflection on the analysis</t>
  </si>
  <si>
    <t>Overview</t>
  </si>
  <si>
    <t>Summary of shock occurence:
- Number of shocks for each district
- Shock occurence for each shock pillar</t>
  </si>
  <si>
    <t>Conflict</t>
  </si>
  <si>
    <t>Shock occurrence and indicator-specific results for the "Conflict" shock pillar</t>
  </si>
  <si>
    <t>Natural hazards</t>
  </si>
  <si>
    <t>Shock occurrence and indicator-specific results for the "Natural Hazards" shock pillar
Each natural hazard is considered as an individual shock</t>
  </si>
  <si>
    <t>Policy&amp;Access</t>
  </si>
  <si>
    <t>Shock occurrence and indicator-specific results for the "Policy and Access" shock pillar</t>
  </si>
  <si>
    <t>Displacement</t>
  </si>
  <si>
    <t>Shock occurrence and indicator-specific results for the "Displacement" shock pillar</t>
  </si>
  <si>
    <t>Disease</t>
  </si>
  <si>
    <t>Shock occurrence and indicator-specific results for the "Disease Outbreak" shock pillar</t>
  </si>
  <si>
    <t>Markets</t>
  </si>
  <si>
    <t>Shock occurrence and indicator-specific results for the "Markets and Economy" shock pillar</t>
  </si>
  <si>
    <t>Pillar</t>
  </si>
  <si>
    <t>Sub-pillar</t>
  </si>
  <si>
    <t>Indicator</t>
  </si>
  <si>
    <t>Shock occurrence threshold</t>
  </si>
  <si>
    <t>Data source</t>
  </si>
  <si>
    <t>Data confidentiality</t>
  </si>
  <si>
    <t>February - Comments on analysis</t>
  </si>
  <si>
    <t>-</t>
  </si>
  <si>
    <t>Armed conflict between (non) state actors</t>
  </si>
  <si>
    <t>&gt;20% of yearly district average of conflict-related incidents (Source 1)</t>
  </si>
  <si>
    <t>N/A</t>
  </si>
  <si>
    <t>Confidential source, results to be shared in line with the Afghanistan Information Sharing Protocol</t>
  </si>
  <si>
    <t>The following incident types were considered for this indicator: Bombings, Bombardments, Attack, Crossfire/shooting, Explosions</t>
  </si>
  <si>
    <t>&gt;20% of yearly district average of conflict-related incidents (Source 2)</t>
  </si>
  <si>
    <t>ACLED</t>
  </si>
  <si>
    <t>The following incident types were considered for this indicator: Battles, Explosions/Remote violence, Violence Against Civilians</t>
  </si>
  <si>
    <t>&gt; 3 battles recorded per district</t>
  </si>
  <si>
    <t>Attacks against civilians</t>
  </si>
  <si>
    <t>&gt;20% of yearly district average number of incidents targetting civilians</t>
  </si>
  <si>
    <t>Insecurity leading to fatalities in the past month</t>
  </si>
  <si>
    <t>&gt;20% of yearly district average of casualties</t>
  </si>
  <si>
    <t>Natural Hazards</t>
  </si>
  <si>
    <t>Drought</t>
  </si>
  <si>
    <t>Drought (meteorological) 
Standard Precipitation Index - 3 months</t>
  </si>
  <si>
    <t>SPI-3 ≤ -0.8</t>
  </si>
  <si>
    <t>CHIRPS</t>
  </si>
  <si>
    <t>Drought (meteorological) 
Standard Precipitation Index - 12 months</t>
  </si>
  <si>
    <t>SPI-12 ≤ -0.8</t>
  </si>
  <si>
    <t>Drought (meteorological) Monthly Snowpack</t>
  </si>
  <si>
    <t xml:space="preserve"> 25% of district population living in a river basin where Monthly Snow Water Equivalence &lt;= 70% of long-term average</t>
  </si>
  <si>
    <t>FEWSNET FLDAS Model</t>
  </si>
  <si>
    <t>Drought (meteorological) Snowpack depletion</t>
  </si>
  <si>
    <t>≥ 25% of district population living in a river basin where Snow Water Equivalence depletion occurred 7 or more weeks ahead of long-term average</t>
  </si>
  <si>
    <t>FEWSNET Early Warning Explorer</t>
  </si>
  <si>
    <t>Drought (meteorological)
Heat Wave</t>
  </si>
  <si>
    <t>Monthly temperature ≥ 5°C than long-term average</t>
  </si>
  <si>
    <t>ERA5</t>
  </si>
  <si>
    <t>The calculation method for this indicator was updated, using a simplified version of Copernicus' Heat and Cold Wave Index: a heatwave was defined as a period of three or more consecutive "heat days", during which the maximum daily temperature: i) is higher than the long-term maximum daily temperature for the same day ; ii) exceeds 30°C.</t>
  </si>
  <si>
    <t>Drought (Agricultural)
Standard Vegetation Index</t>
  </si>
  <si>
    <t>SVI ≤ -0.8</t>
  </si>
  <si>
    <t>MODIS</t>
  </si>
  <si>
    <t>Flooding</t>
  </si>
  <si>
    <t>Excessive rainfall</t>
  </si>
  <si>
    <t>Flooding of vegetated areas</t>
  </si>
  <si>
    <t>&gt;3% of cropland surface that experienced a NDVI decrease of 0.2 or more
OR
Cropland area that experienced a NDVI decrease of 0.2 or more ≥ 1km2</t>
  </si>
  <si>
    <t>Sentinel 2</t>
  </si>
  <si>
    <t>The analysis process for this indicator followed those steps:
1. Automatic analysis of NDVI difference between at different time intervals during the month
2. Visual checks to verify flooding patterns and exclude irrelevant pixels (ex. mountain tops, areas far from river channels, decreased NDVI caused by harvest and not flooding...).
3. Post-processing to calculate the share of vegetated area that experienced a NDVI decrease.
The post-processing was only applied to districts where a flooding pattern was identified. Districts with no discernible flooding patterns were defaulted to 0%.</t>
  </si>
  <si>
    <t>&gt;3% of a district’s area affected by surface run-off</t>
  </si>
  <si>
    <t>&gt;3% of a district’s area affected by surface run-off
AND
Surface runoff area ≥ 1km2</t>
  </si>
  <si>
    <t>Sentinel 1</t>
  </si>
  <si>
    <t>Earthquake</t>
  </si>
  <si>
    <t>Mercalli Intensity Scale of VII or higher</t>
  </si>
  <si>
    <t>≥ 10% of a district’s population within the areas affected by an earthquake with an intensity of VII  or higher</t>
  </si>
  <si>
    <t>United States Geological Survey</t>
  </si>
  <si>
    <t>No earthquake reaching the intensity threshold was reported in the USGS database for this month.</t>
  </si>
  <si>
    <t>Winter conditions</t>
  </si>
  <si>
    <t>Cold Wave with a duration of 3 days or more</t>
  </si>
  <si>
    <t xml:space="preserve">1- NASA/GLDAS/V021/NOAH/G025/T3H"
2-Era5 </t>
  </si>
  <si>
    <t>Isolation of settlements due to snow</t>
  </si>
  <si>
    <t>Snow cover on major road networks</t>
  </si>
  <si>
    <t xml:space="preserve">
FLDAS_NOAHMP001_G_CA_D</t>
  </si>
  <si>
    <t>Policy &amp; Access</t>
  </si>
  <si>
    <t>NGO incidents and administrative impediments</t>
  </si>
  <si>
    <t xml:space="preserve"> &gt;20% of yearly district average of incident involving NGOs</t>
  </si>
  <si>
    <t>Only incidents involving NGOs and/or UN agencies were considered for this indicator.</t>
  </si>
  <si>
    <t>Scale down of emergency food assistance</t>
  </si>
  <si>
    <t xml:space="preserve"> &lt;60% of planned assisted persons by major aid provider</t>
  </si>
  <si>
    <t>WFP Program Data</t>
  </si>
  <si>
    <t>Suspension of emergency food assistance</t>
  </si>
  <si>
    <t xml:space="preserve"> &lt;1% of planned assisted persons by major aid provider</t>
  </si>
  <si>
    <t>Administrative decisions having an impact on livelihoods</t>
  </si>
  <si>
    <t>TBD</t>
  </si>
  <si>
    <t>Not available in this database, to be included in future iterations building on the internal REACH field feedback survey</t>
  </si>
  <si>
    <t>Population movement</t>
  </si>
  <si>
    <t>≥ 100 IDP households arrivals</t>
  </si>
  <si>
    <t>IOM - Border Consortium</t>
  </si>
  <si>
    <t>This indicator complements the OCHA dashboard, primarily designed for monitoring conflict-induced arrivals. In instances where no reports are available from the OCHA dashboard regarding conflict-induced arrivals, the data for monitoring displacement is sourced through IOM - Border Consortium using available cross-border information.</t>
  </si>
  <si>
    <t>Forced evictions</t>
  </si>
  <si>
    <t>≥ 100 households forcedly evicted or facing threat of eviction</t>
  </si>
  <si>
    <t>CCCM Working Group</t>
  </si>
  <si>
    <t>Disease Outbreak</t>
  </si>
  <si>
    <t>Acute Watery Diarrhea With Dehydration (All ages)</t>
  </si>
  <si>
    <t>Current month's rate ≥ 66% higher than historic district-level rates (historical rates calculated from SMI longitudinal data)</t>
  </si>
  <si>
    <t>Measles</t>
  </si>
  <si>
    <t xml:space="preserve">Confirmed cases &gt; 0  </t>
  </si>
  <si>
    <t>WHO</t>
  </si>
  <si>
    <t>Crimean-Congo Hemorrhagic Fever</t>
  </si>
  <si>
    <t>Markets &amp; Economy</t>
  </si>
  <si>
    <t>Atypical or sudden change in costs of the food basket</t>
  </si>
  <si>
    <t>&gt;60% increase of food basket price compared to previous month</t>
  </si>
  <si>
    <t>VAM Market Bulletin
Joint Market Monitoring Initiative</t>
  </si>
  <si>
    <t>For market data, JMMI data was used in priority when available in a district. VAM data was used by indexing the results from each province's assessed areas to all district in the province (apart from those where JMMI results were available)</t>
  </si>
  <si>
    <t>Atypical / sudden change in costs of the food basket</t>
  </si>
  <si>
    <t>&gt;60% increase of food basket price compared to two-year monthly average</t>
  </si>
  <si>
    <t>Terms of Trade of unskilled casual labourers (real)</t>
  </si>
  <si>
    <t>Unskilled casual labour real wage &lt;40% of food basket</t>
  </si>
  <si>
    <t>VAM Market Bulletin</t>
  </si>
  <si>
    <t>Pastoralist Terms of Trade</t>
  </si>
  <si>
    <t>Over &gt;25% decrease in the number of KGs of wheat flour which can be purchased with a 1 year old female sheep, compared to two-year monthly avarage</t>
  </si>
  <si>
    <t>Atypical / sudden change in market functionality</t>
  </si>
  <si>
    <t>Poor Market Functionality Score</t>
  </si>
  <si>
    <t>Joint Market Monitoring Initiative</t>
  </si>
  <si>
    <t>If necessary, a detailed overview of the indicators used to build the market functionality score can shared.</t>
  </si>
  <si>
    <t>Month</t>
  </si>
  <si>
    <t>Province</t>
  </si>
  <si>
    <t>District Name</t>
  </si>
  <si>
    <t>District Code</t>
  </si>
  <si>
    <t>district_month</t>
  </si>
  <si>
    <t>District Population (Flowminder 2023)</t>
  </si>
  <si>
    <t>Overall Shock Occurrence</t>
  </si>
  <si>
    <t>Conflict Shock Occurrence</t>
  </si>
  <si>
    <t>Combined Natural Hazard Shock Occurrence</t>
  </si>
  <si>
    <t>Drought shock occurrence</t>
  </si>
  <si>
    <t>Flooding Shock occurrence</t>
  </si>
  <si>
    <t>Earthquake shock occurrence</t>
  </si>
  <si>
    <t>Winter conditions shock occurrence</t>
  </si>
  <si>
    <t>Policy and  Access Shock occurrence</t>
  </si>
  <si>
    <t>Displacement shock occurrence</t>
  </si>
  <si>
    <t>Disease outbreak shock occurrence</t>
  </si>
  <si>
    <t>Market shock occurrence</t>
  </si>
  <si>
    <t>February</t>
  </si>
  <si>
    <t>Kabul</t>
  </si>
  <si>
    <t>AF0101</t>
  </si>
  <si>
    <t>Paghman</t>
  </si>
  <si>
    <t>AF0102</t>
  </si>
  <si>
    <t>Chahar Asyab</t>
  </si>
  <si>
    <t>AF0103</t>
  </si>
  <si>
    <t>Bagrami</t>
  </si>
  <si>
    <t>AF0104</t>
  </si>
  <si>
    <t>Deh Sabz</t>
  </si>
  <si>
    <t>AF0105</t>
  </si>
  <si>
    <t>Shakar Dara</t>
  </si>
  <si>
    <t>AF0106</t>
  </si>
  <si>
    <t>Musahi</t>
  </si>
  <si>
    <t>AF0107</t>
  </si>
  <si>
    <t>Mir Bacha Kot</t>
  </si>
  <si>
    <t>AF0108</t>
  </si>
  <si>
    <t>Khak-e-Jabbar</t>
  </si>
  <si>
    <t>AF0109</t>
  </si>
  <si>
    <t>Kalakan</t>
  </si>
  <si>
    <t>AF0110</t>
  </si>
  <si>
    <t>Guldara</t>
  </si>
  <si>
    <t>AF0111</t>
  </si>
  <si>
    <t>Farza</t>
  </si>
  <si>
    <t>AF0112</t>
  </si>
  <si>
    <t>Estalef</t>
  </si>
  <si>
    <t>AF0113</t>
  </si>
  <si>
    <t>Qarabagh (Kabul)</t>
  </si>
  <si>
    <t>AF0114</t>
  </si>
  <si>
    <t>Surobi (Kabul)</t>
  </si>
  <si>
    <t>AF0115</t>
  </si>
  <si>
    <t>Kapisa</t>
  </si>
  <si>
    <t>Mahmood-e-Raqi</t>
  </si>
  <si>
    <t>AF0201</t>
  </si>
  <si>
    <t>Hisa-e-Duwum Kohistan</t>
  </si>
  <si>
    <t>AF0202</t>
  </si>
  <si>
    <t>Koh Band</t>
  </si>
  <si>
    <t>AF0203</t>
  </si>
  <si>
    <t>Hisa-e-Awal Kohistan</t>
  </si>
  <si>
    <t>AF0204</t>
  </si>
  <si>
    <t>Nijrab</t>
  </si>
  <si>
    <t>AF0205</t>
  </si>
  <si>
    <t>Tagab (Kapisa)</t>
  </si>
  <si>
    <t>AF0206</t>
  </si>
  <si>
    <t>Alasay</t>
  </si>
  <si>
    <t>AF0207</t>
  </si>
  <si>
    <t>Parwan</t>
  </si>
  <si>
    <t>Charikar</t>
  </si>
  <si>
    <t>AF0301</t>
  </si>
  <si>
    <t>Bagram</t>
  </si>
  <si>
    <t>AF0302</t>
  </si>
  <si>
    <t>Shinwari</t>
  </si>
  <si>
    <t>AF0303</t>
  </si>
  <si>
    <t>Sayed Khel</t>
  </si>
  <si>
    <t>AF0304</t>
  </si>
  <si>
    <t>Jabal Saraj</t>
  </si>
  <si>
    <t>AF0305</t>
  </si>
  <si>
    <t>Salang</t>
  </si>
  <si>
    <t>AF0306</t>
  </si>
  <si>
    <t>Ghorband</t>
  </si>
  <si>
    <t>AF0307</t>
  </si>
  <si>
    <t>Koh-e-Safi</t>
  </si>
  <si>
    <t>AF0308</t>
  </si>
  <si>
    <t>Surkh-e-Parsa</t>
  </si>
  <si>
    <t>AF0309</t>
  </si>
  <si>
    <t>Shekh Ali</t>
  </si>
  <si>
    <t>AF0310</t>
  </si>
  <si>
    <t>Maidan Wardak</t>
  </si>
  <si>
    <t>Maydan Shahr</t>
  </si>
  <si>
    <t>AF0401</t>
  </si>
  <si>
    <t>Nerkh</t>
  </si>
  <si>
    <t>AF0402</t>
  </si>
  <si>
    <t>Jalrez</t>
  </si>
  <si>
    <t>AF0403</t>
  </si>
  <si>
    <t>Chak-e-Wardak</t>
  </si>
  <si>
    <t>AF0404</t>
  </si>
  <si>
    <t>Saydabad</t>
  </si>
  <si>
    <t>AF0405</t>
  </si>
  <si>
    <t>Daymirdad</t>
  </si>
  <si>
    <t>AF0406</t>
  </si>
  <si>
    <t>Hesa-e-Awal Behsud</t>
  </si>
  <si>
    <t>AF0407</t>
  </si>
  <si>
    <t>Jaghatu (Wardak)</t>
  </si>
  <si>
    <t>AF0408</t>
  </si>
  <si>
    <t>Markaz-e-Behsud</t>
  </si>
  <si>
    <t>AF0409</t>
  </si>
  <si>
    <t>Logar</t>
  </si>
  <si>
    <t>Pul-e-Alam</t>
  </si>
  <si>
    <t>AF0501</t>
  </si>
  <si>
    <t>Baraki Barak</t>
  </si>
  <si>
    <t>AF0502</t>
  </si>
  <si>
    <t>Charkh</t>
  </si>
  <si>
    <t>AF0503</t>
  </si>
  <si>
    <t>Khoshi</t>
  </si>
  <si>
    <t>AF0504</t>
  </si>
  <si>
    <t>Mohammad Agha</t>
  </si>
  <si>
    <t>AF0505</t>
  </si>
  <si>
    <t>Kharwar</t>
  </si>
  <si>
    <t>AF0506</t>
  </si>
  <si>
    <t>Azra</t>
  </si>
  <si>
    <t>AF0507</t>
  </si>
  <si>
    <t>Nangarhar</t>
  </si>
  <si>
    <t>Jalalabad</t>
  </si>
  <si>
    <t>AF0601</t>
  </si>
  <si>
    <t>Behsud</t>
  </si>
  <si>
    <t>AF0602</t>
  </si>
  <si>
    <t>Surkh Rod</t>
  </si>
  <si>
    <t>AF0603</t>
  </si>
  <si>
    <t>Chaparhar</t>
  </si>
  <si>
    <t>AF0604</t>
  </si>
  <si>
    <t>Kama</t>
  </si>
  <si>
    <t>AF0605</t>
  </si>
  <si>
    <t>Kuz Kunar</t>
  </si>
  <si>
    <t>AF0606</t>
  </si>
  <si>
    <t>Rodat</t>
  </si>
  <si>
    <t>AF0607</t>
  </si>
  <si>
    <t>Khogyani</t>
  </si>
  <si>
    <t>AF0608</t>
  </si>
  <si>
    <t>Bati Kot</t>
  </si>
  <si>
    <t>AF0609</t>
  </si>
  <si>
    <t>Deh Bala</t>
  </si>
  <si>
    <t>AF0610</t>
  </si>
  <si>
    <t>Pachir Wa Agam</t>
  </si>
  <si>
    <t>AF0611</t>
  </si>
  <si>
    <t>Dara-e-Nur</t>
  </si>
  <si>
    <t>AF0612</t>
  </si>
  <si>
    <t>Kot</t>
  </si>
  <si>
    <t>AF0613</t>
  </si>
  <si>
    <t>Goshta</t>
  </si>
  <si>
    <t>AF0614</t>
  </si>
  <si>
    <t>Achin</t>
  </si>
  <si>
    <t>AF0615</t>
  </si>
  <si>
    <t>Shinwar</t>
  </si>
  <si>
    <t>AF0616</t>
  </si>
  <si>
    <t>Muhmand Dara</t>
  </si>
  <si>
    <t>AF0617</t>
  </si>
  <si>
    <t>Lalpoor</t>
  </si>
  <si>
    <t>AF0618</t>
  </si>
  <si>
    <t>Sherzad</t>
  </si>
  <si>
    <t>AF0619</t>
  </si>
  <si>
    <t>Nazyan</t>
  </si>
  <si>
    <t>AF0620</t>
  </si>
  <si>
    <t>Hesarak</t>
  </si>
  <si>
    <t>AF0621</t>
  </si>
  <si>
    <t>Dur Baba</t>
  </si>
  <si>
    <t>AF0622</t>
  </si>
  <si>
    <t>Laghman</t>
  </si>
  <si>
    <t>Mehtarlam</t>
  </si>
  <si>
    <t>AF0701</t>
  </si>
  <si>
    <t>Qarghayee</t>
  </si>
  <si>
    <t>AF0702</t>
  </si>
  <si>
    <t>Alishang</t>
  </si>
  <si>
    <t>AF0703</t>
  </si>
  <si>
    <t>Alingar</t>
  </si>
  <si>
    <t>AF0704</t>
  </si>
  <si>
    <t>Dawlatshah</t>
  </si>
  <si>
    <t>AF0705</t>
  </si>
  <si>
    <t>Panjsher</t>
  </si>
  <si>
    <t>Bazarak</t>
  </si>
  <si>
    <t>AF0801</t>
  </si>
  <si>
    <t>Rukha</t>
  </si>
  <si>
    <t>AF0802</t>
  </si>
  <si>
    <t>Dara</t>
  </si>
  <si>
    <t>AF0803</t>
  </si>
  <si>
    <t>Khenj</t>
  </si>
  <si>
    <t>AF0804</t>
  </si>
  <si>
    <t>Onaba</t>
  </si>
  <si>
    <t>AF0805</t>
  </si>
  <si>
    <t>Shutul</t>
  </si>
  <si>
    <t>AF0806</t>
  </si>
  <si>
    <t>Paryan</t>
  </si>
  <si>
    <t>AF0807</t>
  </si>
  <si>
    <t>Baghlan</t>
  </si>
  <si>
    <t>Pul-e-Khumri</t>
  </si>
  <si>
    <t>AF0901</t>
  </si>
  <si>
    <t>Dahana-e-Ghori</t>
  </si>
  <si>
    <t>AF0902</t>
  </si>
  <si>
    <t>Doshi</t>
  </si>
  <si>
    <t>AF0903</t>
  </si>
  <si>
    <t>Nahrin</t>
  </si>
  <si>
    <t>AF0904</t>
  </si>
  <si>
    <t>Baghlan-e-Jadid</t>
  </si>
  <si>
    <t>AF0905</t>
  </si>
  <si>
    <t>Khinjan</t>
  </si>
  <si>
    <t>AF0906</t>
  </si>
  <si>
    <t>Andarab</t>
  </si>
  <si>
    <t>AF0907</t>
  </si>
  <si>
    <t>Deh Salah</t>
  </si>
  <si>
    <t>AF0908</t>
  </si>
  <si>
    <t>Khwaja Hejran</t>
  </si>
  <si>
    <t>AF0909</t>
  </si>
  <si>
    <t>Burka</t>
  </si>
  <si>
    <t>AF0910</t>
  </si>
  <si>
    <t>Tala Wa Barfak</t>
  </si>
  <si>
    <t>AF0911</t>
  </si>
  <si>
    <t>Pul-e-Hisar</t>
  </si>
  <si>
    <t>AF0912</t>
  </si>
  <si>
    <t>Khost Wa Fereng</t>
  </si>
  <si>
    <t>AF0913</t>
  </si>
  <si>
    <t>Guzargah-e-Noor</t>
  </si>
  <si>
    <t>AF0914</t>
  </si>
  <si>
    <t>Fereng Wa Gharu</t>
  </si>
  <si>
    <t>AF0915</t>
  </si>
  <si>
    <t>Bamyan</t>
  </si>
  <si>
    <t>AF1001</t>
  </si>
  <si>
    <t>Shibar</t>
  </si>
  <si>
    <t>AF1002</t>
  </si>
  <si>
    <t>Sayghan</t>
  </si>
  <si>
    <t>AF1003</t>
  </si>
  <si>
    <t>Kahmard</t>
  </si>
  <si>
    <t>AF1004</t>
  </si>
  <si>
    <t>Yakawlang</t>
  </si>
  <si>
    <t>AF1005</t>
  </si>
  <si>
    <t>Panjab</t>
  </si>
  <si>
    <t>AF1006</t>
  </si>
  <si>
    <t>Waras</t>
  </si>
  <si>
    <t>AF1007</t>
  </si>
  <si>
    <t>Ghazni</t>
  </si>
  <si>
    <t>AF1101</t>
  </si>
  <si>
    <t>Wali Muhammad Shahid</t>
  </si>
  <si>
    <t>AF1102</t>
  </si>
  <si>
    <t>Khwaja Omari</t>
  </si>
  <si>
    <t>AF1103</t>
  </si>
  <si>
    <t>Waghaz</t>
  </si>
  <si>
    <t>AF1104</t>
  </si>
  <si>
    <t>Deh Yak</t>
  </si>
  <si>
    <t>AF1105</t>
  </si>
  <si>
    <t>Jaghatu (Ghazni)</t>
  </si>
  <si>
    <t>AF1106</t>
  </si>
  <si>
    <t>Andar</t>
  </si>
  <si>
    <t>AF1107</t>
  </si>
  <si>
    <t>Zanakhan</t>
  </si>
  <si>
    <t>AF1108</t>
  </si>
  <si>
    <t>Rashidan</t>
  </si>
  <si>
    <t>AF1109</t>
  </si>
  <si>
    <t>Nawur</t>
  </si>
  <si>
    <t>AF1110</t>
  </si>
  <si>
    <t>Qarabagh (Ghazni)</t>
  </si>
  <si>
    <t>AF1111</t>
  </si>
  <si>
    <t>Giro</t>
  </si>
  <si>
    <t>AF1112</t>
  </si>
  <si>
    <t>Ab Band</t>
  </si>
  <si>
    <t>AF1113</t>
  </si>
  <si>
    <t>Jaghori</t>
  </si>
  <si>
    <t>AF1114</t>
  </si>
  <si>
    <t>Muqur (Ghazni)</t>
  </si>
  <si>
    <t>AF1115</t>
  </si>
  <si>
    <t>Malistan</t>
  </si>
  <si>
    <t>AF1116</t>
  </si>
  <si>
    <t>Gelan</t>
  </si>
  <si>
    <t>AF1117</t>
  </si>
  <si>
    <t>Ajristan</t>
  </si>
  <si>
    <t>AF1118</t>
  </si>
  <si>
    <t>Nawa</t>
  </si>
  <si>
    <t>AF1119</t>
  </si>
  <si>
    <t>Paktika</t>
  </si>
  <si>
    <t>Sharan</t>
  </si>
  <si>
    <t>AF1201</t>
  </si>
  <si>
    <t>Mata Khan</t>
  </si>
  <si>
    <t>AF1202</t>
  </si>
  <si>
    <t>Yosuf Khel</t>
  </si>
  <si>
    <t>AF1203</t>
  </si>
  <si>
    <t>Yahya Khel</t>
  </si>
  <si>
    <t>AF1204</t>
  </si>
  <si>
    <t>Sar Rawzah</t>
  </si>
  <si>
    <t>AF1205</t>
  </si>
  <si>
    <t>Omna</t>
  </si>
  <si>
    <t>AF1206</t>
  </si>
  <si>
    <t>Zarghun Shahr</t>
  </si>
  <si>
    <t>AF1207</t>
  </si>
  <si>
    <t>Gomal</t>
  </si>
  <si>
    <t>AF1208</t>
  </si>
  <si>
    <t>Jani Khel</t>
  </si>
  <si>
    <t>AF1209</t>
  </si>
  <si>
    <t>Surobi (Paktika)</t>
  </si>
  <si>
    <t>AF1210</t>
  </si>
  <si>
    <t>Urgun</t>
  </si>
  <si>
    <t>AF1211</t>
  </si>
  <si>
    <t>Ziruk</t>
  </si>
  <si>
    <t>AF1212</t>
  </si>
  <si>
    <t>Nika</t>
  </si>
  <si>
    <t>AF1213</t>
  </si>
  <si>
    <t>Barmal</t>
  </si>
  <si>
    <t>AF1214</t>
  </si>
  <si>
    <t>Giyan</t>
  </si>
  <si>
    <t>AF1215</t>
  </si>
  <si>
    <t>Dila</t>
  </si>
  <si>
    <t>AF1216</t>
  </si>
  <si>
    <t>Wazakhwah</t>
  </si>
  <si>
    <t>AF1217</t>
  </si>
  <si>
    <t>Wormamay</t>
  </si>
  <si>
    <t>AF1218</t>
  </si>
  <si>
    <t>Turwo</t>
  </si>
  <si>
    <t>AF1219</t>
  </si>
  <si>
    <t>Paktya</t>
  </si>
  <si>
    <t>Gardez</t>
  </si>
  <si>
    <t>AF1301</t>
  </si>
  <si>
    <t>Ahmadaba</t>
  </si>
  <si>
    <t>AF1302</t>
  </si>
  <si>
    <t>Zurmat</t>
  </si>
  <si>
    <t>AF1303</t>
  </si>
  <si>
    <t>Shawak</t>
  </si>
  <si>
    <t>AF1304</t>
  </si>
  <si>
    <t>Zadran</t>
  </si>
  <si>
    <t>AF1305</t>
  </si>
  <si>
    <t>Sayed Karam</t>
  </si>
  <si>
    <t>AF1306</t>
  </si>
  <si>
    <t>Jaji</t>
  </si>
  <si>
    <t>AF1307</t>
  </si>
  <si>
    <t>Laja Ahmad Khel</t>
  </si>
  <si>
    <t>AF1308</t>
  </si>
  <si>
    <t>Jani Khel (Paktya)</t>
  </si>
  <si>
    <t>AF1309</t>
  </si>
  <si>
    <t>Chamkani</t>
  </si>
  <si>
    <t>AF1310</t>
  </si>
  <si>
    <t>Dand Wa Patan</t>
  </si>
  <si>
    <t>AF1311</t>
  </si>
  <si>
    <t>Khost</t>
  </si>
  <si>
    <t>Matun (Khost)</t>
  </si>
  <si>
    <t>AF1401</t>
  </si>
  <si>
    <t>Mandozayi</t>
  </si>
  <si>
    <t>AF1402</t>
  </si>
  <si>
    <t>Gurbuz</t>
  </si>
  <si>
    <t>AF1403</t>
  </si>
  <si>
    <t>Tani</t>
  </si>
  <si>
    <t>AF1404</t>
  </si>
  <si>
    <t>Musa Khel</t>
  </si>
  <si>
    <t>AF1405</t>
  </si>
  <si>
    <t>Nadir Shah Kot</t>
  </si>
  <si>
    <t>AF1406</t>
  </si>
  <si>
    <t>Sabari</t>
  </si>
  <si>
    <t>AF1407</t>
  </si>
  <si>
    <t>Terezayi</t>
  </si>
  <si>
    <t>AF1408</t>
  </si>
  <si>
    <t>Bak</t>
  </si>
  <si>
    <t>AF1409</t>
  </si>
  <si>
    <t>Qalandar</t>
  </si>
  <si>
    <t>AF1410</t>
  </si>
  <si>
    <t>Spera</t>
  </si>
  <si>
    <t>AF1411</t>
  </si>
  <si>
    <t>Shamul</t>
  </si>
  <si>
    <t>AF1412</t>
  </si>
  <si>
    <t>Jaji Maydan</t>
  </si>
  <si>
    <t>AF1413</t>
  </si>
  <si>
    <t>Kunar</t>
  </si>
  <si>
    <t>Asad Abad</t>
  </si>
  <si>
    <t>AF1501</t>
  </si>
  <si>
    <t>Marawara</t>
  </si>
  <si>
    <t>AF1502</t>
  </si>
  <si>
    <t>Watapur</t>
  </si>
  <si>
    <t>AF1503</t>
  </si>
  <si>
    <t>Narang</t>
  </si>
  <si>
    <t>AF1504</t>
  </si>
  <si>
    <t>Sar Kani</t>
  </si>
  <si>
    <t>AF1505</t>
  </si>
  <si>
    <t>Shigal</t>
  </si>
  <si>
    <t>AF1506</t>
  </si>
  <si>
    <t>Dara-e-Pech</t>
  </si>
  <si>
    <t>AF1507</t>
  </si>
  <si>
    <t>Bar Kunar</t>
  </si>
  <si>
    <t>AF1508</t>
  </si>
  <si>
    <t>Chawkay</t>
  </si>
  <si>
    <t>AF1509</t>
  </si>
  <si>
    <t>Khas Kunar</t>
  </si>
  <si>
    <t>AF1510</t>
  </si>
  <si>
    <t>Ghazi Abad</t>
  </si>
  <si>
    <t>AF1511</t>
  </si>
  <si>
    <t>Dangam</t>
  </si>
  <si>
    <t>AF1512</t>
  </si>
  <si>
    <t>Chapa Dara</t>
  </si>
  <si>
    <t>AF1513</t>
  </si>
  <si>
    <t>Nurgal</t>
  </si>
  <si>
    <t>AF1514</t>
  </si>
  <si>
    <t>Nari</t>
  </si>
  <si>
    <t>AF1515</t>
  </si>
  <si>
    <t>Nuristan</t>
  </si>
  <si>
    <t>Parun</t>
  </si>
  <si>
    <t>AF1601</t>
  </si>
  <si>
    <t>Waygal</t>
  </si>
  <si>
    <t>AF1602</t>
  </si>
  <si>
    <t>Wama</t>
  </si>
  <si>
    <t>AF1603</t>
  </si>
  <si>
    <t>Nurgaram</t>
  </si>
  <si>
    <t>AF1604</t>
  </si>
  <si>
    <t>Duab</t>
  </si>
  <si>
    <t>AF1605</t>
  </si>
  <si>
    <t>Kamdesh</t>
  </si>
  <si>
    <t>AF1606</t>
  </si>
  <si>
    <t>Mandol</t>
  </si>
  <si>
    <t>AF1607</t>
  </si>
  <si>
    <t>Barg-e-Matal</t>
  </si>
  <si>
    <t>AF1608</t>
  </si>
  <si>
    <t>Badakhshan</t>
  </si>
  <si>
    <t>Fayzabad (Badakhshan)</t>
  </si>
  <si>
    <t>AF1701</t>
  </si>
  <si>
    <t>Argo</t>
  </si>
  <si>
    <t>AF1702</t>
  </si>
  <si>
    <t>Arghanj Khwah</t>
  </si>
  <si>
    <t>AF1703</t>
  </si>
  <si>
    <t>Yaftal-e-Sufla</t>
  </si>
  <si>
    <t>AF1704</t>
  </si>
  <si>
    <t>Khash</t>
  </si>
  <si>
    <t>AF1705</t>
  </si>
  <si>
    <t>Baharak (Badakhshan)</t>
  </si>
  <si>
    <t>AF1706</t>
  </si>
  <si>
    <t>Darayem</t>
  </si>
  <si>
    <t>AF1707</t>
  </si>
  <si>
    <t>Kohestan (Badakhshan)</t>
  </si>
  <si>
    <t>AF1708</t>
  </si>
  <si>
    <t>Yawan</t>
  </si>
  <si>
    <t>AF1709</t>
  </si>
  <si>
    <t>Jorm</t>
  </si>
  <si>
    <t>AF1710</t>
  </si>
  <si>
    <t>Teshkan</t>
  </si>
  <si>
    <t>AF1711</t>
  </si>
  <si>
    <t>Shuhada</t>
  </si>
  <si>
    <t>AF1712</t>
  </si>
  <si>
    <t>Shahr-e-Buzurg</t>
  </si>
  <si>
    <t>AF1713</t>
  </si>
  <si>
    <t>Raghestan</t>
  </si>
  <si>
    <t>AF1714</t>
  </si>
  <si>
    <t>Kishm</t>
  </si>
  <si>
    <t>AF1715</t>
  </si>
  <si>
    <t>Warduj</t>
  </si>
  <si>
    <t>AF1716</t>
  </si>
  <si>
    <t>Tagab (Badakhshan)</t>
  </si>
  <si>
    <t>AF1717</t>
  </si>
  <si>
    <t>Yamgan</t>
  </si>
  <si>
    <t>AF1718</t>
  </si>
  <si>
    <t>Shighnan</t>
  </si>
  <si>
    <t>AF1719</t>
  </si>
  <si>
    <t>Khwahan</t>
  </si>
  <si>
    <t>AF1720</t>
  </si>
  <si>
    <t>Kofab</t>
  </si>
  <si>
    <t>AF1721</t>
  </si>
  <si>
    <t>Darwaz-e-Paeen</t>
  </si>
  <si>
    <t>AF1722</t>
  </si>
  <si>
    <t>Eshkashem</t>
  </si>
  <si>
    <t>AF1723</t>
  </si>
  <si>
    <t>Shaki</t>
  </si>
  <si>
    <t>AF1724</t>
  </si>
  <si>
    <t>Zebak</t>
  </si>
  <si>
    <t>AF1725</t>
  </si>
  <si>
    <t>Keran Wa Monjan</t>
  </si>
  <si>
    <t>AF1726</t>
  </si>
  <si>
    <t>Darwaz-e-Balla</t>
  </si>
  <si>
    <t>AF1727</t>
  </si>
  <si>
    <t>Wakhan</t>
  </si>
  <si>
    <t>AF1728</t>
  </si>
  <si>
    <t>Takhar</t>
  </si>
  <si>
    <t>Taloqan</t>
  </si>
  <si>
    <t>AF1801</t>
  </si>
  <si>
    <t>Hazar Sumuch</t>
  </si>
  <si>
    <t>AF1802</t>
  </si>
  <si>
    <t>Baharak (Takhar)</t>
  </si>
  <si>
    <t>AF1803</t>
  </si>
  <si>
    <t>Bangi</t>
  </si>
  <si>
    <t>AF1804</t>
  </si>
  <si>
    <t>Chal</t>
  </si>
  <si>
    <t>AF1805</t>
  </si>
  <si>
    <t>Namak Ab</t>
  </si>
  <si>
    <t>AF1806</t>
  </si>
  <si>
    <t>Kalafgan</t>
  </si>
  <si>
    <t>AF1807</t>
  </si>
  <si>
    <t>Farkhar</t>
  </si>
  <si>
    <t>AF1808</t>
  </si>
  <si>
    <t>Khwaja Ghar</t>
  </si>
  <si>
    <t>AF1809</t>
  </si>
  <si>
    <t>Rostaq</t>
  </si>
  <si>
    <t>AF1810</t>
  </si>
  <si>
    <t>Eshkamesh</t>
  </si>
  <si>
    <t>AF1811</t>
  </si>
  <si>
    <t>Dasht-e-Qala</t>
  </si>
  <si>
    <t>AF1812</t>
  </si>
  <si>
    <t>Warsaj</t>
  </si>
  <si>
    <t>AF1813</t>
  </si>
  <si>
    <t>Khwaja Bahawuddin</t>
  </si>
  <si>
    <t>AF1814</t>
  </si>
  <si>
    <t>Darqad</t>
  </si>
  <si>
    <t>AF1815</t>
  </si>
  <si>
    <t>Chahab</t>
  </si>
  <si>
    <t>AF1816</t>
  </si>
  <si>
    <t>Yangi Qala</t>
  </si>
  <si>
    <t>AF1817</t>
  </si>
  <si>
    <t>Kunduz</t>
  </si>
  <si>
    <t>AF1901</t>
  </si>
  <si>
    <t>Chahar Darah</t>
  </si>
  <si>
    <t>AF1902</t>
  </si>
  <si>
    <t>Ali Abad</t>
  </si>
  <si>
    <t>AF1903</t>
  </si>
  <si>
    <t>Khan Abad</t>
  </si>
  <si>
    <t>AF1904</t>
  </si>
  <si>
    <t>Imam Sahib</t>
  </si>
  <si>
    <t>AF1905</t>
  </si>
  <si>
    <t>Dasht-e-Archi</t>
  </si>
  <si>
    <t>AF1906</t>
  </si>
  <si>
    <t>Qala-e-Zal</t>
  </si>
  <si>
    <t>AF1907</t>
  </si>
  <si>
    <t>Samangan</t>
  </si>
  <si>
    <t>Aybak</t>
  </si>
  <si>
    <t>AF2001</t>
  </si>
  <si>
    <t>Hazrat-e-Sultan</t>
  </si>
  <si>
    <t>AF2002</t>
  </si>
  <si>
    <t>Khuram Wa Sarbagh</t>
  </si>
  <si>
    <t>AF2003</t>
  </si>
  <si>
    <t>Feroz Nakhchir</t>
  </si>
  <si>
    <t>AF2004</t>
  </si>
  <si>
    <t>Ruy-e-Duab</t>
  </si>
  <si>
    <t>AF2005</t>
  </si>
  <si>
    <t>Dara-e-Suf Payin</t>
  </si>
  <si>
    <t>AF2006</t>
  </si>
  <si>
    <t>Dara-e-Suf Bala</t>
  </si>
  <si>
    <t>AF2007</t>
  </si>
  <si>
    <t>Balkh</t>
  </si>
  <si>
    <t>Mazar-e-Sharif</t>
  </si>
  <si>
    <t>AF2101</t>
  </si>
  <si>
    <t>Nahr-e-Shahi</t>
  </si>
  <si>
    <t>AF2102</t>
  </si>
  <si>
    <t>Dehdadi</t>
  </si>
  <si>
    <t>AF2103</t>
  </si>
  <si>
    <t>Charkent</t>
  </si>
  <si>
    <t>AF2104</t>
  </si>
  <si>
    <t>Marmul</t>
  </si>
  <si>
    <t>AF2105</t>
  </si>
  <si>
    <t>AF2106</t>
  </si>
  <si>
    <t>Sholgareh</t>
  </si>
  <si>
    <t>AF2107</t>
  </si>
  <si>
    <t>Chemtal</t>
  </si>
  <si>
    <t>AF2108</t>
  </si>
  <si>
    <t>Dawlatabad (Balkh)</t>
  </si>
  <si>
    <t>AF2109</t>
  </si>
  <si>
    <t>Khulm</t>
  </si>
  <si>
    <t>AF2110</t>
  </si>
  <si>
    <t>Char Bolak</t>
  </si>
  <si>
    <t>AF2111</t>
  </si>
  <si>
    <t>Shortepa</t>
  </si>
  <si>
    <t>AF2112</t>
  </si>
  <si>
    <t>Kaldar</t>
  </si>
  <si>
    <t>AF2113</t>
  </si>
  <si>
    <t>Keshendeh</t>
  </si>
  <si>
    <t>AF2114</t>
  </si>
  <si>
    <t>Zari</t>
  </si>
  <si>
    <t>AF2115</t>
  </si>
  <si>
    <t>Sharak-e-Hayratan</t>
  </si>
  <si>
    <t>AF2116</t>
  </si>
  <si>
    <t>Sar-e-Pul</t>
  </si>
  <si>
    <t>AF2201</t>
  </si>
  <si>
    <t>Sayad</t>
  </si>
  <si>
    <t>AF2202</t>
  </si>
  <si>
    <t>Kohestanat</t>
  </si>
  <si>
    <t>AF2203</t>
  </si>
  <si>
    <t>Sozmaqala</t>
  </si>
  <si>
    <t>AF2204</t>
  </si>
  <si>
    <t>Sancharak</t>
  </si>
  <si>
    <t>AF2205</t>
  </si>
  <si>
    <t>Gosfandi</t>
  </si>
  <si>
    <t>AF2206</t>
  </si>
  <si>
    <t>Balkhab</t>
  </si>
  <si>
    <t>AF2207</t>
  </si>
  <si>
    <t>Ghor</t>
  </si>
  <si>
    <t>Feroz Koh</t>
  </si>
  <si>
    <t>AF2301</t>
  </si>
  <si>
    <t>Do Layna</t>
  </si>
  <si>
    <t>AF2302</t>
  </si>
  <si>
    <t>Dawlatyar</t>
  </si>
  <si>
    <t>AF2303</t>
  </si>
  <si>
    <t>Charsadra</t>
  </si>
  <si>
    <t>AF2304</t>
  </si>
  <si>
    <t>Pasaband</t>
  </si>
  <si>
    <t>AF2305</t>
  </si>
  <si>
    <t>Shahrak</t>
  </si>
  <si>
    <t>AF2306</t>
  </si>
  <si>
    <t>Lal Wa Sarjangal</t>
  </si>
  <si>
    <t>AF2307</t>
  </si>
  <si>
    <t>Taywarah</t>
  </si>
  <si>
    <t>AF2308</t>
  </si>
  <si>
    <t>Tolak</t>
  </si>
  <si>
    <t>AF2309</t>
  </si>
  <si>
    <t>Saghar</t>
  </si>
  <si>
    <t>AF2310</t>
  </si>
  <si>
    <t>Daykundi</t>
  </si>
  <si>
    <t>Nili</t>
  </si>
  <si>
    <t>AF2401</t>
  </si>
  <si>
    <t>Shahrestan</t>
  </si>
  <si>
    <t>AF2402</t>
  </si>
  <si>
    <t>Ashtarlay</t>
  </si>
  <si>
    <t>AF2403</t>
  </si>
  <si>
    <t>Khedir</t>
  </si>
  <si>
    <t>AF2404</t>
  </si>
  <si>
    <t>Kiti</t>
  </si>
  <si>
    <t>AF2405</t>
  </si>
  <si>
    <t>Miramor</t>
  </si>
  <si>
    <t>AF2406</t>
  </si>
  <si>
    <t>Sang-e-Takht</t>
  </si>
  <si>
    <t>AF2407</t>
  </si>
  <si>
    <t>Kajran</t>
  </si>
  <si>
    <t>AF2408</t>
  </si>
  <si>
    <t>Patoo</t>
  </si>
  <si>
    <t>AF2409</t>
  </si>
  <si>
    <t>Uruzgan</t>
  </si>
  <si>
    <t>Tirinkot</t>
  </si>
  <si>
    <t>AF2501</t>
  </si>
  <si>
    <t>Dehraoud</t>
  </si>
  <si>
    <t>AF2502</t>
  </si>
  <si>
    <t>Chora</t>
  </si>
  <si>
    <t>AF2503</t>
  </si>
  <si>
    <t>Shahid-e-Hassas</t>
  </si>
  <si>
    <t>AF2504</t>
  </si>
  <si>
    <t>Khas Uruzgan</t>
  </si>
  <si>
    <t>AF2505</t>
  </si>
  <si>
    <t>Chinarto</t>
  </si>
  <si>
    <t>AF2506</t>
  </si>
  <si>
    <t>Gizab</t>
  </si>
  <si>
    <t>AF2507</t>
  </si>
  <si>
    <t>Zabul</t>
  </si>
  <si>
    <t>Qalat</t>
  </si>
  <si>
    <t>AF2601</t>
  </si>
  <si>
    <t>Tarnak Wa Jaldak</t>
  </si>
  <si>
    <t>AF2602</t>
  </si>
  <si>
    <t>Shinkay</t>
  </si>
  <si>
    <t>AF2603</t>
  </si>
  <si>
    <t>Mizan</t>
  </si>
  <si>
    <t>AF2604</t>
  </si>
  <si>
    <t>Arghandab (Zabul)</t>
  </si>
  <si>
    <t>AF2605</t>
  </si>
  <si>
    <t>Shah Joi</t>
  </si>
  <si>
    <t>AF2606</t>
  </si>
  <si>
    <t>Daychopan</t>
  </si>
  <si>
    <t>AF2607</t>
  </si>
  <si>
    <t>Atghar</t>
  </si>
  <si>
    <t>AF2608</t>
  </si>
  <si>
    <t>Nawbahar</t>
  </si>
  <si>
    <t>AF2609</t>
  </si>
  <si>
    <t>Shamul Zai</t>
  </si>
  <si>
    <t>AF2610</t>
  </si>
  <si>
    <t>Kakar</t>
  </si>
  <si>
    <t>AF2611</t>
  </si>
  <si>
    <t>Kandahar</t>
  </si>
  <si>
    <t>AF2701</t>
  </si>
  <si>
    <t>Arghandab</t>
  </si>
  <si>
    <t>AF2702</t>
  </si>
  <si>
    <t>Daman</t>
  </si>
  <si>
    <t>AF2703</t>
  </si>
  <si>
    <t>Panjwayee</t>
  </si>
  <si>
    <t>AF2704</t>
  </si>
  <si>
    <t>Zheray</t>
  </si>
  <si>
    <t>AF2705</t>
  </si>
  <si>
    <t>Shah Wali Kot</t>
  </si>
  <si>
    <t>AF2706</t>
  </si>
  <si>
    <t>Khakrez</t>
  </si>
  <si>
    <t>AF2707</t>
  </si>
  <si>
    <t>Arghestan</t>
  </si>
  <si>
    <t>AF2708</t>
  </si>
  <si>
    <t>Ghorak</t>
  </si>
  <si>
    <t>AF2709</t>
  </si>
  <si>
    <t>Maiwand</t>
  </si>
  <si>
    <t>AF2710</t>
  </si>
  <si>
    <t>Spin Boldak</t>
  </si>
  <si>
    <t>AF2711</t>
  </si>
  <si>
    <t>Nesh</t>
  </si>
  <si>
    <t>AF2712</t>
  </si>
  <si>
    <t>Miyanshin</t>
  </si>
  <si>
    <t>AF2713</t>
  </si>
  <si>
    <t>Shorabak</t>
  </si>
  <si>
    <t>AF2714</t>
  </si>
  <si>
    <t>Maruf</t>
  </si>
  <si>
    <t>AF2715</t>
  </si>
  <si>
    <t>Reg</t>
  </si>
  <si>
    <t>AF2716</t>
  </si>
  <si>
    <t>Jawzjan</t>
  </si>
  <si>
    <t>Shiberghan</t>
  </si>
  <si>
    <t>AF2801</t>
  </si>
  <si>
    <t>Khwaja Dukoh</t>
  </si>
  <si>
    <t>AF2802</t>
  </si>
  <si>
    <t>Khanaqa</t>
  </si>
  <si>
    <t>AF2803</t>
  </si>
  <si>
    <t>Mingajik</t>
  </si>
  <si>
    <t>AF2804</t>
  </si>
  <si>
    <t>Qush Tepa</t>
  </si>
  <si>
    <t>AF2805</t>
  </si>
  <si>
    <t>Khamyab</t>
  </si>
  <si>
    <t>AF2806</t>
  </si>
  <si>
    <t>Aqcha</t>
  </si>
  <si>
    <t>AF2807</t>
  </si>
  <si>
    <t>Fayzabad (Jawzjan)</t>
  </si>
  <si>
    <t>AF2808</t>
  </si>
  <si>
    <t>Mardyan</t>
  </si>
  <si>
    <t>AF2809</t>
  </si>
  <si>
    <t>Qarqin</t>
  </si>
  <si>
    <t>AF2810</t>
  </si>
  <si>
    <t>Darzab</t>
  </si>
  <si>
    <t>AF2811</t>
  </si>
  <si>
    <t>Faryab</t>
  </si>
  <si>
    <t>Maymana</t>
  </si>
  <si>
    <t>AF2901</t>
  </si>
  <si>
    <t>Pashtun Kot</t>
  </si>
  <si>
    <t>AF2902</t>
  </si>
  <si>
    <t>Khwaja Sabz Posh</t>
  </si>
  <si>
    <t>AF2903</t>
  </si>
  <si>
    <t>Almar</t>
  </si>
  <si>
    <t>AF2904</t>
  </si>
  <si>
    <t>Bilcheragh</t>
  </si>
  <si>
    <t>AF2905</t>
  </si>
  <si>
    <t>Shirin Tagab</t>
  </si>
  <si>
    <t>AF2906</t>
  </si>
  <si>
    <t>Qaysar</t>
  </si>
  <si>
    <t>AF2907</t>
  </si>
  <si>
    <t>Gurzewan</t>
  </si>
  <si>
    <t>AF2908</t>
  </si>
  <si>
    <t>Dawlat Abad (Faryab)</t>
  </si>
  <si>
    <t>AF2909</t>
  </si>
  <si>
    <t>Kohistan (Faryab)</t>
  </si>
  <si>
    <t>AF2910</t>
  </si>
  <si>
    <t>Qaram Qul</t>
  </si>
  <si>
    <t>AF2911</t>
  </si>
  <si>
    <t>Qurghan</t>
  </si>
  <si>
    <t>AF2912</t>
  </si>
  <si>
    <t>Andkhoy</t>
  </si>
  <si>
    <t>AF2913</t>
  </si>
  <si>
    <t>Khan-e-Char Bagh</t>
  </si>
  <si>
    <t>AF2914</t>
  </si>
  <si>
    <t>Helmand</t>
  </si>
  <si>
    <t>Lashkargah</t>
  </si>
  <si>
    <t>AF3001</t>
  </si>
  <si>
    <t>Nad-e-Ali</t>
  </si>
  <si>
    <t>AF3002</t>
  </si>
  <si>
    <t>Nawa-e-Barakzaiy</t>
  </si>
  <si>
    <t>AF3003</t>
  </si>
  <si>
    <t>Nahr-e-Saraj</t>
  </si>
  <si>
    <t>AF3004</t>
  </si>
  <si>
    <t>Washer</t>
  </si>
  <si>
    <t>AF3005</t>
  </si>
  <si>
    <t>Garmser</t>
  </si>
  <si>
    <t>AF3006</t>
  </si>
  <si>
    <t>Nawzad</t>
  </si>
  <si>
    <t>AF3007</t>
  </si>
  <si>
    <t>Sangin</t>
  </si>
  <si>
    <t>AF3008</t>
  </si>
  <si>
    <t>Musa Qala</t>
  </si>
  <si>
    <t>AF3009</t>
  </si>
  <si>
    <t>Kajaki</t>
  </si>
  <si>
    <t>AF3010</t>
  </si>
  <si>
    <t>Reg-e-Khan Nishin</t>
  </si>
  <si>
    <t>AF3011</t>
  </si>
  <si>
    <t>Baghran</t>
  </si>
  <si>
    <t>AF3012</t>
  </si>
  <si>
    <t>Deh-e-Shu</t>
  </si>
  <si>
    <t>AF3013</t>
  </si>
  <si>
    <t>Badghis</t>
  </si>
  <si>
    <t>Qala-e-Naw</t>
  </si>
  <si>
    <t>AF3101</t>
  </si>
  <si>
    <t>Ab Kamari</t>
  </si>
  <si>
    <t>AF3102</t>
  </si>
  <si>
    <t>Muqur (Badghis)</t>
  </si>
  <si>
    <t>AF3103</t>
  </si>
  <si>
    <t>Qadis</t>
  </si>
  <si>
    <t>AF3104</t>
  </si>
  <si>
    <t>Bala Murghab</t>
  </si>
  <si>
    <t>AF3105</t>
  </si>
  <si>
    <t>Jawand</t>
  </si>
  <si>
    <t>AF3106</t>
  </si>
  <si>
    <t>Ghormach</t>
  </si>
  <si>
    <t>AF3107</t>
  </si>
  <si>
    <t>Herat</t>
  </si>
  <si>
    <t>AF3201</t>
  </si>
  <si>
    <t>Injil</t>
  </si>
  <si>
    <t>AF3202</t>
  </si>
  <si>
    <t>Guzara</t>
  </si>
  <si>
    <t>AF3203</t>
  </si>
  <si>
    <t>Karukh</t>
  </si>
  <si>
    <t>AF3204</t>
  </si>
  <si>
    <t>Zindajan</t>
  </si>
  <si>
    <t>AF3205</t>
  </si>
  <si>
    <t>Pashtun Zarghun</t>
  </si>
  <si>
    <t>AF3206</t>
  </si>
  <si>
    <t>Kushk</t>
  </si>
  <si>
    <t>AF3207</t>
  </si>
  <si>
    <t>Gulran</t>
  </si>
  <si>
    <t>AF3208</t>
  </si>
  <si>
    <t>Adraskan</t>
  </si>
  <si>
    <t>AF3209</t>
  </si>
  <si>
    <t>Kushk-e-Kuhna</t>
  </si>
  <si>
    <t>AF3210</t>
  </si>
  <si>
    <t>Ghoryan</t>
  </si>
  <si>
    <t>AF3211</t>
  </si>
  <si>
    <t>Obe</t>
  </si>
  <si>
    <t>AF3212</t>
  </si>
  <si>
    <t>Kohsan</t>
  </si>
  <si>
    <t>AF3213</t>
  </si>
  <si>
    <t>Shindand</t>
  </si>
  <si>
    <t>AF3214</t>
  </si>
  <si>
    <t>Farsi</t>
  </si>
  <si>
    <t>AF3215</t>
  </si>
  <si>
    <t>Chisht-e-Sharif</t>
  </si>
  <si>
    <t>AF3216</t>
  </si>
  <si>
    <t>Farah</t>
  </si>
  <si>
    <t>AF3301</t>
  </si>
  <si>
    <t>Pushtrod</t>
  </si>
  <si>
    <t>AF3302</t>
  </si>
  <si>
    <t>Khak-e-Safed</t>
  </si>
  <si>
    <t>AF3303</t>
  </si>
  <si>
    <t>Qala-e-Kah</t>
  </si>
  <si>
    <t>AF3304</t>
  </si>
  <si>
    <t>Shibkoh</t>
  </si>
  <si>
    <t>AF3305</t>
  </si>
  <si>
    <t>Bala Buluk</t>
  </si>
  <si>
    <t>AF3306</t>
  </si>
  <si>
    <t>Anar Dara</t>
  </si>
  <si>
    <t>AF3307</t>
  </si>
  <si>
    <t>Bakwa</t>
  </si>
  <si>
    <t>AF3308</t>
  </si>
  <si>
    <t>Lash-e-Juwayn</t>
  </si>
  <si>
    <t>AF3309</t>
  </si>
  <si>
    <t>Gulistan</t>
  </si>
  <si>
    <t>AF3310</t>
  </si>
  <si>
    <t>Pur Chaman</t>
  </si>
  <si>
    <t>AF3311</t>
  </si>
  <si>
    <t>Nimroz</t>
  </si>
  <si>
    <t>Zaranj</t>
  </si>
  <si>
    <t>AF3401</t>
  </si>
  <si>
    <t>Kang</t>
  </si>
  <si>
    <t>AF3402</t>
  </si>
  <si>
    <t>Chakhansur</t>
  </si>
  <si>
    <t>AF3403</t>
  </si>
  <si>
    <t>Char Burjak</t>
  </si>
  <si>
    <t>AF3404</t>
  </si>
  <si>
    <t>Khashrod</t>
  </si>
  <si>
    <t>AF3405</t>
  </si>
  <si>
    <t>Conflick Shock Occurrence</t>
  </si>
  <si>
    <t>Number of indicators above Shock Occurrence Threshold</t>
  </si>
  <si>
    <t>Conflict-affected districts with monthly conflict-related incidents &gt; 20% of the yearly total (Source 1)</t>
  </si>
  <si>
    <t>Conflict-affected districts with monthly conflict-related incidents &gt; 20% of the yearly total (ACLED)</t>
  </si>
  <si>
    <t>More than three recorded battles</t>
  </si>
  <si>
    <t>Monthly number of incidents targetting civilians &gt; 20% of the yearly total</t>
  </si>
  <si>
    <t>Monthly number of casualties &gt; 20% of the yearly total</t>
  </si>
  <si>
    <t>Combined Natural Hazard Shock Occurence</t>
  </si>
  <si>
    <t>Drought shock occurence</t>
  </si>
  <si>
    <t>Number of drought indicators above Shock Occurrence Threshold</t>
  </si>
  <si>
    <t>3 months Standard Precipitation Index ≤ -0.8</t>
  </si>
  <si>
    <t>12 months Standard Precipitation Index ≤ -0.8</t>
  </si>
  <si>
    <t>Lower than average monthly snowpack, with ≥ 25% of the district's population living in a river basin where monthly Snow Water Equivalence ≤ 70% of long-term average</t>
  </si>
  <si>
    <t>Early snowpack depletion, with ≥ 25% of district population living in a river basin where Snow Water Equivalence depletion occurred 7 or more weeks ahead of long-term average</t>
  </si>
  <si>
    <t>Heat Wave, with 3 or more consecutive days where the maximum temperature is higher than the long term maximum temperature for the same day and ≥ 30°C</t>
  </si>
  <si>
    <t>Standard Vegetation Index ≤ -0.8</t>
  </si>
  <si>
    <t>Flooding Shock occurence</t>
  </si>
  <si>
    <t>Number of flooding indicators above Shock Occurrence Threshold</t>
  </si>
  <si>
    <r>
      <t>Monthly rainfall &gt; 40%</t>
    </r>
    <r>
      <rPr>
        <b/>
        <sz val="10"/>
        <color theme="1" tint="0.14999847407452621"/>
        <rFont val="Segoe UI"/>
        <family val="2"/>
      </rPr>
      <t xml:space="preserve"> </t>
    </r>
    <r>
      <rPr>
        <sz val="10"/>
        <color theme="1" tint="0.14999847407452621"/>
        <rFont val="Segoe UI"/>
        <family val="2"/>
      </rPr>
      <t>larger than long-term average (Values &gt;140% identify a shock, 100% assigne to LT avg)</t>
    </r>
  </si>
  <si>
    <r>
      <rPr>
        <sz val="10"/>
        <color theme="1" tint="0.14999847407452621"/>
        <rFont val="Segoe UI"/>
        <family val="2"/>
      </rPr>
      <t>Flooding affecting &gt; 3% a district's vegetated land</t>
    </r>
    <r>
      <rPr>
        <b/>
        <sz val="10"/>
        <color theme="1" tint="0.14999847407452621"/>
        <rFont val="Segoe UI"/>
        <family val="2"/>
      </rPr>
      <t>…</t>
    </r>
  </si>
  <si>
    <t>… OR flooding affecting ≥ 2km2 of vegetated land</t>
  </si>
  <si>
    <t>Surface runoff affecting &gt; 3% of a district’s area</t>
  </si>
  <si>
    <t>…AND Surface runoff area ≥ 1km2</t>
  </si>
  <si>
    <t>Earthquake with an intensity of VII  or higher affecting ≥ 10% of a district’s population</t>
  </si>
  <si>
    <t>Winter conditions shock Occurence</t>
  </si>
  <si>
    <t>Cold Wave, with a duration of 3 days or more</t>
  </si>
  <si>
    <t>Snow cover on major road networks leading to isolation of settlements</t>
  </si>
  <si>
    <t xml:space="preserve">Number of Snowcover (&gt;=15cm increase in 24 hours) shock detected </t>
  </si>
  <si>
    <t>Not available</t>
  </si>
  <si>
    <t>No data: Snow cover</t>
  </si>
  <si>
    <t>No Shock</t>
  </si>
  <si>
    <t>No data: Cloud cover</t>
  </si>
  <si>
    <t>Harvest</t>
  </si>
  <si>
    <t>Monthly number of incidents involving NGOs &gt; 20% of the yearly total</t>
  </si>
  <si>
    <t>Individuals having effectively received assistance by a major aid provider &lt; 60% of planned reach</t>
  </si>
  <si>
    <t>Full suspension of assisstance by a major aid provider or individuals having effectively received assistance &lt; 1% of planned reach</t>
  </si>
  <si>
    <t>Decisions made by authorities having an impact on households' ability to pursue their livelihoods or access food</t>
  </si>
  <si>
    <t>No Suspension</t>
  </si>
  <si>
    <t>No allocation</t>
  </si>
  <si>
    <t>Inf</t>
  </si>
  <si>
    <t>Suspension</t>
  </si>
  <si>
    <t>Displacement shock occurence</t>
  </si>
  <si>
    <t>Displacement leading to ≥ 100 IDP household arrivals (IOM - Border Consortium)</t>
  </si>
  <si>
    <t>Eviction or threat of eviction affecting ≥ 100 households</t>
  </si>
  <si>
    <t>Epidemic shock occurence</t>
  </si>
  <si>
    <t>Increase in monthly cases of Acute Watery Diarrhea with dehydration (all ages) of ≥ 66% compared with historic rates</t>
  </si>
  <si>
    <t>Number of cases cases of Acute Watery Diarrhea with dehydration (all ages)</t>
  </si>
  <si>
    <t xml:space="preserve">One or more suspected measles cases </t>
  </si>
  <si>
    <t>One or more Crimean-Congo Hemorrhagic Fever cases</t>
  </si>
  <si>
    <t>Market shock occurence</t>
  </si>
  <si>
    <t>Month-to-month increase of &gt; 60% of minimum food basket price</t>
  </si>
  <si>
    <t>Increase of &gt; 60% of minimum food basket price compared with two-years average</t>
  </si>
  <si>
    <t>Deterioration of labour terms of trade, with unskilled casual labour real wage &lt; 40% of food basket</t>
  </si>
  <si>
    <t>Deterioration of labour terms of trade, with &gt; 25% decrease in the number of KGs of wheat flour which can be purchased with a 1 year old female sheep, compared to two-years monthly avarage</t>
  </si>
  <si>
    <t>No Data</t>
  </si>
  <si>
    <t>Limited functionality</t>
  </si>
  <si>
    <t>Poor functionality</t>
  </si>
  <si>
    <t>Full functionality</t>
  </si>
  <si>
    <t xml:space="preserve">This indicator was added to monitor any unusual cold event that lasted at least 3 days is taken as a coldwave. Daily temperature that falls bellow 2 Standard Deviations from the long term mean daily temperature is taken a cold wave days.
</t>
  </si>
  <si>
    <t xml:space="preserve">If the snow depth is above or equal to the historical mean snow depth and greater or equal to 50 cm in depth, any increase &gt;= 15 cm in 24 hours is taken as a shock
</t>
  </si>
  <si>
    <t xml:space="preserve">Monthly rainfall &gt; 40% larger than long-term average (Excessive rainfall more than 140% measured in a district identifies as a shock, while long term average assigned to 100%) </t>
  </si>
  <si>
    <t>&gt;40% increase in monthly rainfall in comparison with long term mean</t>
  </si>
  <si>
    <t>This indicator is not included in this round, due to snow level fluctuations during the month of February. It will be included from March SMI round.</t>
  </si>
  <si>
    <t>Needs in Afghanistan are rapidly evolving with high numbers of people in need (PiN) amidst limited resources. Vulnerable populations across the country are exposed to a wide variety of shocks, which are likely to have adverse impacts on their humanitarian needs and further erode their coping capacities.
In order to achieve a more regular and standardized monitoring of shocks at a district level, the Shocks Monitoring Index (SMI) was developed by REACH in collaboration with WFP. The SMI aims to monitor shocks on a monthly basis, to improve the humanitarian community’s ability to timely identify districts at a risk of a deteriorating humanitarian situation.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</si>
</sst>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3" x14ac:knownFonts="1">
    <font>
      <sz val="11"/>
      <color theme="1"/>
      <name val="Calibri"/>
      <family val="2"/>
      <scheme val="minor"/>
    </font>
    <font>
      <sz val="11"/>
      <name val="Segoe UI"/>
      <family val="2"/>
    </font>
    <font>
      <b/>
      <sz val="11"/>
      <name val="Segoe UI"/>
      <family val="2"/>
    </font>
    <font>
      <b/>
      <sz val="10"/>
      <color theme="0"/>
      <name val="Segoe UI"/>
      <family val="2"/>
    </font>
    <font>
      <b/>
      <sz val="10"/>
      <color theme="1" tint="0.14999847407452621"/>
      <name val="Segoe UI"/>
      <family val="2"/>
    </font>
    <font>
      <sz val="10"/>
      <name val="Segoe UI"/>
      <family val="2"/>
    </font>
    <font>
      <b/>
      <sz val="10"/>
      <name val="Segoe UI"/>
      <family val="2"/>
    </font>
    <font>
      <b/>
      <sz val="10"/>
      <color rgb="FF262626"/>
      <name val="Segoe UI"/>
      <family val="2"/>
    </font>
    <font>
      <sz val="11"/>
      <color theme="1"/>
      <name val="Calibri"/>
      <family val="2"/>
      <scheme val="minor"/>
    </font>
    <font>
      <i/>
      <sz val="10"/>
      <color theme="1" tint="0.14999847407452621"/>
      <name val="Segoe UI"/>
      <family val="2"/>
    </font>
    <font>
      <sz val="11"/>
      <color rgb="FF000000"/>
      <name val="Calibri"/>
      <family val="2"/>
      <scheme val="minor"/>
    </font>
    <font>
      <sz val="11"/>
      <color theme="1"/>
      <name val="Segoe UI"/>
      <family val="2"/>
    </font>
    <font>
      <b/>
      <sz val="11"/>
      <color theme="1"/>
      <name val="Segoe UI"/>
      <family val="2"/>
    </font>
    <font>
      <i/>
      <sz val="11"/>
      <color theme="1"/>
      <name val="Segoe UI"/>
      <family val="2"/>
    </font>
    <font>
      <b/>
      <sz val="11"/>
      <color theme="0"/>
      <name val="Segoe UI"/>
      <family val="2"/>
    </font>
    <font>
      <b/>
      <sz val="20"/>
      <color rgb="FF000000"/>
      <name val="Segoe UI"/>
      <family val="2"/>
    </font>
    <font>
      <b/>
      <sz val="11"/>
      <color rgb="FFFFFFFF"/>
      <name val="Segoe UI"/>
      <family val="2"/>
    </font>
    <font>
      <sz val="11"/>
      <color rgb="FF000000"/>
      <name val="Segoe UI"/>
      <family val="2"/>
    </font>
    <font>
      <sz val="10"/>
      <color theme="1"/>
      <name val="Segoe UI"/>
      <family val="2"/>
    </font>
    <font>
      <sz val="10"/>
      <color rgb="FF262626"/>
      <name val="Segoe UI"/>
      <family val="2"/>
    </font>
    <font>
      <sz val="10"/>
      <color theme="1" tint="0.14999847407452621"/>
      <name val="Segoe UI"/>
      <family val="2"/>
    </font>
    <font>
      <sz val="8"/>
      <name val="Calibri"/>
      <family val="2"/>
      <scheme val="minor"/>
    </font>
    <font>
      <sz val="10"/>
      <name val="Segoe UI"/>
      <family val="2"/>
    </font>
  </fonts>
  <fills count="15">
    <fill>
      <patternFill patternType="none"/>
    </fill>
    <fill>
      <patternFill patternType="gray125"/>
    </fill>
    <fill>
      <patternFill patternType="solid">
        <fgColor theme="1"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4"/>
        <bgColor rgb="FF000000"/>
      </patternFill>
    </fill>
    <fill>
      <patternFill patternType="solid">
        <fgColor theme="4"/>
        <bgColor rgb="FFD63F40"/>
      </patternFill>
    </fill>
    <fill>
      <patternFill patternType="solid">
        <fgColor theme="4" tint="0.79998168889431442"/>
        <bgColor rgb="FFF8CBAD"/>
      </patternFill>
    </fill>
    <fill>
      <patternFill patternType="solid">
        <fgColor theme="4" tint="0.79998168889431442"/>
        <bgColor rgb="FFFCE4D6"/>
      </patternFill>
    </fill>
    <fill>
      <patternFill patternType="solid">
        <fgColor theme="1" tint="0.34998626667073579"/>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0"/>
        <bgColor indexed="64"/>
      </patternFill>
    </fill>
  </fills>
  <borders count="27">
    <border>
      <left/>
      <right/>
      <top/>
      <bottom/>
      <diagonal/>
    </border>
    <border>
      <left style="thick">
        <color theme="2" tint="-9.9978637043366805E-2"/>
      </left>
      <right/>
      <top style="thick">
        <color theme="2" tint="-9.9978637043366805E-2"/>
      </top>
      <bottom/>
      <diagonal/>
    </border>
    <border>
      <left style="thick">
        <color theme="2" tint="-9.9978637043366805E-2"/>
      </left>
      <right style="thick">
        <color theme="2" tint="-9.9978637043366805E-2"/>
      </right>
      <top style="thick">
        <color theme="2" tint="-9.9978637043366805E-2"/>
      </top>
      <bottom style="thick">
        <color theme="2" tint="-9.9978637043366805E-2"/>
      </bottom>
      <diagonal/>
    </border>
    <border>
      <left style="thick">
        <color theme="2" tint="-9.9978637043366805E-2"/>
      </left>
      <right style="thick">
        <color theme="2" tint="-9.9978637043366805E-2"/>
      </right>
      <top/>
      <bottom/>
      <diagonal/>
    </border>
    <border>
      <left style="thick">
        <color theme="0"/>
      </left>
      <right style="thick">
        <color theme="0"/>
      </right>
      <top style="thick">
        <color theme="0"/>
      </top>
      <bottom style="thick">
        <color theme="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rgb="FFFFFFFF"/>
      </right>
      <top style="medium">
        <color indexed="64"/>
      </top>
      <bottom/>
      <diagonal/>
    </border>
    <border>
      <left style="medium">
        <color indexed="64"/>
      </left>
      <right style="thick">
        <color rgb="FFFFFFFF"/>
      </right>
      <top style="medium">
        <color indexed="64"/>
      </top>
      <bottom style="thick">
        <color rgb="FFFFFFFF"/>
      </bottom>
      <diagonal/>
    </border>
    <border>
      <left/>
      <right style="medium">
        <color indexed="64"/>
      </right>
      <top style="medium">
        <color indexed="64"/>
      </top>
      <bottom style="thick">
        <color rgb="FFFFFFFF"/>
      </bottom>
      <diagonal/>
    </border>
    <border>
      <left style="medium">
        <color indexed="64"/>
      </left>
      <right style="thick">
        <color theme="0"/>
      </right>
      <top style="thick">
        <color theme="0"/>
      </top>
      <bottom style="medium">
        <color theme="0"/>
      </bottom>
      <diagonal/>
    </border>
    <border>
      <left style="thick">
        <color theme="0"/>
      </left>
      <right style="medium">
        <color indexed="64"/>
      </right>
      <top style="thick">
        <color theme="0"/>
      </top>
      <bottom style="medium">
        <color theme="0"/>
      </bottom>
      <diagonal/>
    </border>
    <border>
      <left style="medium">
        <color indexed="64"/>
      </left>
      <right/>
      <top/>
      <bottom/>
      <diagonal/>
    </border>
    <border>
      <left style="thin">
        <color rgb="FFFFFFFF"/>
      </left>
      <right style="medium">
        <color indexed="64"/>
      </right>
      <top/>
      <bottom/>
      <diagonal/>
    </border>
    <border>
      <left style="medium">
        <color indexed="64"/>
      </left>
      <right style="thick">
        <color theme="0"/>
      </right>
      <top style="thick">
        <color theme="0"/>
      </top>
      <bottom style="medium">
        <color indexed="64"/>
      </bottom>
      <diagonal/>
    </border>
    <border>
      <left style="thick">
        <color theme="0"/>
      </left>
      <right style="medium">
        <color indexed="64"/>
      </right>
      <top style="thick">
        <color theme="0"/>
      </top>
      <bottom style="medium">
        <color indexed="64"/>
      </bottom>
      <diagonal/>
    </border>
    <border>
      <left style="thick">
        <color theme="2" tint="-9.9978637043366805E-2"/>
      </left>
      <right style="thick">
        <color theme="2" tint="-9.9978637043366805E-2"/>
      </right>
      <top style="thick">
        <color theme="2" tint="-9.9978637043366805E-2"/>
      </top>
      <bottom/>
      <diagonal/>
    </border>
    <border>
      <left style="thick">
        <color theme="2" tint="-9.9978637043366805E-2"/>
      </left>
      <right/>
      <top/>
      <bottom/>
      <diagonal/>
    </border>
    <border>
      <left style="thick">
        <color theme="2" tint="-9.9978637043366805E-2"/>
      </left>
      <right/>
      <top style="thick">
        <color theme="2" tint="-9.9978637043366805E-2"/>
      </top>
      <bottom style="thick">
        <color theme="2" tint="-9.9978637043366805E-2"/>
      </bottom>
      <diagonal/>
    </border>
    <border>
      <left style="thin">
        <color theme="0"/>
      </left>
      <right style="thin">
        <color theme="0"/>
      </right>
      <top style="thin">
        <color theme="0"/>
      </top>
      <bottom style="thin">
        <color theme="0"/>
      </bottom>
      <diagonal/>
    </border>
    <border>
      <left style="thin">
        <color theme="1" tint="0.499984740745262"/>
      </left>
      <right style="thin">
        <color theme="1" tint="0.499984740745262"/>
      </right>
      <top/>
      <bottom style="thin">
        <color theme="1" tint="0.499984740745262"/>
      </bottom>
      <diagonal/>
    </border>
    <border>
      <left style="thin">
        <color theme="2" tint="-0.249977111117893"/>
      </left>
      <right style="thin">
        <color theme="2" tint="-0.249977111117893"/>
      </right>
      <top/>
      <bottom style="thin">
        <color theme="2" tint="-0.249977111117893"/>
      </bottom>
      <diagonal/>
    </border>
    <border>
      <left style="thin">
        <color theme="2" tint="-0.249977111117893"/>
      </left>
      <right style="thin">
        <color theme="2" tint="-0.249977111117893"/>
      </right>
      <top style="thin">
        <color theme="2" tint="-0.249977111117893"/>
      </top>
      <bottom/>
      <diagonal/>
    </border>
    <border>
      <left style="thin">
        <color theme="2" tint="-0.249977111117893"/>
      </left>
      <right style="thin">
        <color theme="2" tint="-0.249977111117893"/>
      </right>
      <top style="thin">
        <color theme="2" tint="-9.9978637043366805E-2"/>
      </top>
      <bottom style="thin">
        <color theme="2" tint="-0.249977111117893"/>
      </bottom>
      <diagonal/>
    </border>
    <border>
      <left style="thin">
        <color theme="2" tint="-0.249977111117893"/>
      </left>
      <right style="thin">
        <color theme="2" tint="-0.249977111117893"/>
      </right>
      <top/>
      <bottom style="thin">
        <color theme="2" tint="-9.9978637043366805E-2"/>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bottom/>
      <diagonal/>
    </border>
  </borders>
  <cellStyleXfs count="4">
    <xf numFmtId="0" fontId="0" fillId="0" borderId="0"/>
    <xf numFmtId="0" fontId="10" fillId="0" borderId="0"/>
    <xf numFmtId="0" fontId="8" fillId="0" borderId="0"/>
    <xf numFmtId="9" fontId="8" fillId="0" borderId="0" applyFont="0" applyFill="0" applyBorder="0" applyAlignment="0" applyProtection="0"/>
  </cellStyleXfs>
  <cellXfs count="77">
    <xf numFmtId="0" fontId="0" fillId="0" borderId="0" xfId="0"/>
    <xf numFmtId="0" fontId="1" fillId="0" borderId="0" xfId="0" applyFont="1"/>
    <xf numFmtId="0" fontId="4" fillId="3" borderId="2" xfId="0" applyFont="1" applyFill="1" applyBorder="1" applyAlignment="1">
      <alignment horizontal="center" vertical="center" wrapText="1"/>
    </xf>
    <xf numFmtId="0" fontId="5" fillId="0" borderId="1" xfId="0" applyFont="1" applyBorder="1" applyAlignment="1">
      <alignment vertical="center"/>
    </xf>
    <xf numFmtId="0" fontId="6" fillId="0" borderId="0" xfId="0" applyFont="1" applyAlignment="1">
      <alignment horizontal="center"/>
    </xf>
    <xf numFmtId="9" fontId="5" fillId="0" borderId="0" xfId="0" applyNumberFormat="1" applyFont="1" applyAlignment="1">
      <alignment horizontal="center"/>
    </xf>
    <xf numFmtId="0" fontId="5" fillId="0" borderId="0" xfId="0" applyFont="1" applyAlignment="1">
      <alignment horizontal="center"/>
    </xf>
    <xf numFmtId="0" fontId="3" fillId="2" borderId="3" xfId="0" applyFont="1" applyFill="1" applyBorder="1" applyAlignment="1">
      <alignment horizontal="center" vertical="center" wrapText="1"/>
    </xf>
    <xf numFmtId="0" fontId="2" fillId="0" borderId="0" xfId="0" applyFont="1" applyAlignment="1">
      <alignment horizontal="center" vertical="center"/>
    </xf>
    <xf numFmtId="0" fontId="0" fillId="0" borderId="0" xfId="0" applyAlignment="1">
      <alignment wrapText="1"/>
    </xf>
    <xf numFmtId="3" fontId="5" fillId="0" borderId="1" xfId="0" applyNumberFormat="1" applyFont="1" applyBorder="1" applyAlignment="1">
      <alignment horizontal="center" vertical="center"/>
    </xf>
    <xf numFmtId="0" fontId="6" fillId="0" borderId="4" xfId="0" applyFont="1" applyBorder="1" applyAlignment="1">
      <alignment horizontal="center" vertical="center"/>
    </xf>
    <xf numFmtId="0" fontId="4" fillId="4"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3" fontId="5" fillId="0" borderId="0" xfId="0" applyNumberFormat="1" applyFont="1" applyAlignment="1">
      <alignment horizontal="center" vertical="center"/>
    </xf>
    <xf numFmtId="2" fontId="5" fillId="0" borderId="0" xfId="0" applyNumberFormat="1" applyFont="1" applyAlignment="1">
      <alignment horizontal="center"/>
    </xf>
    <xf numFmtId="164" fontId="5" fillId="0" borderId="0" xfId="0" applyNumberFormat="1" applyFont="1" applyAlignment="1">
      <alignment horizontal="center"/>
    </xf>
    <xf numFmtId="0" fontId="3" fillId="5" borderId="3" xfId="0" applyFont="1" applyFill="1" applyBorder="1" applyAlignment="1">
      <alignment horizontal="center" vertical="center" wrapText="1"/>
    </xf>
    <xf numFmtId="0" fontId="5" fillId="0" borderId="0" xfId="0" applyFont="1" applyAlignment="1">
      <alignment horizontal="center" vertical="center"/>
    </xf>
    <xf numFmtId="0" fontId="16" fillId="6" borderId="7" xfId="1" applyFont="1" applyFill="1" applyBorder="1" applyAlignment="1">
      <alignment vertical="center" wrapText="1"/>
    </xf>
    <xf numFmtId="0" fontId="16" fillId="6" borderId="6" xfId="1" applyFont="1" applyFill="1" applyBorder="1" applyAlignment="1">
      <alignment horizontal="left" vertical="top" wrapText="1"/>
    </xf>
    <xf numFmtId="0" fontId="2" fillId="8" borderId="8" xfId="1" applyFont="1" applyFill="1" applyBorder="1" applyAlignment="1">
      <alignment vertical="center" wrapText="1"/>
    </xf>
    <xf numFmtId="0" fontId="17" fillId="9" borderId="9" xfId="1" applyFont="1" applyFill="1" applyBorder="1" applyAlignment="1">
      <alignment horizontal="left" vertical="center" wrapText="1"/>
    </xf>
    <xf numFmtId="0" fontId="2" fillId="8" borderId="10" xfId="1" applyFont="1" applyFill="1" applyBorder="1" applyAlignment="1">
      <alignment vertical="center" wrapText="1"/>
    </xf>
    <xf numFmtId="0" fontId="17" fillId="9" borderId="11" xfId="1" applyFont="1" applyFill="1" applyBorder="1" applyAlignment="1">
      <alignment horizontal="left" vertical="center" wrapText="1"/>
    </xf>
    <xf numFmtId="0" fontId="17" fillId="9" borderId="11" xfId="1" quotePrefix="1" applyFont="1" applyFill="1" applyBorder="1" applyAlignment="1">
      <alignment horizontal="left" vertical="center" wrapText="1"/>
    </xf>
    <xf numFmtId="0" fontId="14" fillId="7" borderId="12" xfId="2" applyFont="1" applyFill="1" applyBorder="1" applyAlignment="1">
      <alignment vertical="center" wrapText="1"/>
    </xf>
    <xf numFmtId="0" fontId="14" fillId="7" borderId="13" xfId="2" applyFont="1" applyFill="1" applyBorder="1" applyAlignment="1">
      <alignment horizontal="left" vertical="top" wrapText="1"/>
    </xf>
    <xf numFmtId="0" fontId="2" fillId="8" borderId="14" xfId="1" applyFont="1" applyFill="1" applyBorder="1" applyAlignment="1">
      <alignment vertical="center" wrapText="1"/>
    </xf>
    <xf numFmtId="0" fontId="17" fillId="9" borderId="15" xfId="1" applyFont="1" applyFill="1" applyBorder="1" applyAlignment="1">
      <alignment horizontal="left" vertical="center" wrapText="1"/>
    </xf>
    <xf numFmtId="0" fontId="4" fillId="11" borderId="19" xfId="0" applyFont="1" applyFill="1" applyBorder="1" applyAlignment="1">
      <alignment horizontal="center" vertical="center" wrapText="1"/>
    </xf>
    <xf numFmtId="0" fontId="9" fillId="11" borderId="19" xfId="0" applyFont="1" applyFill="1" applyBorder="1" applyAlignment="1">
      <alignment horizontal="center" vertical="center" wrapText="1"/>
    </xf>
    <xf numFmtId="0" fontId="11" fillId="11" borderId="19" xfId="0" applyFont="1" applyFill="1" applyBorder="1" applyAlignment="1">
      <alignment vertical="center" wrapText="1"/>
    </xf>
    <xf numFmtId="0" fontId="11" fillId="11" borderId="19" xfId="0" applyFont="1" applyFill="1" applyBorder="1" applyAlignment="1">
      <alignment vertical="center"/>
    </xf>
    <xf numFmtId="0" fontId="13" fillId="11" borderId="19" xfId="0" applyFont="1" applyFill="1" applyBorder="1" applyAlignment="1">
      <alignment vertical="center" wrapText="1"/>
    </xf>
    <xf numFmtId="0" fontId="7" fillId="11" borderId="19" xfId="0" applyFont="1" applyFill="1" applyBorder="1" applyAlignment="1">
      <alignment horizontal="center" vertical="center" wrapText="1"/>
    </xf>
    <xf numFmtId="0" fontId="14" fillId="12" borderId="19" xfId="0" applyFont="1" applyFill="1" applyBorder="1" applyAlignment="1">
      <alignment horizontal="center" vertical="center"/>
    </xf>
    <xf numFmtId="0" fontId="12" fillId="13" borderId="19" xfId="0" applyFont="1" applyFill="1" applyBorder="1" applyAlignment="1">
      <alignment horizontal="center" vertical="center"/>
    </xf>
    <xf numFmtId="0" fontId="11" fillId="13" borderId="19" xfId="0" applyFont="1" applyFill="1" applyBorder="1" applyAlignment="1">
      <alignment horizontal="center" vertical="center"/>
    </xf>
    <xf numFmtId="0" fontId="3" fillId="2" borderId="0" xfId="0" applyFont="1" applyFill="1" applyAlignment="1">
      <alignment horizontal="center" vertical="center" wrapText="1"/>
    </xf>
    <xf numFmtId="0" fontId="4" fillId="4"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10" borderId="17"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20" fillId="3" borderId="18" xfId="0" applyFont="1" applyFill="1" applyBorder="1" applyAlignment="1">
      <alignment horizontal="center" vertical="center" wrapText="1"/>
    </xf>
    <xf numFmtId="0" fontId="18" fillId="3" borderId="2" xfId="0" applyFont="1" applyFill="1" applyBorder="1" applyAlignment="1">
      <alignment horizontal="center" vertical="center" wrapText="1"/>
    </xf>
    <xf numFmtId="3" fontId="6" fillId="0" borderId="0" xfId="0" applyNumberFormat="1" applyFont="1" applyAlignment="1">
      <alignment horizontal="center" vertical="center"/>
    </xf>
    <xf numFmtId="14" fontId="5" fillId="0" borderId="1" xfId="0" applyNumberFormat="1" applyFont="1" applyBorder="1" applyAlignment="1">
      <alignment vertical="center"/>
    </xf>
    <xf numFmtId="9" fontId="5" fillId="0" borderId="0" xfId="3" applyFont="1" applyAlignment="1">
      <alignment horizontal="center"/>
    </xf>
    <xf numFmtId="10" fontId="0" fillId="0" borderId="0" xfId="0" applyNumberFormat="1"/>
    <xf numFmtId="10" fontId="20" fillId="3" borderId="2" xfId="0" applyNumberFormat="1" applyFont="1" applyFill="1" applyBorder="1" applyAlignment="1">
      <alignment horizontal="center" vertical="center" wrapText="1"/>
    </xf>
    <xf numFmtId="10" fontId="0" fillId="0" borderId="0" xfId="0" applyNumberFormat="1" applyAlignment="1">
      <alignment horizontal="center"/>
    </xf>
    <xf numFmtId="3" fontId="5" fillId="0" borderId="0" xfId="0" applyNumberFormat="1" applyFont="1" applyAlignment="1">
      <alignment horizontal="center"/>
    </xf>
    <xf numFmtId="1" fontId="5" fillId="0" borderId="0" xfId="0" applyNumberFormat="1" applyFont="1" applyAlignment="1">
      <alignment horizontal="center"/>
    </xf>
    <xf numFmtId="0" fontId="22" fillId="0" borderId="0" xfId="0" applyFont="1" applyAlignment="1">
      <alignment horizontal="center"/>
    </xf>
    <xf numFmtId="1" fontId="6" fillId="0" borderId="0" xfId="0" applyNumberFormat="1" applyFont="1" applyAlignment="1">
      <alignment horizontal="center"/>
    </xf>
    <xf numFmtId="0" fontId="20" fillId="3" borderId="3" xfId="0" applyFont="1" applyFill="1" applyBorder="1" applyAlignment="1">
      <alignment horizontal="center" vertical="center" wrapText="1"/>
    </xf>
    <xf numFmtId="0" fontId="20" fillId="14" borderId="0" xfId="0" applyFont="1" applyFill="1" applyAlignment="1">
      <alignment horizontal="center"/>
    </xf>
    <xf numFmtId="1" fontId="20" fillId="14" borderId="0" xfId="0" applyNumberFormat="1" applyFont="1" applyFill="1" applyAlignment="1">
      <alignment horizontal="center"/>
    </xf>
    <xf numFmtId="1" fontId="0" fillId="0" borderId="0" xfId="0" applyNumberFormat="1" applyAlignment="1">
      <alignment horizontal="center"/>
    </xf>
    <xf numFmtId="1" fontId="20" fillId="14" borderId="20" xfId="0" applyNumberFormat="1" applyFont="1" applyFill="1" applyBorder="1" applyAlignment="1">
      <alignment horizontal="center"/>
    </xf>
    <xf numFmtId="1" fontId="20" fillId="14" borderId="21" xfId="0" applyNumberFormat="1" applyFont="1" applyFill="1" applyBorder="1" applyAlignment="1">
      <alignment horizontal="center"/>
    </xf>
    <xf numFmtId="0" fontId="20" fillId="14" borderId="22" xfId="0" applyFont="1" applyFill="1" applyBorder="1" applyAlignment="1">
      <alignment horizontal="center"/>
    </xf>
    <xf numFmtId="1" fontId="20" fillId="14" borderId="22" xfId="0" applyNumberFormat="1" applyFont="1" applyFill="1" applyBorder="1" applyAlignment="1">
      <alignment horizontal="center"/>
    </xf>
    <xf numFmtId="1" fontId="20" fillId="14" borderId="23" xfId="0" applyNumberFormat="1" applyFont="1" applyFill="1" applyBorder="1" applyAlignment="1">
      <alignment horizontal="center"/>
    </xf>
    <xf numFmtId="1" fontId="20" fillId="14" borderId="24" xfId="0" applyNumberFormat="1" applyFont="1" applyFill="1" applyBorder="1" applyAlignment="1">
      <alignment horizontal="center"/>
    </xf>
    <xf numFmtId="1" fontId="20" fillId="14" borderId="25" xfId="0" applyNumberFormat="1" applyFont="1" applyFill="1" applyBorder="1" applyAlignment="1">
      <alignment horizontal="center"/>
    </xf>
    <xf numFmtId="1" fontId="20" fillId="14" borderId="26" xfId="0" applyNumberFormat="1" applyFont="1" applyFill="1" applyBorder="1" applyAlignment="1">
      <alignment horizontal="center"/>
    </xf>
    <xf numFmtId="9" fontId="5" fillId="0" borderId="25" xfId="0" applyNumberFormat="1" applyFont="1" applyBorder="1" applyAlignment="1">
      <alignment horizontal="center"/>
    </xf>
    <xf numFmtId="0" fontId="20" fillId="14" borderId="26" xfId="0" applyFont="1" applyFill="1" applyBorder="1" applyAlignment="1">
      <alignment horizontal="center"/>
    </xf>
    <xf numFmtId="0" fontId="20" fillId="14" borderId="21" xfId="0" applyFont="1" applyFill="1" applyBorder="1" applyAlignment="1">
      <alignment horizontal="center"/>
    </xf>
    <xf numFmtId="0" fontId="9" fillId="11" borderId="19" xfId="0" quotePrefix="1" applyFont="1" applyFill="1" applyBorder="1" applyAlignment="1">
      <alignment horizontal="center" vertical="center" wrapText="1"/>
    </xf>
    <xf numFmtId="0" fontId="15" fillId="0" borderId="5" xfId="1" applyFont="1" applyBorder="1" applyAlignment="1">
      <alignment horizontal="left" vertical="top" wrapText="1"/>
    </xf>
    <xf numFmtId="0" fontId="15" fillId="0" borderId="6" xfId="1" applyFont="1" applyBorder="1" applyAlignment="1">
      <alignment horizontal="left" vertical="top" wrapText="1"/>
    </xf>
  </cellXfs>
  <cellStyles count="4">
    <cellStyle name="Normal" xfId="0" builtinId="0"/>
    <cellStyle name="Normal 2 2 2" xfId="1" xr:uid="{11DB71C5-D40C-490E-8BEF-4E10F994E29F}"/>
    <cellStyle name="Normal 2 3" xfId="2" xr:uid="{7B095DC3-9341-4027-A08E-7809FA494441}"/>
    <cellStyle name="Percent" xfId="3" builtinId="5"/>
  </cellStyles>
  <dxfs count="52">
    <dxf>
      <fill>
        <patternFill>
          <bgColor rgb="FFF6A8A8"/>
        </patternFill>
      </fill>
    </dxf>
    <dxf>
      <fill>
        <patternFill>
          <bgColor rgb="FFF6A8A8"/>
        </patternFill>
      </fill>
    </dxf>
    <dxf>
      <fill>
        <patternFill>
          <bgColor rgb="FFF6A8A8"/>
        </patternFill>
      </fill>
    </dxf>
    <dxf>
      <fill>
        <patternFill>
          <bgColor rgb="FFF6A8A8"/>
        </patternFill>
      </fill>
    </dxf>
    <dxf>
      <fill>
        <patternFill>
          <bgColor rgb="FFEE5859"/>
        </patternFill>
      </fill>
    </dxf>
    <dxf>
      <fill>
        <patternFill>
          <bgColor rgb="FFF6A8A8"/>
        </patternFill>
      </fill>
    </dxf>
    <dxf>
      <fill>
        <patternFill>
          <bgColor rgb="FFF6A8A8"/>
        </patternFill>
      </fill>
    </dxf>
    <dxf>
      <fill>
        <patternFill>
          <bgColor rgb="FFEE5859"/>
        </patternFill>
      </fill>
    </dxf>
    <dxf>
      <fill>
        <patternFill>
          <bgColor rgb="FFF6A8A8"/>
        </patternFill>
      </fill>
    </dxf>
    <dxf>
      <fill>
        <patternFill>
          <bgColor rgb="FFEE5859"/>
        </patternFill>
      </fill>
    </dxf>
    <dxf>
      <fill>
        <patternFill>
          <bgColor rgb="FFF6A8A8"/>
        </patternFill>
      </fill>
    </dxf>
    <dxf>
      <fill>
        <patternFill>
          <bgColor rgb="FFF6A8A8"/>
        </patternFill>
      </fill>
    </dxf>
    <dxf>
      <fill>
        <patternFill>
          <bgColor rgb="FFF6A8A8"/>
        </patternFill>
      </fill>
    </dxf>
    <dxf>
      <fill>
        <patternFill>
          <bgColor rgb="FFEE5859"/>
        </patternFill>
      </fill>
    </dxf>
    <dxf>
      <fill>
        <patternFill>
          <bgColor rgb="FFF6A8A8"/>
        </patternFill>
      </fill>
    </dxf>
    <dxf>
      <fill>
        <patternFill>
          <bgColor rgb="FFF6A8A8"/>
        </patternFill>
      </fill>
    </dxf>
    <dxf>
      <fill>
        <patternFill>
          <bgColor rgb="FFEE5859"/>
        </patternFill>
      </fill>
    </dxf>
    <dxf>
      <fill>
        <patternFill>
          <bgColor rgb="FFF6A8A8"/>
        </patternFill>
      </fill>
    </dxf>
    <dxf>
      <fill>
        <patternFill>
          <bgColor rgb="FFEE5859"/>
        </patternFill>
      </fill>
    </dxf>
    <dxf>
      <fill>
        <patternFill>
          <bgColor rgb="FFF6A8A8"/>
        </patternFill>
      </fill>
    </dxf>
    <dxf>
      <fill>
        <patternFill>
          <bgColor theme="0"/>
        </patternFill>
      </fill>
      <border>
        <left style="thin">
          <color theme="2"/>
        </left>
        <right style="thin">
          <color theme="2"/>
        </right>
        <top style="thin">
          <color theme="2"/>
        </top>
        <bottom style="thin">
          <color theme="2"/>
        </bottom>
      </border>
    </dxf>
    <dxf>
      <fill>
        <patternFill>
          <bgColor rgb="FFF6A8A8"/>
        </patternFill>
      </fill>
    </dxf>
    <dxf>
      <fill>
        <patternFill>
          <bgColor rgb="FFF6A8A8"/>
        </patternFill>
      </fill>
    </dxf>
    <dxf>
      <fill>
        <patternFill>
          <bgColor rgb="FFF6A8A8"/>
        </patternFill>
      </fill>
    </dxf>
    <dxf>
      <fill>
        <patternFill>
          <bgColor theme="0"/>
        </patternFill>
      </fill>
      <border>
        <left style="thin">
          <color theme="2"/>
        </left>
        <right style="thin">
          <color theme="2"/>
        </right>
        <top style="thin">
          <color theme="2"/>
        </top>
        <bottom style="thin">
          <color theme="2"/>
        </bottom>
      </border>
    </dxf>
    <dxf>
      <fill>
        <patternFill>
          <bgColor rgb="FFF6A8A8"/>
        </patternFill>
      </fill>
    </dxf>
    <dxf>
      <fill>
        <patternFill>
          <bgColor theme="0"/>
        </patternFill>
      </fill>
      <border>
        <left style="thin">
          <color theme="2"/>
        </left>
        <right style="thin">
          <color theme="2"/>
        </right>
        <top style="thin">
          <color theme="2"/>
        </top>
        <bottom style="thin">
          <color theme="2"/>
        </bottom>
      </border>
    </dxf>
    <dxf>
      <fill>
        <patternFill>
          <bgColor rgb="FFF6A8A8"/>
        </patternFill>
      </fill>
    </dxf>
    <dxf>
      <fill>
        <patternFill>
          <bgColor theme="0"/>
        </patternFill>
      </fill>
      <border>
        <left style="thin">
          <color theme="2"/>
        </left>
        <right style="thin">
          <color theme="2"/>
        </right>
        <top style="thin">
          <color theme="2"/>
        </top>
        <bottom style="thin">
          <color theme="2"/>
        </bottom>
      </border>
    </dxf>
    <dxf>
      <fill>
        <patternFill>
          <bgColor rgb="FFF6A8A8"/>
        </patternFill>
      </fill>
    </dxf>
    <dxf>
      <fill>
        <patternFill>
          <bgColor theme="0"/>
        </patternFill>
      </fill>
      <border>
        <left style="thin">
          <color theme="2"/>
        </left>
        <right style="thin">
          <color theme="2"/>
        </right>
        <top style="thin">
          <color theme="2"/>
        </top>
        <bottom style="thin">
          <color theme="2"/>
        </bottom>
      </border>
    </dxf>
    <dxf>
      <fill>
        <patternFill>
          <bgColor rgb="FFF6A8A8"/>
        </patternFill>
      </fill>
    </dxf>
    <dxf>
      <fill>
        <patternFill>
          <bgColor theme="0"/>
        </patternFill>
      </fill>
      <border>
        <left style="thin">
          <color theme="2"/>
        </left>
        <right style="thin">
          <color theme="2"/>
        </right>
        <top style="thin">
          <color theme="2"/>
        </top>
        <bottom style="thin">
          <color theme="2"/>
        </bottom>
      </border>
    </dxf>
    <dxf>
      <fill>
        <patternFill>
          <bgColor rgb="FFF6A8A8"/>
        </patternFill>
      </fill>
    </dxf>
    <dxf>
      <fill>
        <patternFill>
          <bgColor rgb="FFF6A8A8"/>
        </patternFill>
      </fill>
    </dxf>
    <dxf>
      <fill>
        <patternFill>
          <bgColor rgb="FFEE5859"/>
        </patternFill>
      </fill>
    </dxf>
    <dxf>
      <fill>
        <patternFill>
          <bgColor rgb="FFF6A8A8"/>
        </patternFill>
      </fill>
    </dxf>
    <dxf>
      <fill>
        <patternFill>
          <bgColor rgb="FFF6A8A8"/>
        </patternFill>
      </fill>
    </dxf>
    <dxf>
      <fill>
        <patternFill>
          <bgColor rgb="FFF6A8A8"/>
        </patternFill>
      </fill>
    </dxf>
    <dxf>
      <fill>
        <patternFill>
          <bgColor rgb="FFF6A8A8"/>
        </patternFill>
      </fill>
    </dxf>
    <dxf>
      <fill>
        <patternFill>
          <bgColor rgb="FFEE5859"/>
        </patternFill>
      </fill>
    </dxf>
    <dxf>
      <fill>
        <patternFill>
          <bgColor rgb="FFEE5859"/>
        </patternFill>
      </fill>
    </dxf>
    <dxf>
      <fill>
        <patternFill>
          <bgColor rgb="FFF6A8A8"/>
        </patternFill>
      </fill>
    </dxf>
    <dxf>
      <fill>
        <patternFill>
          <bgColor rgb="FFF6A8A8"/>
        </patternFill>
      </fill>
    </dxf>
    <dxf>
      <fill>
        <patternFill>
          <bgColor rgb="FFF6A8A8"/>
        </patternFill>
      </fill>
    </dxf>
    <dxf>
      <fill>
        <patternFill>
          <bgColor rgb="FFEE5859"/>
        </patternFill>
      </fill>
    </dxf>
    <dxf>
      <fill>
        <patternFill>
          <bgColor rgb="FFEE5859"/>
        </patternFill>
      </fill>
    </dxf>
    <dxf>
      <fill>
        <patternFill>
          <bgColor rgb="FFE6B8AF"/>
        </patternFill>
      </fill>
    </dxf>
    <dxf>
      <fill>
        <patternFill>
          <bgColor rgb="FFDD7E6B"/>
        </patternFill>
      </fill>
    </dxf>
    <dxf>
      <fill>
        <patternFill>
          <bgColor rgb="FFCC4125"/>
        </patternFill>
      </fill>
    </dxf>
    <dxf>
      <fill>
        <patternFill>
          <bgColor rgb="FFA61C00"/>
        </patternFill>
      </fill>
    </dxf>
    <dxf>
      <fill>
        <patternFill>
          <bgColor rgb="FF85200C"/>
        </patternFill>
      </fill>
    </dxf>
  </dxfs>
  <tableStyles count="0" defaultTableStyle="TableStyleMedium2" defaultPivotStyle="PivotStyleLight16"/>
  <colors>
    <mruColors>
      <color rgb="FFF6A8A8"/>
      <color rgb="FFEE5859"/>
      <color rgb="FF85200C"/>
      <color rgb="FFA61C00"/>
      <color rgb="FFCC4125"/>
      <color rgb="FFDD7E6B"/>
      <color rgb="FFE6B8AF"/>
      <color rgb="FFF65859"/>
      <color rgb="FFFF00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AC1D1-87DC-4CBC-9E23-85A1166C4F9C}">
  <sheetPr>
    <tabColor theme="4" tint="0.59999389629810485"/>
  </sheetPr>
  <dimension ref="A1:E15"/>
  <sheetViews>
    <sheetView workbookViewId="0">
      <selection activeCell="B4" sqref="B4"/>
    </sheetView>
  </sheetViews>
  <sheetFormatPr defaultRowHeight="14.5" x14ac:dyDescent="0.35"/>
  <cols>
    <col min="1" max="1" width="30.54296875" customWidth="1"/>
    <col min="2" max="2" width="106.453125" customWidth="1"/>
  </cols>
  <sheetData>
    <row r="1" spans="1:5" ht="29.5" thickBot="1" x14ac:dyDescent="0.4">
      <c r="A1" s="75" t="s">
        <v>0</v>
      </c>
      <c r="B1" s="76"/>
    </row>
    <row r="2" spans="1:5" ht="17" thickBot="1" x14ac:dyDescent="0.4">
      <c r="A2" s="20" t="s">
        <v>1</v>
      </c>
      <c r="B2" s="21" t="s">
        <v>2</v>
      </c>
    </row>
    <row r="3" spans="1:5" ht="132.5" thickBot="1" x14ac:dyDescent="0.4">
      <c r="A3" s="22" t="s">
        <v>3</v>
      </c>
      <c r="B3" s="23" t="s">
        <v>4</v>
      </c>
      <c r="E3" s="9"/>
    </row>
    <row r="4" spans="1:5" ht="133" thickTop="1" thickBot="1" x14ac:dyDescent="0.4">
      <c r="A4" s="24" t="s">
        <v>5</v>
      </c>
      <c r="B4" s="25" t="s">
        <v>1038</v>
      </c>
    </row>
    <row r="5" spans="1:5" ht="116.5" thickTop="1" thickBot="1" x14ac:dyDescent="0.4">
      <c r="A5" s="24" t="s">
        <v>6</v>
      </c>
      <c r="B5" s="25" t="s">
        <v>7</v>
      </c>
    </row>
    <row r="6" spans="1:5" ht="182.5" thickTop="1" thickBot="1" x14ac:dyDescent="0.4">
      <c r="A6" s="24" t="s">
        <v>8</v>
      </c>
      <c r="B6" s="26" t="s">
        <v>9</v>
      </c>
    </row>
    <row r="7" spans="1:5" ht="17" thickBot="1" x14ac:dyDescent="0.4">
      <c r="A7" s="27" t="s">
        <v>10</v>
      </c>
      <c r="B7" s="28" t="s">
        <v>2</v>
      </c>
    </row>
    <row r="8" spans="1:5" ht="83.5" thickTop="1" thickBot="1" x14ac:dyDescent="0.4">
      <c r="A8" s="24" t="s">
        <v>11</v>
      </c>
      <c r="B8" s="25" t="s">
        <v>12</v>
      </c>
    </row>
    <row r="9" spans="1:5" ht="50.5" thickTop="1" thickBot="1" x14ac:dyDescent="0.4">
      <c r="A9" s="24" t="s">
        <v>13</v>
      </c>
      <c r="B9" s="25" t="s">
        <v>14</v>
      </c>
    </row>
    <row r="10" spans="1:5" ht="17.5" thickTop="1" thickBot="1" x14ac:dyDescent="0.4">
      <c r="A10" s="24" t="s">
        <v>15</v>
      </c>
      <c r="B10" s="25" t="s">
        <v>16</v>
      </c>
    </row>
    <row r="11" spans="1:5" ht="34" thickTop="1" thickBot="1" x14ac:dyDescent="0.4">
      <c r="A11" s="24" t="s">
        <v>17</v>
      </c>
      <c r="B11" s="25" t="s">
        <v>18</v>
      </c>
    </row>
    <row r="12" spans="1:5" ht="17.5" thickTop="1" thickBot="1" x14ac:dyDescent="0.4">
      <c r="A12" s="24" t="s">
        <v>19</v>
      </c>
      <c r="B12" s="25" t="s">
        <v>20</v>
      </c>
    </row>
    <row r="13" spans="1:5" ht="17.5" thickTop="1" thickBot="1" x14ac:dyDescent="0.4">
      <c r="A13" s="24" t="s">
        <v>21</v>
      </c>
      <c r="B13" s="25" t="s">
        <v>22</v>
      </c>
    </row>
    <row r="14" spans="1:5" ht="17.5" thickTop="1" thickBot="1" x14ac:dyDescent="0.4">
      <c r="A14" s="24" t="s">
        <v>23</v>
      </c>
      <c r="B14" s="25" t="s">
        <v>24</v>
      </c>
    </row>
    <row r="15" spans="1:5" ht="17.5" thickTop="1" thickBot="1" x14ac:dyDescent="0.4">
      <c r="A15" s="29" t="s">
        <v>25</v>
      </c>
      <c r="B15" s="30" t="s">
        <v>26</v>
      </c>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24265-3EA6-4344-B922-3001E3998F2F}">
  <sheetPr>
    <tabColor theme="4" tint="0.59999389629810485"/>
  </sheetPr>
  <dimension ref="A1:G32"/>
  <sheetViews>
    <sheetView topLeftCell="A14" zoomScale="96" workbookViewId="0">
      <selection activeCell="I18" sqref="I18"/>
    </sheetView>
  </sheetViews>
  <sheetFormatPr defaultRowHeight="14.5" x14ac:dyDescent="0.35"/>
  <cols>
    <col min="1" max="1" width="19.1796875" customWidth="1"/>
    <col min="2" max="2" width="20.54296875" customWidth="1"/>
    <col min="3" max="3" width="24.453125" customWidth="1"/>
    <col min="4" max="4" width="27.81640625" customWidth="1"/>
    <col min="5" max="5" width="21.54296875" customWidth="1"/>
    <col min="6" max="6" width="19.54296875" customWidth="1"/>
    <col min="7" max="7" width="45.453125" customWidth="1"/>
  </cols>
  <sheetData>
    <row r="1" spans="1:7" ht="33.65" customHeight="1" x14ac:dyDescent="0.35">
      <c r="A1" s="37" t="s">
        <v>27</v>
      </c>
      <c r="B1" s="37" t="s">
        <v>28</v>
      </c>
      <c r="C1" s="37" t="s">
        <v>29</v>
      </c>
      <c r="D1" s="37" t="s">
        <v>30</v>
      </c>
      <c r="E1" s="37" t="s">
        <v>31</v>
      </c>
      <c r="F1" s="37" t="s">
        <v>32</v>
      </c>
      <c r="G1" s="37" t="s">
        <v>33</v>
      </c>
    </row>
    <row r="2" spans="1:7" ht="99" x14ac:dyDescent="0.35">
      <c r="A2" s="38" t="s">
        <v>15</v>
      </c>
      <c r="B2" s="39" t="s">
        <v>34</v>
      </c>
      <c r="C2" s="31" t="s">
        <v>35</v>
      </c>
      <c r="D2" s="32" t="s">
        <v>36</v>
      </c>
      <c r="E2" s="33" t="s">
        <v>37</v>
      </c>
      <c r="F2" s="33" t="s">
        <v>38</v>
      </c>
      <c r="G2" s="33" t="s">
        <v>39</v>
      </c>
    </row>
    <row r="3" spans="1:7" ht="99" x14ac:dyDescent="0.35">
      <c r="A3" s="38" t="s">
        <v>15</v>
      </c>
      <c r="B3" s="39" t="s">
        <v>34</v>
      </c>
      <c r="C3" s="31" t="s">
        <v>35</v>
      </c>
      <c r="D3" s="32" t="s">
        <v>40</v>
      </c>
      <c r="E3" s="33" t="s">
        <v>41</v>
      </c>
      <c r="F3" s="33" t="s">
        <v>38</v>
      </c>
      <c r="G3" s="33" t="s">
        <v>42</v>
      </c>
    </row>
    <row r="4" spans="1:7" ht="99" x14ac:dyDescent="0.35">
      <c r="A4" s="38" t="s">
        <v>15</v>
      </c>
      <c r="B4" s="39" t="s">
        <v>34</v>
      </c>
      <c r="C4" s="31" t="s">
        <v>35</v>
      </c>
      <c r="D4" s="32" t="s">
        <v>43</v>
      </c>
      <c r="E4" s="33" t="s">
        <v>41</v>
      </c>
      <c r="F4" s="33" t="s">
        <v>38</v>
      </c>
      <c r="G4" s="33"/>
    </row>
    <row r="5" spans="1:7" ht="99" x14ac:dyDescent="0.35">
      <c r="A5" s="38" t="s">
        <v>15</v>
      </c>
      <c r="B5" s="39" t="s">
        <v>34</v>
      </c>
      <c r="C5" s="31" t="s">
        <v>44</v>
      </c>
      <c r="D5" s="32" t="s">
        <v>45</v>
      </c>
      <c r="E5" s="33" t="s">
        <v>41</v>
      </c>
      <c r="F5" s="33" t="s">
        <v>38</v>
      </c>
      <c r="G5" s="33"/>
    </row>
    <row r="6" spans="1:7" ht="99" x14ac:dyDescent="0.35">
      <c r="A6" s="38" t="s">
        <v>15</v>
      </c>
      <c r="B6" s="39" t="s">
        <v>34</v>
      </c>
      <c r="C6" s="31" t="s">
        <v>46</v>
      </c>
      <c r="D6" s="32" t="s">
        <v>47</v>
      </c>
      <c r="E6" s="33" t="s">
        <v>41</v>
      </c>
      <c r="F6" s="33" t="s">
        <v>38</v>
      </c>
      <c r="G6" s="33"/>
    </row>
    <row r="7" spans="1:7" ht="48" x14ac:dyDescent="0.35">
      <c r="A7" s="38" t="s">
        <v>48</v>
      </c>
      <c r="B7" s="39" t="s">
        <v>49</v>
      </c>
      <c r="C7" s="31" t="s">
        <v>50</v>
      </c>
      <c r="D7" s="32" t="s">
        <v>51</v>
      </c>
      <c r="E7" s="33" t="s">
        <v>52</v>
      </c>
      <c r="F7" s="34"/>
      <c r="G7" s="33"/>
    </row>
    <row r="8" spans="1:7" ht="48" x14ac:dyDescent="0.35">
      <c r="A8" s="38" t="s">
        <v>48</v>
      </c>
      <c r="B8" s="39" t="s">
        <v>49</v>
      </c>
      <c r="C8" s="31" t="s">
        <v>53</v>
      </c>
      <c r="D8" s="32" t="s">
        <v>54</v>
      </c>
      <c r="E8" s="33" t="s">
        <v>52</v>
      </c>
      <c r="F8" s="34"/>
      <c r="G8" s="33"/>
    </row>
    <row r="9" spans="1:7" ht="132.65" customHeight="1" x14ac:dyDescent="0.35">
      <c r="A9" s="38" t="s">
        <v>48</v>
      </c>
      <c r="B9" s="39" t="s">
        <v>49</v>
      </c>
      <c r="C9" s="31" t="s">
        <v>55</v>
      </c>
      <c r="D9" s="32" t="s">
        <v>56</v>
      </c>
      <c r="E9" s="33" t="s">
        <v>57</v>
      </c>
      <c r="F9" s="34"/>
      <c r="G9" s="33" t="s">
        <v>1037</v>
      </c>
    </row>
    <row r="10" spans="1:7" ht="96" x14ac:dyDescent="0.35">
      <c r="A10" s="38" t="s">
        <v>48</v>
      </c>
      <c r="B10" s="39" t="s">
        <v>49</v>
      </c>
      <c r="C10" s="31" t="s">
        <v>58</v>
      </c>
      <c r="D10" s="32" t="s">
        <v>59</v>
      </c>
      <c r="E10" s="33" t="s">
        <v>60</v>
      </c>
      <c r="F10" s="34"/>
      <c r="G10" s="33" t="s">
        <v>1037</v>
      </c>
    </row>
    <row r="11" spans="1:7" ht="140.15" customHeight="1" x14ac:dyDescent="0.35">
      <c r="A11" s="38" t="s">
        <v>48</v>
      </c>
      <c r="B11" s="39" t="s">
        <v>49</v>
      </c>
      <c r="C11" s="31" t="s">
        <v>61</v>
      </c>
      <c r="D11" s="32" t="s">
        <v>62</v>
      </c>
      <c r="E11" s="33" t="s">
        <v>63</v>
      </c>
      <c r="F11" s="34"/>
      <c r="G11" s="33" t="s">
        <v>64</v>
      </c>
    </row>
    <row r="12" spans="1:7" ht="32" x14ac:dyDescent="0.35">
      <c r="A12" s="38" t="s">
        <v>48</v>
      </c>
      <c r="B12" s="39" t="s">
        <v>49</v>
      </c>
      <c r="C12" s="31" t="s">
        <v>65</v>
      </c>
      <c r="D12" s="32" t="s">
        <v>66</v>
      </c>
      <c r="E12" s="33" t="s">
        <v>67</v>
      </c>
      <c r="F12" s="34"/>
      <c r="G12" s="33"/>
    </row>
    <row r="13" spans="1:7" ht="51.75" customHeight="1" x14ac:dyDescent="0.35">
      <c r="A13" s="38" t="s">
        <v>48</v>
      </c>
      <c r="B13" s="39" t="s">
        <v>68</v>
      </c>
      <c r="C13" s="31" t="s">
        <v>69</v>
      </c>
      <c r="D13" s="32" t="s">
        <v>1036</v>
      </c>
      <c r="E13" s="33" t="s">
        <v>52</v>
      </c>
      <c r="F13" s="34"/>
      <c r="G13" s="33" t="s">
        <v>1035</v>
      </c>
    </row>
    <row r="14" spans="1:7" ht="264" x14ac:dyDescent="0.35">
      <c r="A14" s="38" t="s">
        <v>48</v>
      </c>
      <c r="B14" s="39" t="s">
        <v>68</v>
      </c>
      <c r="C14" s="31" t="s">
        <v>70</v>
      </c>
      <c r="D14" s="32" t="s">
        <v>71</v>
      </c>
      <c r="E14" s="33" t="s">
        <v>72</v>
      </c>
      <c r="F14" s="34"/>
      <c r="G14" s="33" t="s">
        <v>73</v>
      </c>
    </row>
    <row r="15" spans="1:7" ht="64" x14ac:dyDescent="0.35">
      <c r="A15" s="38" t="s">
        <v>48</v>
      </c>
      <c r="B15" s="39" t="s">
        <v>68</v>
      </c>
      <c r="C15" s="31" t="s">
        <v>74</v>
      </c>
      <c r="D15" s="32" t="s">
        <v>75</v>
      </c>
      <c r="E15" s="33" t="s">
        <v>76</v>
      </c>
      <c r="F15" s="34"/>
      <c r="G15" s="33"/>
    </row>
    <row r="16" spans="1:7" ht="64" x14ac:dyDescent="0.35">
      <c r="A16" s="38" t="s">
        <v>48</v>
      </c>
      <c r="B16" s="39" t="s">
        <v>77</v>
      </c>
      <c r="C16" s="31" t="s">
        <v>78</v>
      </c>
      <c r="D16" s="32" t="s">
        <v>79</v>
      </c>
      <c r="E16" s="33" t="s">
        <v>80</v>
      </c>
      <c r="F16" s="34"/>
      <c r="G16" s="33" t="s">
        <v>81</v>
      </c>
    </row>
    <row r="17" spans="1:7" ht="99" x14ac:dyDescent="0.35">
      <c r="A17" s="38" t="s">
        <v>48</v>
      </c>
      <c r="B17" s="39" t="s">
        <v>82</v>
      </c>
      <c r="C17" s="31" t="s">
        <v>83</v>
      </c>
      <c r="D17" s="32" t="s">
        <v>83</v>
      </c>
      <c r="E17" s="33" t="s">
        <v>84</v>
      </c>
      <c r="F17" s="34"/>
      <c r="G17" s="33" t="s">
        <v>1033</v>
      </c>
    </row>
    <row r="18" spans="1:7" ht="82.5" x14ac:dyDescent="0.35">
      <c r="A18" s="38" t="s">
        <v>48</v>
      </c>
      <c r="B18" s="39" t="s">
        <v>82</v>
      </c>
      <c r="C18" s="31" t="s">
        <v>85</v>
      </c>
      <c r="D18" s="32" t="s">
        <v>86</v>
      </c>
      <c r="E18" s="35" t="s">
        <v>87</v>
      </c>
      <c r="F18" s="34"/>
      <c r="G18" s="33" t="s">
        <v>1034</v>
      </c>
    </row>
    <row r="19" spans="1:7" ht="99" x14ac:dyDescent="0.35">
      <c r="A19" s="38" t="s">
        <v>88</v>
      </c>
      <c r="B19" s="39" t="s">
        <v>34</v>
      </c>
      <c r="C19" s="31" t="s">
        <v>89</v>
      </c>
      <c r="D19" s="32" t="s">
        <v>90</v>
      </c>
      <c r="E19" s="33" t="s">
        <v>37</v>
      </c>
      <c r="F19" s="33" t="s">
        <v>38</v>
      </c>
      <c r="G19" s="33" t="s">
        <v>91</v>
      </c>
    </row>
    <row r="20" spans="1:7" ht="32" x14ac:dyDescent="0.35">
      <c r="A20" s="38" t="s">
        <v>88</v>
      </c>
      <c r="B20" s="39" t="s">
        <v>34</v>
      </c>
      <c r="C20" s="31" t="s">
        <v>92</v>
      </c>
      <c r="D20" s="32" t="s">
        <v>93</v>
      </c>
      <c r="E20" s="33" t="s">
        <v>94</v>
      </c>
      <c r="F20" s="34"/>
      <c r="G20" s="33"/>
    </row>
    <row r="21" spans="1:7" ht="32" x14ac:dyDescent="0.35">
      <c r="A21" s="38" t="s">
        <v>88</v>
      </c>
      <c r="B21" s="39" t="s">
        <v>34</v>
      </c>
      <c r="C21" s="31" t="s">
        <v>95</v>
      </c>
      <c r="D21" s="32" t="s">
        <v>96</v>
      </c>
      <c r="E21" s="33" t="s">
        <v>94</v>
      </c>
      <c r="F21" s="34"/>
      <c r="G21" s="33"/>
    </row>
    <row r="22" spans="1:7" ht="49.5" x14ac:dyDescent="0.35">
      <c r="A22" s="38" t="s">
        <v>88</v>
      </c>
      <c r="B22" s="39" t="s">
        <v>34</v>
      </c>
      <c r="C22" s="31" t="s">
        <v>97</v>
      </c>
      <c r="D22" s="32"/>
      <c r="E22" s="35" t="s">
        <v>98</v>
      </c>
      <c r="F22" s="34"/>
      <c r="G22" s="33" t="s">
        <v>99</v>
      </c>
    </row>
    <row r="23" spans="1:7" ht="132" x14ac:dyDescent="0.35">
      <c r="A23" s="38" t="s">
        <v>21</v>
      </c>
      <c r="B23" s="39" t="s">
        <v>34</v>
      </c>
      <c r="C23" s="31" t="s">
        <v>100</v>
      </c>
      <c r="D23" s="32" t="s">
        <v>101</v>
      </c>
      <c r="E23" s="33" t="s">
        <v>102</v>
      </c>
      <c r="F23" s="34"/>
      <c r="G23" s="33" t="s">
        <v>103</v>
      </c>
    </row>
    <row r="24" spans="1:7" ht="99" x14ac:dyDescent="0.35">
      <c r="A24" s="38" t="s">
        <v>21</v>
      </c>
      <c r="B24" s="39" t="s">
        <v>34</v>
      </c>
      <c r="C24" s="31" t="s">
        <v>104</v>
      </c>
      <c r="D24" s="32" t="s">
        <v>105</v>
      </c>
      <c r="E24" s="33" t="s">
        <v>106</v>
      </c>
      <c r="F24" s="33" t="s">
        <v>38</v>
      </c>
      <c r="G24" s="33"/>
    </row>
    <row r="25" spans="1:7" ht="99" x14ac:dyDescent="0.35">
      <c r="A25" s="38" t="s">
        <v>107</v>
      </c>
      <c r="B25" s="39" t="s">
        <v>34</v>
      </c>
      <c r="C25" s="31" t="s">
        <v>108</v>
      </c>
      <c r="D25" s="32" t="s">
        <v>109</v>
      </c>
      <c r="E25" s="33" t="s">
        <v>37</v>
      </c>
      <c r="F25" s="33" t="s">
        <v>38</v>
      </c>
      <c r="G25" s="33"/>
    </row>
    <row r="26" spans="1:7" ht="16.5" x14ac:dyDescent="0.35">
      <c r="A26" s="38" t="s">
        <v>107</v>
      </c>
      <c r="B26" s="39" t="s">
        <v>34</v>
      </c>
      <c r="C26" s="31" t="s">
        <v>110</v>
      </c>
      <c r="D26" s="32" t="s">
        <v>111</v>
      </c>
      <c r="E26" s="33" t="s">
        <v>112</v>
      </c>
      <c r="F26" s="34"/>
      <c r="G26" s="33"/>
    </row>
    <row r="27" spans="1:7" ht="32" x14ac:dyDescent="0.35">
      <c r="A27" s="38" t="s">
        <v>107</v>
      </c>
      <c r="B27" s="39" t="s">
        <v>34</v>
      </c>
      <c r="C27" s="31" t="s">
        <v>113</v>
      </c>
      <c r="D27" s="32" t="s">
        <v>111</v>
      </c>
      <c r="E27" s="33" t="s">
        <v>112</v>
      </c>
      <c r="F27" s="34"/>
      <c r="G27" s="33"/>
    </row>
    <row r="28" spans="1:7" ht="99" x14ac:dyDescent="0.35">
      <c r="A28" s="38" t="s">
        <v>114</v>
      </c>
      <c r="B28" s="39" t="s">
        <v>34</v>
      </c>
      <c r="C28" s="31" t="s">
        <v>115</v>
      </c>
      <c r="D28" s="32" t="s">
        <v>116</v>
      </c>
      <c r="E28" s="33" t="s">
        <v>117</v>
      </c>
      <c r="F28" s="34"/>
      <c r="G28" s="33" t="s">
        <v>118</v>
      </c>
    </row>
    <row r="29" spans="1:7" ht="99" x14ac:dyDescent="0.35">
      <c r="A29" s="38" t="s">
        <v>114</v>
      </c>
      <c r="B29" s="39" t="s">
        <v>34</v>
      </c>
      <c r="C29" s="36" t="s">
        <v>119</v>
      </c>
      <c r="D29" s="32" t="s">
        <v>120</v>
      </c>
      <c r="E29" s="33" t="s">
        <v>117</v>
      </c>
      <c r="F29" s="34"/>
      <c r="G29" s="33" t="s">
        <v>118</v>
      </c>
    </row>
    <row r="30" spans="1:7" ht="48" x14ac:dyDescent="0.35">
      <c r="A30" s="38" t="s">
        <v>114</v>
      </c>
      <c r="B30" s="39" t="s">
        <v>34</v>
      </c>
      <c r="C30" s="31" t="s">
        <v>121</v>
      </c>
      <c r="D30" s="32" t="s">
        <v>122</v>
      </c>
      <c r="E30" s="33" t="s">
        <v>123</v>
      </c>
      <c r="F30" s="34"/>
      <c r="G30" s="33"/>
    </row>
    <row r="31" spans="1:7" ht="96" x14ac:dyDescent="0.35">
      <c r="A31" s="38" t="s">
        <v>114</v>
      </c>
      <c r="B31" s="39" t="s">
        <v>34</v>
      </c>
      <c r="C31" s="31" t="s">
        <v>124</v>
      </c>
      <c r="D31" s="74" t="s">
        <v>125</v>
      </c>
      <c r="E31" s="33" t="s">
        <v>123</v>
      </c>
      <c r="F31" s="34"/>
      <c r="G31" s="33"/>
    </row>
    <row r="32" spans="1:7" ht="49.5" x14ac:dyDescent="0.35">
      <c r="A32" s="38" t="s">
        <v>114</v>
      </c>
      <c r="B32" s="39" t="s">
        <v>34</v>
      </c>
      <c r="C32" s="31" t="s">
        <v>126</v>
      </c>
      <c r="D32" s="32" t="s">
        <v>127</v>
      </c>
      <c r="E32" s="33" t="s">
        <v>128</v>
      </c>
      <c r="F32" s="34"/>
      <c r="G32" s="33" t="s">
        <v>129</v>
      </c>
    </row>
  </sheetData>
  <pageMargins left="0.7" right="0.7" top="0.75" bottom="0.75" header="0.3" footer="0.3"/>
  <pageSetup paperSize="9" orientation="portrait"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Z403"/>
  <sheetViews>
    <sheetView zoomScale="85" zoomScaleNormal="85" workbookViewId="0">
      <pane xSplit="6" ySplit="1" topLeftCell="I2" activePane="bottomRight" state="frozen"/>
      <selection pane="topRight" activeCell="E1" sqref="E1"/>
      <selection pane="bottomLeft" activeCell="A2" sqref="A2"/>
      <selection pane="bottomRight" activeCell="J1" sqref="J1"/>
    </sheetView>
  </sheetViews>
  <sheetFormatPr defaultRowHeight="14.5" x14ac:dyDescent="0.35"/>
  <cols>
    <col min="1" max="1" width="10.54296875" bestFit="1" customWidth="1"/>
    <col min="2" max="2" width="14.453125" bestFit="1" customWidth="1"/>
    <col min="3" max="3" width="25.453125" customWidth="1"/>
    <col min="4" max="4" width="11.453125" bestFit="1" customWidth="1"/>
    <col min="5" max="5" width="16.54296875" hidden="1" customWidth="1"/>
    <col min="6" max="6" width="15.453125" bestFit="1" customWidth="1"/>
    <col min="7" max="7" width="17.453125" customWidth="1"/>
    <col min="8" max="16" width="16.54296875" customWidth="1"/>
    <col min="17" max="17" width="21.1796875" customWidth="1"/>
  </cols>
  <sheetData>
    <row r="1" spans="1:26" s="1" customFormat="1" ht="118.4" customHeight="1" thickTop="1" thickBot="1" x14ac:dyDescent="0.5">
      <c r="A1" s="12" t="s">
        <v>130</v>
      </c>
      <c r="B1" s="12" t="s">
        <v>131</v>
      </c>
      <c r="C1" s="12" t="s">
        <v>132</v>
      </c>
      <c r="D1" s="12" t="s">
        <v>133</v>
      </c>
      <c r="E1" s="41" t="s">
        <v>134</v>
      </c>
      <c r="F1" s="12" t="s">
        <v>135</v>
      </c>
      <c r="G1" s="18" t="s">
        <v>136</v>
      </c>
      <c r="H1" s="7" t="s">
        <v>137</v>
      </c>
      <c r="I1" s="7" t="s">
        <v>138</v>
      </c>
      <c r="J1" s="13" t="s">
        <v>139</v>
      </c>
      <c r="K1" s="13" t="s">
        <v>140</v>
      </c>
      <c r="L1" s="13" t="s">
        <v>141</v>
      </c>
      <c r="M1" s="13" t="s">
        <v>142</v>
      </c>
      <c r="N1" s="7" t="s">
        <v>143</v>
      </c>
      <c r="O1" s="7" t="s">
        <v>144</v>
      </c>
      <c r="P1" s="7" t="s">
        <v>145</v>
      </c>
      <c r="Q1" s="7" t="s">
        <v>146</v>
      </c>
      <c r="S1" s="9"/>
      <c r="T1" s="9"/>
      <c r="U1" s="9"/>
      <c r="V1" s="9"/>
      <c r="W1" s="9"/>
      <c r="X1" s="9"/>
      <c r="Y1" s="9"/>
      <c r="Z1" s="9"/>
    </row>
    <row r="2" spans="1:26" s="1" customFormat="1" ht="17.5" thickTop="1" thickBot="1" x14ac:dyDescent="0.5">
      <c r="A2" s="50" t="s">
        <v>147</v>
      </c>
      <c r="B2" s="3" t="s">
        <v>148</v>
      </c>
      <c r="C2" s="3" t="s">
        <v>148</v>
      </c>
      <c r="D2" s="3" t="s">
        <v>149</v>
      </c>
      <c r="E2" s="3" t="str">
        <f>_xlfn.CONCAT(D2,"_",A2)</f>
        <v>AF0101_February</v>
      </c>
      <c r="F2" s="10">
        <v>5577308.5623507099</v>
      </c>
      <c r="G2" s="11">
        <f>COUNTIF(H2, "Shock")+COUNTIF(N2, "Shock")+I2+COUNTIF(O2, "Shock")+COUNTIF(P2, "Shock")+COUNTIF(Q2, "Shock")</f>
        <v>3</v>
      </c>
      <c r="H2" s="6" t="str">
        <f>VLOOKUP(E2, Conflict!E:G, 3, FALSE)</f>
        <v>Shock</v>
      </c>
      <c r="I2" s="19">
        <f>VLOOKUP(E2, 'Natural Hazards'!E:G, 3, FALSE)</f>
        <v>1</v>
      </c>
      <c r="J2" s="6" t="str">
        <f>VLOOKUP(E2, 'Natural Hazards'!E:H, 4, FALSE)</f>
        <v>No shock</v>
      </c>
      <c r="K2" s="6" t="str">
        <f>VLOOKUP(E2, 'Natural Hazards'!E:V, 18, FALSE)</f>
        <v>No shock</v>
      </c>
      <c r="L2" s="6" t="str">
        <f>VLOOKUP(E2, 'Natural Hazards'!E:AF, 28, FALSE)</f>
        <v>No Shock</v>
      </c>
      <c r="M2" s="6" t="str">
        <f>VLOOKUP(E2,'Natural Hazards'!E:AH, 30, FALSE)</f>
        <v>Shock</v>
      </c>
      <c r="N2" s="6" t="str">
        <f>VLOOKUP(E2, 'Policy&amp;Access'!E:G, 3, FALSE)</f>
        <v>No shock</v>
      </c>
      <c r="O2" s="6" t="str">
        <f>VLOOKUP(E2, Displacement!E:G, 3, FALSE)</f>
        <v>No shock</v>
      </c>
      <c r="P2" s="6" t="str">
        <f>VLOOKUP(E2, Disease!E:G, 3, FALSE)</f>
        <v>Shock</v>
      </c>
      <c r="Q2" s="6" t="str">
        <f>VLOOKUP(E2, Markets!E:G, 3, FALSE)</f>
        <v>No shock</v>
      </c>
      <c r="S2" s="9"/>
      <c r="T2" s="9"/>
      <c r="U2" s="9"/>
      <c r="V2" s="9"/>
      <c r="W2" s="9"/>
      <c r="X2" s="9"/>
      <c r="Y2" s="9"/>
      <c r="Z2" s="9"/>
    </row>
    <row r="3" spans="1:26" s="1" customFormat="1" ht="15.65" customHeight="1" thickTop="1" thickBot="1" x14ac:dyDescent="0.5">
      <c r="A3" s="50" t="s">
        <v>147</v>
      </c>
      <c r="B3" s="3" t="s">
        <v>148</v>
      </c>
      <c r="C3" s="3" t="s">
        <v>150</v>
      </c>
      <c r="D3" s="3" t="s">
        <v>151</v>
      </c>
      <c r="E3" s="3" t="str">
        <f t="shared" ref="E3:E66" si="0">_xlfn.CONCAT(D3,"_",A3)</f>
        <v>AF0102_February</v>
      </c>
      <c r="F3" s="10">
        <v>249409.37105539389</v>
      </c>
      <c r="G3" s="11">
        <f t="shared" ref="G3:G66" si="1">COUNTIF(H3, "Shock")+COUNTIF(N3, "Shock")+I3+COUNTIF(O3, "Shock")+COUNTIF(P3, "Shock")+COUNTIF(Q3, "Shock")</f>
        <v>3</v>
      </c>
      <c r="H3" s="6" t="str">
        <f>VLOOKUP(E3, Conflict!E:G, 3, FALSE)</f>
        <v>No shock</v>
      </c>
      <c r="I3" s="19">
        <f>VLOOKUP(E3, 'Natural Hazards'!E:G, 3, FALSE)</f>
        <v>2</v>
      </c>
      <c r="J3" s="6" t="str">
        <f>VLOOKUP(E3, 'Natural Hazards'!E:H, 4, FALSE)</f>
        <v>Shock</v>
      </c>
      <c r="K3" s="6" t="str">
        <f>VLOOKUP(E3, 'Natural Hazards'!E:V, 18, FALSE)</f>
        <v>No shock</v>
      </c>
      <c r="L3" s="6" t="str">
        <f>VLOOKUP(E3, 'Natural Hazards'!E:AF, 28, FALSE)</f>
        <v>No Shock</v>
      </c>
      <c r="M3" s="6" t="str">
        <f>VLOOKUP(E3,'Natural Hazards'!E:AH, 30, FALSE)</f>
        <v>Shock</v>
      </c>
      <c r="N3" s="6" t="str">
        <f>VLOOKUP(E3, 'Policy&amp;Access'!E:G, 3, FALSE)</f>
        <v>No shock</v>
      </c>
      <c r="O3" s="6" t="str">
        <f>VLOOKUP(E3, Displacement!E:G, 3, FALSE)</f>
        <v>No shock</v>
      </c>
      <c r="P3" s="6" t="str">
        <f>VLOOKUP(E3, Disease!E:G, 3, FALSE)</f>
        <v>Shock</v>
      </c>
      <c r="Q3" s="6" t="str">
        <f>VLOOKUP(E3, Markets!E:G, 3, FALSE)</f>
        <v>No shock</v>
      </c>
      <c r="S3" s="9"/>
      <c r="T3" s="9"/>
      <c r="U3" s="9"/>
      <c r="V3" s="9"/>
      <c r="W3" s="9"/>
      <c r="X3" s="9"/>
      <c r="Y3" s="9"/>
      <c r="Z3" s="9"/>
    </row>
    <row r="4" spans="1:26" s="1" customFormat="1" ht="17.5" thickTop="1" thickBot="1" x14ac:dyDescent="0.5">
      <c r="A4" s="50" t="s">
        <v>147</v>
      </c>
      <c r="B4" s="3" t="s">
        <v>148</v>
      </c>
      <c r="C4" s="3" t="s">
        <v>152</v>
      </c>
      <c r="D4" s="3" t="s">
        <v>153</v>
      </c>
      <c r="E4" s="3" t="str">
        <f t="shared" si="0"/>
        <v>AF0103_February</v>
      </c>
      <c r="F4" s="10">
        <v>89917.163080501676</v>
      </c>
      <c r="G4" s="11">
        <f t="shared" si="1"/>
        <v>2</v>
      </c>
      <c r="H4" s="6" t="str">
        <f>VLOOKUP(E4, Conflict!E:G, 3, FALSE)</f>
        <v>No shock</v>
      </c>
      <c r="I4" s="19">
        <f>VLOOKUP(E4, 'Natural Hazards'!E:G, 3, FALSE)</f>
        <v>1</v>
      </c>
      <c r="J4" s="6" t="str">
        <f>VLOOKUP(E4, 'Natural Hazards'!E:H, 4, FALSE)</f>
        <v>No shock</v>
      </c>
      <c r="K4" s="6" t="str">
        <f>VLOOKUP(E4, 'Natural Hazards'!E:V, 18, FALSE)</f>
        <v>No shock</v>
      </c>
      <c r="L4" s="6" t="str">
        <f>VLOOKUP(E4, 'Natural Hazards'!E:AF, 28, FALSE)</f>
        <v>No Shock</v>
      </c>
      <c r="M4" s="6" t="str">
        <f>VLOOKUP(E4,'Natural Hazards'!E:AH, 30, FALSE)</f>
        <v>Shock</v>
      </c>
      <c r="N4" s="6" t="str">
        <f>VLOOKUP(E4, 'Policy&amp;Access'!E:G, 3, FALSE)</f>
        <v>No shock</v>
      </c>
      <c r="O4" s="6" t="str">
        <f>VLOOKUP(E4, Displacement!E:G, 3, FALSE)</f>
        <v>No shock</v>
      </c>
      <c r="P4" s="6" t="str">
        <f>VLOOKUP(E4, Disease!E:G, 3, FALSE)</f>
        <v>Shock</v>
      </c>
      <c r="Q4" s="6" t="str">
        <f>VLOOKUP(E4, Markets!E:G, 3, FALSE)</f>
        <v>No shock</v>
      </c>
      <c r="S4" s="9"/>
      <c r="T4" s="9"/>
      <c r="U4" s="9"/>
      <c r="V4" s="9"/>
      <c r="W4" s="9"/>
      <c r="X4" s="9"/>
      <c r="Y4" s="9"/>
      <c r="Z4" s="9"/>
    </row>
    <row r="5" spans="1:26" s="1" customFormat="1" ht="15.65" customHeight="1" thickTop="1" thickBot="1" x14ac:dyDescent="0.5">
      <c r="A5" s="50" t="s">
        <v>147</v>
      </c>
      <c r="B5" s="3" t="s">
        <v>148</v>
      </c>
      <c r="C5" s="3" t="s">
        <v>154</v>
      </c>
      <c r="D5" s="3" t="s">
        <v>155</v>
      </c>
      <c r="E5" s="3" t="str">
        <f t="shared" si="0"/>
        <v>AF0104_February</v>
      </c>
      <c r="F5" s="10">
        <v>322500.50344947947</v>
      </c>
      <c r="G5" s="11">
        <f t="shared" si="1"/>
        <v>1</v>
      </c>
      <c r="H5" s="6" t="str">
        <f>VLOOKUP(E5, Conflict!E:G, 3, FALSE)</f>
        <v>No shock</v>
      </c>
      <c r="I5" s="19">
        <f>VLOOKUP(E5, 'Natural Hazards'!E:G, 3, FALSE)</f>
        <v>0</v>
      </c>
      <c r="J5" s="6" t="str">
        <f>VLOOKUP(E5, 'Natural Hazards'!E:H, 4, FALSE)</f>
        <v>No shock</v>
      </c>
      <c r="K5" s="6" t="str">
        <f>VLOOKUP(E5, 'Natural Hazards'!E:V, 18, FALSE)</f>
        <v>No shock</v>
      </c>
      <c r="L5" s="6" t="str">
        <f>VLOOKUP(E5, 'Natural Hazards'!E:AF, 28, FALSE)</f>
        <v>No Shock</v>
      </c>
      <c r="M5" s="6" t="str">
        <f>VLOOKUP(E5,'Natural Hazards'!E:AH, 30, FALSE)</f>
        <v>No Shock</v>
      </c>
      <c r="N5" s="6" t="str">
        <f>VLOOKUP(E5, 'Policy&amp;Access'!E:G, 3, FALSE)</f>
        <v>No shock</v>
      </c>
      <c r="O5" s="6" t="str">
        <f>VLOOKUP(E5, Displacement!E:G, 3, FALSE)</f>
        <v>No shock</v>
      </c>
      <c r="P5" s="6" t="str">
        <f>VLOOKUP(E5, Disease!E:G, 3, FALSE)</f>
        <v>Shock</v>
      </c>
      <c r="Q5" s="6" t="str">
        <f>VLOOKUP(E5, Markets!E:G, 3, FALSE)</f>
        <v>No shock</v>
      </c>
      <c r="S5" s="9"/>
      <c r="T5" s="9"/>
      <c r="U5" s="9"/>
      <c r="V5" s="9"/>
      <c r="W5" s="9"/>
      <c r="X5" s="9"/>
      <c r="Y5" s="9"/>
      <c r="Z5" s="9"/>
    </row>
    <row r="6" spans="1:26" s="1" customFormat="1" ht="17.5" thickTop="1" thickBot="1" x14ac:dyDescent="0.5">
      <c r="A6" s="50" t="s">
        <v>147</v>
      </c>
      <c r="B6" s="3" t="s">
        <v>148</v>
      </c>
      <c r="C6" s="3" t="s">
        <v>156</v>
      </c>
      <c r="D6" s="3" t="s">
        <v>157</v>
      </c>
      <c r="E6" s="3" t="str">
        <f t="shared" si="0"/>
        <v>AF0105_February</v>
      </c>
      <c r="F6" s="10">
        <v>192932.03602280546</v>
      </c>
      <c r="G6" s="11">
        <f t="shared" si="1"/>
        <v>2</v>
      </c>
      <c r="H6" s="6" t="str">
        <f>VLOOKUP(E6, Conflict!E:G, 3, FALSE)</f>
        <v>No shock</v>
      </c>
      <c r="I6" s="19">
        <f>VLOOKUP(E6, 'Natural Hazards'!E:G, 3, FALSE)</f>
        <v>1</v>
      </c>
      <c r="J6" s="6" t="str">
        <f>VLOOKUP(E6, 'Natural Hazards'!E:H, 4, FALSE)</f>
        <v>No shock</v>
      </c>
      <c r="K6" s="6" t="str">
        <f>VLOOKUP(E6, 'Natural Hazards'!E:V, 18, FALSE)</f>
        <v>No shock</v>
      </c>
      <c r="L6" s="6" t="str">
        <f>VLOOKUP(E6, 'Natural Hazards'!E:AF, 28, FALSE)</f>
        <v>No Shock</v>
      </c>
      <c r="M6" s="6" t="str">
        <f>VLOOKUP(E6,'Natural Hazards'!E:AH, 30, FALSE)</f>
        <v>Shock</v>
      </c>
      <c r="N6" s="6" t="str">
        <f>VLOOKUP(E6, 'Policy&amp;Access'!E:G, 3, FALSE)</f>
        <v>No shock</v>
      </c>
      <c r="O6" s="6" t="str">
        <f>VLOOKUP(E6, Displacement!E:G, 3, FALSE)</f>
        <v>No shock</v>
      </c>
      <c r="P6" s="6" t="str">
        <f>VLOOKUP(E6, Disease!E:G, 3, FALSE)</f>
        <v>Shock</v>
      </c>
      <c r="Q6" s="6" t="str">
        <f>VLOOKUP(E6, Markets!E:G, 3, FALSE)</f>
        <v>No shock</v>
      </c>
      <c r="S6" s="9"/>
      <c r="T6" s="9"/>
      <c r="U6" s="9"/>
      <c r="V6" s="9"/>
      <c r="W6" s="9"/>
      <c r="X6" s="9"/>
      <c r="Y6" s="9"/>
      <c r="Z6" s="9"/>
    </row>
    <row r="7" spans="1:26" s="1" customFormat="1" ht="17.5" thickTop="1" thickBot="1" x14ac:dyDescent="0.5">
      <c r="A7" s="50" t="s">
        <v>147</v>
      </c>
      <c r="B7" s="3" t="s">
        <v>148</v>
      </c>
      <c r="C7" s="3" t="s">
        <v>158</v>
      </c>
      <c r="D7" s="3" t="s">
        <v>159</v>
      </c>
      <c r="E7" s="3" t="str">
        <f t="shared" si="0"/>
        <v>AF0106_February</v>
      </c>
      <c r="F7" s="10">
        <v>128215.83911779003</v>
      </c>
      <c r="G7" s="11">
        <f t="shared" si="1"/>
        <v>2</v>
      </c>
      <c r="H7" s="6" t="str">
        <f>VLOOKUP(E7, Conflict!E:G, 3, FALSE)</f>
        <v>No shock</v>
      </c>
      <c r="I7" s="19">
        <f>VLOOKUP(E7, 'Natural Hazards'!E:G, 3, FALSE)</f>
        <v>1</v>
      </c>
      <c r="J7" s="6" t="str">
        <f>VLOOKUP(E7, 'Natural Hazards'!E:H, 4, FALSE)</f>
        <v>No shock</v>
      </c>
      <c r="K7" s="6" t="str">
        <f>VLOOKUP(E7, 'Natural Hazards'!E:V, 18, FALSE)</f>
        <v>No shock</v>
      </c>
      <c r="L7" s="6" t="str">
        <f>VLOOKUP(E7, 'Natural Hazards'!E:AF, 28, FALSE)</f>
        <v>No Shock</v>
      </c>
      <c r="M7" s="6" t="str">
        <f>VLOOKUP(E7,'Natural Hazards'!E:AH, 30, FALSE)</f>
        <v>Shock</v>
      </c>
      <c r="N7" s="6" t="str">
        <f>VLOOKUP(E7, 'Policy&amp;Access'!E:G, 3, FALSE)</f>
        <v>No shock</v>
      </c>
      <c r="O7" s="6" t="str">
        <f>VLOOKUP(E7, Displacement!E:G, 3, FALSE)</f>
        <v>No shock</v>
      </c>
      <c r="P7" s="6" t="str">
        <f>VLOOKUP(E7, Disease!E:G, 3, FALSE)</f>
        <v>Shock</v>
      </c>
      <c r="Q7" s="6" t="str">
        <f>VLOOKUP(E7, Markets!E:G, 3, FALSE)</f>
        <v>No shock</v>
      </c>
      <c r="S7" s="9"/>
      <c r="T7" s="9"/>
      <c r="U7" s="9"/>
      <c r="V7" s="9"/>
      <c r="W7" s="9"/>
      <c r="X7" s="9"/>
      <c r="Y7" s="9"/>
      <c r="Z7" s="9"/>
    </row>
    <row r="8" spans="1:26" s="1" customFormat="1" ht="17.5" thickTop="1" thickBot="1" x14ac:dyDescent="0.5">
      <c r="A8" s="50" t="s">
        <v>147</v>
      </c>
      <c r="B8" s="3" t="s">
        <v>148</v>
      </c>
      <c r="C8" s="3" t="s">
        <v>160</v>
      </c>
      <c r="D8" s="3" t="s">
        <v>161</v>
      </c>
      <c r="E8" s="3" t="str">
        <f t="shared" si="0"/>
        <v>AF0107_February</v>
      </c>
      <c r="F8" s="10">
        <v>49854.072833864564</v>
      </c>
      <c r="G8" s="11">
        <f t="shared" si="1"/>
        <v>1</v>
      </c>
      <c r="H8" s="6" t="str">
        <f>VLOOKUP(E8, Conflict!E:G, 3, FALSE)</f>
        <v>No shock</v>
      </c>
      <c r="I8" s="19">
        <f>VLOOKUP(E8, 'Natural Hazards'!E:G, 3, FALSE)</f>
        <v>0</v>
      </c>
      <c r="J8" s="6" t="str">
        <f>VLOOKUP(E8, 'Natural Hazards'!E:H, 4, FALSE)</f>
        <v>No shock</v>
      </c>
      <c r="K8" s="6" t="str">
        <f>VLOOKUP(E8, 'Natural Hazards'!E:V, 18, FALSE)</f>
        <v>No shock</v>
      </c>
      <c r="L8" s="6" t="str">
        <f>VLOOKUP(E8, 'Natural Hazards'!E:AF, 28, FALSE)</f>
        <v>No Shock</v>
      </c>
      <c r="M8" s="6" t="str">
        <f>VLOOKUP(E8,'Natural Hazards'!E:AH, 30, FALSE)</f>
        <v>No Shock</v>
      </c>
      <c r="N8" s="6" t="str">
        <f>VLOOKUP(E8, 'Policy&amp;Access'!E:G, 3, FALSE)</f>
        <v>No shock</v>
      </c>
      <c r="O8" s="6" t="str">
        <f>VLOOKUP(E8, Displacement!E:G, 3, FALSE)</f>
        <v>No shock</v>
      </c>
      <c r="P8" s="6" t="str">
        <f>VLOOKUP(E8, Disease!E:G, 3, FALSE)</f>
        <v>Shock</v>
      </c>
      <c r="Q8" s="6" t="str">
        <f>VLOOKUP(E8, Markets!E:G, 3, FALSE)</f>
        <v>No shock</v>
      </c>
      <c r="S8" s="9"/>
      <c r="T8" s="9"/>
      <c r="U8" s="9"/>
      <c r="V8" s="9"/>
      <c r="W8" s="9"/>
      <c r="X8" s="9"/>
      <c r="Y8" s="9"/>
      <c r="Z8" s="9"/>
    </row>
    <row r="9" spans="1:26" s="1" customFormat="1" ht="17.5" thickTop="1" thickBot="1" x14ac:dyDescent="0.5">
      <c r="A9" s="50" t="s">
        <v>147</v>
      </c>
      <c r="B9" s="3" t="s">
        <v>148</v>
      </c>
      <c r="C9" s="3" t="s">
        <v>162</v>
      </c>
      <c r="D9" s="3" t="s">
        <v>163</v>
      </c>
      <c r="E9" s="3" t="str">
        <f t="shared" si="0"/>
        <v>AF0108_February</v>
      </c>
      <c r="F9" s="10">
        <v>80090.184012550497</v>
      </c>
      <c r="G9" s="11">
        <f t="shared" si="1"/>
        <v>2</v>
      </c>
      <c r="H9" s="6" t="str">
        <f>VLOOKUP(E9, Conflict!E:G, 3, FALSE)</f>
        <v>No shock</v>
      </c>
      <c r="I9" s="19">
        <f>VLOOKUP(E9, 'Natural Hazards'!E:G, 3, FALSE)</f>
        <v>1</v>
      </c>
      <c r="J9" s="6" t="str">
        <f>VLOOKUP(E9, 'Natural Hazards'!E:H, 4, FALSE)</f>
        <v>No shock</v>
      </c>
      <c r="K9" s="6" t="str">
        <f>VLOOKUP(E9, 'Natural Hazards'!E:V, 18, FALSE)</f>
        <v>No shock</v>
      </c>
      <c r="L9" s="6" t="str">
        <f>VLOOKUP(E9, 'Natural Hazards'!E:AF, 28, FALSE)</f>
        <v>No Shock</v>
      </c>
      <c r="M9" s="6" t="str">
        <f>VLOOKUP(E9,'Natural Hazards'!E:AH, 30, FALSE)</f>
        <v>Shock</v>
      </c>
      <c r="N9" s="6" t="str">
        <f>VLOOKUP(E9, 'Policy&amp;Access'!E:G, 3, FALSE)</f>
        <v>No shock</v>
      </c>
      <c r="O9" s="6" t="str">
        <f>VLOOKUP(E9, Displacement!E:G, 3, FALSE)</f>
        <v>No shock</v>
      </c>
      <c r="P9" s="6" t="str">
        <f>VLOOKUP(E9, Disease!E:G, 3, FALSE)</f>
        <v>Shock</v>
      </c>
      <c r="Q9" s="6" t="str">
        <f>VLOOKUP(E9, Markets!E:G, 3, FALSE)</f>
        <v>No shock</v>
      </c>
    </row>
    <row r="10" spans="1:26" s="1" customFormat="1" ht="17.5" thickTop="1" thickBot="1" x14ac:dyDescent="0.5">
      <c r="A10" s="50" t="s">
        <v>147</v>
      </c>
      <c r="B10" s="3" t="s">
        <v>148</v>
      </c>
      <c r="C10" s="3" t="s">
        <v>164</v>
      </c>
      <c r="D10" s="3" t="s">
        <v>165</v>
      </c>
      <c r="E10" s="3" t="str">
        <f t="shared" si="0"/>
        <v>AF0109_February</v>
      </c>
      <c r="F10" s="10">
        <v>30092.501315974041</v>
      </c>
      <c r="G10" s="11">
        <f t="shared" si="1"/>
        <v>0</v>
      </c>
      <c r="H10" s="6" t="str">
        <f>VLOOKUP(E10, Conflict!E:G, 3, FALSE)</f>
        <v>No shock</v>
      </c>
      <c r="I10" s="19">
        <f>VLOOKUP(E10, 'Natural Hazards'!E:G, 3, FALSE)</f>
        <v>0</v>
      </c>
      <c r="J10" s="6" t="str">
        <f>VLOOKUP(E10, 'Natural Hazards'!E:H, 4, FALSE)</f>
        <v>No shock</v>
      </c>
      <c r="K10" s="6" t="str">
        <f>VLOOKUP(E10, 'Natural Hazards'!E:V, 18, FALSE)</f>
        <v>No shock</v>
      </c>
      <c r="L10" s="6" t="str">
        <f>VLOOKUP(E10, 'Natural Hazards'!E:AF, 28, FALSE)</f>
        <v>No Shock</v>
      </c>
      <c r="M10" s="6" t="str">
        <f>VLOOKUP(E10,'Natural Hazards'!E:AH, 30, FALSE)</f>
        <v>No Shock</v>
      </c>
      <c r="N10" s="6" t="str">
        <f>VLOOKUP(E10, 'Policy&amp;Access'!E:G, 3, FALSE)</f>
        <v>No shock</v>
      </c>
      <c r="O10" s="6" t="str">
        <f>VLOOKUP(E10, Displacement!E:G, 3, FALSE)</f>
        <v>No shock</v>
      </c>
      <c r="P10" s="6" t="str">
        <f>VLOOKUP(E10, Disease!E:G, 3, FALSE)</f>
        <v>No shock</v>
      </c>
      <c r="Q10" s="6" t="str">
        <f>VLOOKUP(E10, Markets!E:G, 3, FALSE)</f>
        <v>No shock</v>
      </c>
    </row>
    <row r="11" spans="1:26" s="1" customFormat="1" ht="17.5" thickTop="1" thickBot="1" x14ac:dyDescent="0.5">
      <c r="A11" s="50" t="s">
        <v>147</v>
      </c>
      <c r="B11" s="3" t="s">
        <v>148</v>
      </c>
      <c r="C11" s="3" t="s">
        <v>166</v>
      </c>
      <c r="D11" s="3" t="s">
        <v>167</v>
      </c>
      <c r="E11" s="3" t="str">
        <f t="shared" si="0"/>
        <v>AF0110_February</v>
      </c>
      <c r="F11" s="10">
        <v>43452.550761487815</v>
      </c>
      <c r="G11" s="11">
        <f t="shared" si="1"/>
        <v>1</v>
      </c>
      <c r="H11" s="6" t="str">
        <f>VLOOKUP(E11, Conflict!E:G, 3, FALSE)</f>
        <v>No shock</v>
      </c>
      <c r="I11" s="19">
        <f>VLOOKUP(E11, 'Natural Hazards'!E:G, 3, FALSE)</f>
        <v>1</v>
      </c>
      <c r="J11" s="6" t="str">
        <f>VLOOKUP(E11, 'Natural Hazards'!E:H, 4, FALSE)</f>
        <v>No shock</v>
      </c>
      <c r="K11" s="6" t="str">
        <f>VLOOKUP(E11, 'Natural Hazards'!E:V, 18, FALSE)</f>
        <v>No shock</v>
      </c>
      <c r="L11" s="6" t="str">
        <f>VLOOKUP(E11, 'Natural Hazards'!E:AF, 28, FALSE)</f>
        <v>No Shock</v>
      </c>
      <c r="M11" s="6" t="str">
        <f>VLOOKUP(E11,'Natural Hazards'!E:AH, 30, FALSE)</f>
        <v>Shock</v>
      </c>
      <c r="N11" s="6" t="str">
        <f>VLOOKUP(E11, 'Policy&amp;Access'!E:G, 3, FALSE)</f>
        <v>No shock</v>
      </c>
      <c r="O11" s="6" t="str">
        <f>VLOOKUP(E11, Displacement!E:G, 3, FALSE)</f>
        <v>No shock</v>
      </c>
      <c r="P11" s="6" t="str">
        <f>VLOOKUP(E11, Disease!E:G, 3, FALSE)</f>
        <v>No shock</v>
      </c>
      <c r="Q11" s="6" t="str">
        <f>VLOOKUP(E11, Markets!E:G, 3, FALSE)</f>
        <v>No shock</v>
      </c>
    </row>
    <row r="12" spans="1:26" s="1" customFormat="1" ht="17.5" thickTop="1" thickBot="1" x14ac:dyDescent="0.5">
      <c r="A12" s="50" t="s">
        <v>147</v>
      </c>
      <c r="B12" s="3" t="s">
        <v>148</v>
      </c>
      <c r="C12" s="3" t="s">
        <v>168</v>
      </c>
      <c r="D12" s="3" t="s">
        <v>169</v>
      </c>
      <c r="E12" s="3" t="str">
        <f t="shared" si="0"/>
        <v>AF0111_February</v>
      </c>
      <c r="F12" s="10">
        <v>25858.334417904996</v>
      </c>
      <c r="G12" s="11">
        <f t="shared" si="1"/>
        <v>1</v>
      </c>
      <c r="H12" s="6" t="str">
        <f>VLOOKUP(E12, Conflict!E:G, 3, FALSE)</f>
        <v>No shock</v>
      </c>
      <c r="I12" s="19">
        <f>VLOOKUP(E12, 'Natural Hazards'!E:G, 3, FALSE)</f>
        <v>1</v>
      </c>
      <c r="J12" s="6" t="str">
        <f>VLOOKUP(E12, 'Natural Hazards'!E:H, 4, FALSE)</f>
        <v>Shock</v>
      </c>
      <c r="K12" s="6" t="str">
        <f>VLOOKUP(E12, 'Natural Hazards'!E:V, 18, FALSE)</f>
        <v>No shock</v>
      </c>
      <c r="L12" s="6" t="str">
        <f>VLOOKUP(E12, 'Natural Hazards'!E:AF, 28, FALSE)</f>
        <v>No Shock</v>
      </c>
      <c r="M12" s="6" t="str">
        <f>VLOOKUP(E12,'Natural Hazards'!E:AH, 30, FALSE)</f>
        <v>No Shock</v>
      </c>
      <c r="N12" s="6" t="str">
        <f>VLOOKUP(E12, 'Policy&amp;Access'!E:G, 3, FALSE)</f>
        <v>No shock</v>
      </c>
      <c r="O12" s="6" t="str">
        <f>VLOOKUP(E12, Displacement!E:G, 3, FALSE)</f>
        <v>No shock</v>
      </c>
      <c r="P12" s="6" t="str">
        <f>VLOOKUP(E12, Disease!E:G, 3, FALSE)</f>
        <v>No shock</v>
      </c>
      <c r="Q12" s="6" t="str">
        <f>VLOOKUP(E12, Markets!E:G, 3, FALSE)</f>
        <v>No shock</v>
      </c>
    </row>
    <row r="13" spans="1:26" s="1" customFormat="1" ht="17.5" thickTop="1" thickBot="1" x14ac:dyDescent="0.5">
      <c r="A13" s="50" t="s">
        <v>147</v>
      </c>
      <c r="B13" s="3" t="s">
        <v>148</v>
      </c>
      <c r="C13" s="3" t="s">
        <v>170</v>
      </c>
      <c r="D13" s="3" t="s">
        <v>171</v>
      </c>
      <c r="E13" s="3" t="str">
        <f t="shared" si="0"/>
        <v>AF0112_February</v>
      </c>
      <c r="F13" s="10">
        <v>34718.703433692921</v>
      </c>
      <c r="G13" s="11">
        <f t="shared" si="1"/>
        <v>3</v>
      </c>
      <c r="H13" s="6" t="str">
        <f>VLOOKUP(E13, Conflict!E:G, 3, FALSE)</f>
        <v>No shock</v>
      </c>
      <c r="I13" s="19">
        <f>VLOOKUP(E13, 'Natural Hazards'!E:G, 3, FALSE)</f>
        <v>2</v>
      </c>
      <c r="J13" s="6" t="str">
        <f>VLOOKUP(E13, 'Natural Hazards'!E:H, 4, FALSE)</f>
        <v>Shock</v>
      </c>
      <c r="K13" s="6" t="str">
        <f>VLOOKUP(E13, 'Natural Hazards'!E:V, 18, FALSE)</f>
        <v>No shock</v>
      </c>
      <c r="L13" s="6" t="str">
        <f>VLOOKUP(E13, 'Natural Hazards'!E:AF, 28, FALSE)</f>
        <v>No Shock</v>
      </c>
      <c r="M13" s="6" t="str">
        <f>VLOOKUP(E13,'Natural Hazards'!E:AH, 30, FALSE)</f>
        <v>Shock</v>
      </c>
      <c r="N13" s="6" t="str">
        <f>VLOOKUP(E13, 'Policy&amp;Access'!E:G, 3, FALSE)</f>
        <v>No shock</v>
      </c>
      <c r="O13" s="6" t="str">
        <f>VLOOKUP(E13, Displacement!E:G, 3, FALSE)</f>
        <v>No shock</v>
      </c>
      <c r="P13" s="6" t="str">
        <f>VLOOKUP(E13, Disease!E:G, 3, FALSE)</f>
        <v>Shock</v>
      </c>
      <c r="Q13" s="6" t="str">
        <f>VLOOKUP(E13, Markets!E:G, 3, FALSE)</f>
        <v>No shock</v>
      </c>
    </row>
    <row r="14" spans="1:26" s="1" customFormat="1" ht="17.5" thickTop="1" thickBot="1" x14ac:dyDescent="0.5">
      <c r="A14" s="50" t="s">
        <v>147</v>
      </c>
      <c r="B14" s="3" t="s">
        <v>148</v>
      </c>
      <c r="C14" s="3" t="s">
        <v>172</v>
      </c>
      <c r="D14" s="3" t="s">
        <v>173</v>
      </c>
      <c r="E14" s="3" t="str">
        <f t="shared" si="0"/>
        <v>AF0113_February</v>
      </c>
      <c r="F14" s="10">
        <v>33179.74482530004</v>
      </c>
      <c r="G14" s="11">
        <f t="shared" si="1"/>
        <v>3</v>
      </c>
      <c r="H14" s="6" t="str">
        <f>VLOOKUP(E14, Conflict!E:G, 3, FALSE)</f>
        <v>No shock</v>
      </c>
      <c r="I14" s="19">
        <f>VLOOKUP(E14, 'Natural Hazards'!E:G, 3, FALSE)</f>
        <v>2</v>
      </c>
      <c r="J14" s="6" t="str">
        <f>VLOOKUP(E14, 'Natural Hazards'!E:H, 4, FALSE)</f>
        <v>Shock</v>
      </c>
      <c r="K14" s="6" t="str">
        <f>VLOOKUP(E14, 'Natural Hazards'!E:V, 18, FALSE)</f>
        <v>No shock</v>
      </c>
      <c r="L14" s="6" t="str">
        <f>VLOOKUP(E14, 'Natural Hazards'!E:AF, 28, FALSE)</f>
        <v>No Shock</v>
      </c>
      <c r="M14" s="6" t="str">
        <f>VLOOKUP(E14,'Natural Hazards'!E:AH, 30, FALSE)</f>
        <v>Shock</v>
      </c>
      <c r="N14" s="6" t="str">
        <f>VLOOKUP(E14, 'Policy&amp;Access'!E:G, 3, FALSE)</f>
        <v>No shock</v>
      </c>
      <c r="O14" s="6" t="str">
        <f>VLOOKUP(E14, Displacement!E:G, 3, FALSE)</f>
        <v>No shock</v>
      </c>
      <c r="P14" s="6" t="str">
        <f>VLOOKUP(E14, Disease!E:G, 3, FALSE)</f>
        <v>Shock</v>
      </c>
      <c r="Q14" s="6" t="str">
        <f>VLOOKUP(E14, Markets!E:G, 3, FALSE)</f>
        <v>No shock</v>
      </c>
    </row>
    <row r="15" spans="1:26" s="1" customFormat="1" ht="17.5" thickTop="1" thickBot="1" x14ac:dyDescent="0.5">
      <c r="A15" s="50" t="s">
        <v>147</v>
      </c>
      <c r="B15" s="3" t="s">
        <v>148</v>
      </c>
      <c r="C15" s="3" t="s">
        <v>174</v>
      </c>
      <c r="D15" s="3" t="s">
        <v>175</v>
      </c>
      <c r="E15" s="3" t="str">
        <f t="shared" si="0"/>
        <v>AF0114_February</v>
      </c>
      <c r="F15" s="10">
        <v>143859.05523159067</v>
      </c>
      <c r="G15" s="11">
        <f t="shared" si="1"/>
        <v>2</v>
      </c>
      <c r="H15" s="6" t="str">
        <f>VLOOKUP(E15, Conflict!E:G, 3, FALSE)</f>
        <v>No shock</v>
      </c>
      <c r="I15" s="19">
        <f>VLOOKUP(E15, 'Natural Hazards'!E:G, 3, FALSE)</f>
        <v>1</v>
      </c>
      <c r="J15" s="6" t="str">
        <f>VLOOKUP(E15, 'Natural Hazards'!E:H, 4, FALSE)</f>
        <v>No shock</v>
      </c>
      <c r="K15" s="6" t="str">
        <f>VLOOKUP(E15, 'Natural Hazards'!E:V, 18, FALSE)</f>
        <v>No shock</v>
      </c>
      <c r="L15" s="6" t="str">
        <f>VLOOKUP(E15, 'Natural Hazards'!E:AF, 28, FALSE)</f>
        <v>No Shock</v>
      </c>
      <c r="M15" s="6" t="str">
        <f>VLOOKUP(E15,'Natural Hazards'!E:AH, 30, FALSE)</f>
        <v>Shock</v>
      </c>
      <c r="N15" s="6" t="str">
        <f>VLOOKUP(E15, 'Policy&amp;Access'!E:G, 3, FALSE)</f>
        <v>No shock</v>
      </c>
      <c r="O15" s="6" t="str">
        <f>VLOOKUP(E15, Displacement!E:G, 3, FALSE)</f>
        <v>No shock</v>
      </c>
      <c r="P15" s="6" t="str">
        <f>VLOOKUP(E15, Disease!E:G, 3, FALSE)</f>
        <v>Shock</v>
      </c>
      <c r="Q15" s="6" t="str">
        <f>VLOOKUP(E15, Markets!E:G, 3, FALSE)</f>
        <v>No shock</v>
      </c>
    </row>
    <row r="16" spans="1:26" s="1" customFormat="1" ht="17.5" thickTop="1" thickBot="1" x14ac:dyDescent="0.5">
      <c r="A16" s="50" t="s">
        <v>147</v>
      </c>
      <c r="B16" s="3" t="s">
        <v>148</v>
      </c>
      <c r="C16" s="3" t="s">
        <v>176</v>
      </c>
      <c r="D16" s="3" t="s">
        <v>177</v>
      </c>
      <c r="E16" s="3" t="str">
        <f t="shared" si="0"/>
        <v>AF0115_February</v>
      </c>
      <c r="F16" s="10">
        <v>144934.94837295488</v>
      </c>
      <c r="G16" s="11">
        <f t="shared" si="1"/>
        <v>4</v>
      </c>
      <c r="H16" s="6" t="str">
        <f>VLOOKUP(E16, Conflict!E:G, 3, FALSE)</f>
        <v>Shock</v>
      </c>
      <c r="I16" s="19">
        <f>VLOOKUP(E16, 'Natural Hazards'!E:G, 3, FALSE)</f>
        <v>2</v>
      </c>
      <c r="J16" s="6" t="str">
        <f>VLOOKUP(E16, 'Natural Hazards'!E:H, 4, FALSE)</f>
        <v>Shock</v>
      </c>
      <c r="K16" s="6" t="str">
        <f>VLOOKUP(E16, 'Natural Hazards'!E:V, 18, FALSE)</f>
        <v>No shock</v>
      </c>
      <c r="L16" s="6" t="str">
        <f>VLOOKUP(E16, 'Natural Hazards'!E:AF, 28, FALSE)</f>
        <v>No Shock</v>
      </c>
      <c r="M16" s="6" t="str">
        <f>VLOOKUP(E16,'Natural Hazards'!E:AH, 30, FALSE)</f>
        <v>Shock</v>
      </c>
      <c r="N16" s="6" t="str">
        <f>VLOOKUP(E16, 'Policy&amp;Access'!E:G, 3, FALSE)</f>
        <v>No shock</v>
      </c>
      <c r="O16" s="6" t="str">
        <f>VLOOKUP(E16, Displacement!E:G, 3, FALSE)</f>
        <v>No shock</v>
      </c>
      <c r="P16" s="6" t="str">
        <f>VLOOKUP(E16, Disease!E:G, 3, FALSE)</f>
        <v>Shock</v>
      </c>
      <c r="Q16" s="6" t="str">
        <f>VLOOKUP(E16, Markets!E:G, 3, FALSE)</f>
        <v>No shock</v>
      </c>
    </row>
    <row r="17" spans="1:17" s="1" customFormat="1" ht="17.5" thickTop="1" thickBot="1" x14ac:dyDescent="0.5">
      <c r="A17" s="50" t="s">
        <v>147</v>
      </c>
      <c r="B17" s="3" t="s">
        <v>178</v>
      </c>
      <c r="C17" s="3" t="s">
        <v>179</v>
      </c>
      <c r="D17" s="3" t="s">
        <v>180</v>
      </c>
      <c r="E17" s="3" t="str">
        <f t="shared" si="0"/>
        <v>AF0201_February</v>
      </c>
      <c r="F17" s="10">
        <v>111837.21290036582</v>
      </c>
      <c r="G17" s="11">
        <f t="shared" si="1"/>
        <v>3</v>
      </c>
      <c r="H17" s="6" t="str">
        <f>VLOOKUP(E17, Conflict!E:G, 3, FALSE)</f>
        <v>No shock</v>
      </c>
      <c r="I17" s="19">
        <f>VLOOKUP(E17, 'Natural Hazards'!E:G, 3, FALSE)</f>
        <v>2</v>
      </c>
      <c r="J17" s="6" t="str">
        <f>VLOOKUP(E17, 'Natural Hazards'!E:H, 4, FALSE)</f>
        <v>Shock</v>
      </c>
      <c r="K17" s="6" t="str">
        <f>VLOOKUP(E17, 'Natural Hazards'!E:V, 18, FALSE)</f>
        <v>No shock</v>
      </c>
      <c r="L17" s="6" t="str">
        <f>VLOOKUP(E17, 'Natural Hazards'!E:AF, 28, FALSE)</f>
        <v>No Shock</v>
      </c>
      <c r="M17" s="6" t="str">
        <f>VLOOKUP(E17,'Natural Hazards'!E:AH, 30, FALSE)</f>
        <v>Shock</v>
      </c>
      <c r="N17" s="6" t="str">
        <f>VLOOKUP(E17, 'Policy&amp;Access'!E:G, 3, FALSE)</f>
        <v>No shock</v>
      </c>
      <c r="O17" s="6" t="str">
        <f>VLOOKUP(E17, Displacement!E:G, 3, FALSE)</f>
        <v>No shock</v>
      </c>
      <c r="P17" s="6" t="str">
        <f>VLOOKUP(E17, Disease!E:G, 3, FALSE)</f>
        <v>Shock</v>
      </c>
      <c r="Q17" s="6" t="str">
        <f>VLOOKUP(E17, Markets!E:G, 3, FALSE)</f>
        <v>No shock</v>
      </c>
    </row>
    <row r="18" spans="1:17" s="1" customFormat="1" ht="17.5" thickTop="1" thickBot="1" x14ac:dyDescent="0.5">
      <c r="A18" s="50" t="s">
        <v>147</v>
      </c>
      <c r="B18" s="3" t="s">
        <v>178</v>
      </c>
      <c r="C18" s="3" t="s">
        <v>181</v>
      </c>
      <c r="D18" s="3" t="s">
        <v>182</v>
      </c>
      <c r="E18" s="3" t="str">
        <f t="shared" si="0"/>
        <v>AF0202_February</v>
      </c>
      <c r="F18" s="10">
        <v>83512.635434595722</v>
      </c>
      <c r="G18" s="11">
        <f t="shared" si="1"/>
        <v>2</v>
      </c>
      <c r="H18" s="6" t="str">
        <f>VLOOKUP(E18, Conflict!E:G, 3, FALSE)</f>
        <v>No shock</v>
      </c>
      <c r="I18" s="19">
        <f>VLOOKUP(E18, 'Natural Hazards'!E:G, 3, FALSE)</f>
        <v>2</v>
      </c>
      <c r="J18" s="6" t="str">
        <f>VLOOKUP(E18, 'Natural Hazards'!E:H, 4, FALSE)</f>
        <v>Shock</v>
      </c>
      <c r="K18" s="6" t="str">
        <f>VLOOKUP(E18, 'Natural Hazards'!E:V, 18, FALSE)</f>
        <v>No shock</v>
      </c>
      <c r="L18" s="6" t="str">
        <f>VLOOKUP(E18, 'Natural Hazards'!E:AF, 28, FALSE)</f>
        <v>No Shock</v>
      </c>
      <c r="M18" s="6" t="str">
        <f>VLOOKUP(E18,'Natural Hazards'!E:AH, 30, FALSE)</f>
        <v>Shock</v>
      </c>
      <c r="N18" s="6" t="str">
        <f>VLOOKUP(E18, 'Policy&amp;Access'!E:G, 3, FALSE)</f>
        <v>No shock</v>
      </c>
      <c r="O18" s="6" t="str">
        <f>VLOOKUP(E18, Displacement!E:G, 3, FALSE)</f>
        <v>No shock</v>
      </c>
      <c r="P18" s="6" t="str">
        <f>VLOOKUP(E18, Disease!E:G, 3, FALSE)</f>
        <v>No shock</v>
      </c>
      <c r="Q18" s="6" t="str">
        <f>VLOOKUP(E18, Markets!E:G, 3, FALSE)</f>
        <v>No shock</v>
      </c>
    </row>
    <row r="19" spans="1:17" s="1" customFormat="1" ht="17.5" thickTop="1" thickBot="1" x14ac:dyDescent="0.5">
      <c r="A19" s="50" t="s">
        <v>147</v>
      </c>
      <c r="B19" s="3" t="s">
        <v>178</v>
      </c>
      <c r="C19" s="3" t="s">
        <v>183</v>
      </c>
      <c r="D19" s="3" t="s">
        <v>184</v>
      </c>
      <c r="E19" s="3" t="str">
        <f t="shared" si="0"/>
        <v>AF0203_February</v>
      </c>
      <c r="F19" s="10">
        <v>37260.583919503311</v>
      </c>
      <c r="G19" s="11">
        <f t="shared" si="1"/>
        <v>2</v>
      </c>
      <c r="H19" s="6" t="str">
        <f>VLOOKUP(E19, Conflict!E:G, 3, FALSE)</f>
        <v>No shock</v>
      </c>
      <c r="I19" s="19">
        <f>VLOOKUP(E19, 'Natural Hazards'!E:G, 3, FALSE)</f>
        <v>2</v>
      </c>
      <c r="J19" s="6" t="str">
        <f>VLOOKUP(E19, 'Natural Hazards'!E:H, 4, FALSE)</f>
        <v>Shock</v>
      </c>
      <c r="K19" s="6" t="str">
        <f>VLOOKUP(E19, 'Natural Hazards'!E:V, 18, FALSE)</f>
        <v>No shock</v>
      </c>
      <c r="L19" s="6" t="str">
        <f>VLOOKUP(E19, 'Natural Hazards'!E:AF, 28, FALSE)</f>
        <v>No Shock</v>
      </c>
      <c r="M19" s="6" t="str">
        <f>VLOOKUP(E19,'Natural Hazards'!E:AH, 30, FALSE)</f>
        <v>Shock</v>
      </c>
      <c r="N19" s="6" t="str">
        <f>VLOOKUP(E19, 'Policy&amp;Access'!E:G, 3, FALSE)</f>
        <v>No shock</v>
      </c>
      <c r="O19" s="6" t="str">
        <f>VLOOKUP(E19, Displacement!E:G, 3, FALSE)</f>
        <v>No shock</v>
      </c>
      <c r="P19" s="6" t="str">
        <f>VLOOKUP(E19, Disease!E:G, 3, FALSE)</f>
        <v>No shock</v>
      </c>
      <c r="Q19" s="6" t="str">
        <f>VLOOKUP(E19, Markets!E:G, 3, FALSE)</f>
        <v>No shock</v>
      </c>
    </row>
    <row r="20" spans="1:17" s="1" customFormat="1" ht="17.5" thickTop="1" thickBot="1" x14ac:dyDescent="0.5">
      <c r="A20" s="50" t="s">
        <v>147</v>
      </c>
      <c r="B20" s="3" t="s">
        <v>178</v>
      </c>
      <c r="C20" s="3" t="s">
        <v>185</v>
      </c>
      <c r="D20" s="3" t="s">
        <v>186</v>
      </c>
      <c r="E20" s="3" t="str">
        <f t="shared" si="0"/>
        <v>AF0204_February</v>
      </c>
      <c r="F20" s="10">
        <v>102132.53965850003</v>
      </c>
      <c r="G20" s="11">
        <f t="shared" si="1"/>
        <v>2</v>
      </c>
      <c r="H20" s="6" t="str">
        <f>VLOOKUP(E20, Conflict!E:G, 3, FALSE)</f>
        <v>No shock</v>
      </c>
      <c r="I20" s="19">
        <f>VLOOKUP(E20, 'Natural Hazards'!E:G, 3, FALSE)</f>
        <v>1</v>
      </c>
      <c r="J20" s="6" t="str">
        <f>VLOOKUP(E20, 'Natural Hazards'!E:H, 4, FALSE)</f>
        <v>Shock</v>
      </c>
      <c r="K20" s="6" t="str">
        <f>VLOOKUP(E20, 'Natural Hazards'!E:V, 18, FALSE)</f>
        <v>No shock</v>
      </c>
      <c r="L20" s="6" t="str">
        <f>VLOOKUP(E20, 'Natural Hazards'!E:AF, 28, FALSE)</f>
        <v>No Shock</v>
      </c>
      <c r="M20" s="6" t="str">
        <f>VLOOKUP(E20,'Natural Hazards'!E:AH, 30, FALSE)</f>
        <v>No Shock</v>
      </c>
      <c r="N20" s="6" t="str">
        <f>VLOOKUP(E20, 'Policy&amp;Access'!E:G, 3, FALSE)</f>
        <v>No shock</v>
      </c>
      <c r="O20" s="6" t="str">
        <f>VLOOKUP(E20, Displacement!E:G, 3, FALSE)</f>
        <v>No shock</v>
      </c>
      <c r="P20" s="6" t="str">
        <f>VLOOKUP(E20, Disease!E:G, 3, FALSE)</f>
        <v>Shock</v>
      </c>
      <c r="Q20" s="6" t="str">
        <f>VLOOKUP(E20, Markets!E:G, 3, FALSE)</f>
        <v>No shock</v>
      </c>
    </row>
    <row r="21" spans="1:17" s="1" customFormat="1" ht="17.5" thickTop="1" thickBot="1" x14ac:dyDescent="0.5">
      <c r="A21" s="50" t="s">
        <v>147</v>
      </c>
      <c r="B21" s="3" t="s">
        <v>178</v>
      </c>
      <c r="C21" s="3" t="s">
        <v>187</v>
      </c>
      <c r="D21" s="3" t="s">
        <v>188</v>
      </c>
      <c r="E21" s="3" t="str">
        <f t="shared" si="0"/>
        <v>AF0205_February</v>
      </c>
      <c r="F21" s="10">
        <v>144396.67586196944</v>
      </c>
      <c r="G21" s="11">
        <f t="shared" si="1"/>
        <v>3</v>
      </c>
      <c r="H21" s="6" t="str">
        <f>VLOOKUP(E21, Conflict!E:G, 3, FALSE)</f>
        <v>No shock</v>
      </c>
      <c r="I21" s="19">
        <f>VLOOKUP(E21, 'Natural Hazards'!E:G, 3, FALSE)</f>
        <v>2</v>
      </c>
      <c r="J21" s="6" t="str">
        <f>VLOOKUP(E21, 'Natural Hazards'!E:H, 4, FALSE)</f>
        <v>Shock</v>
      </c>
      <c r="K21" s="6" t="str">
        <f>VLOOKUP(E21, 'Natural Hazards'!E:V, 18, FALSE)</f>
        <v>No shock</v>
      </c>
      <c r="L21" s="6" t="str">
        <f>VLOOKUP(E21, 'Natural Hazards'!E:AF, 28, FALSE)</f>
        <v>No Shock</v>
      </c>
      <c r="M21" s="6" t="str">
        <f>VLOOKUP(E21,'Natural Hazards'!E:AH, 30, FALSE)</f>
        <v>Shock</v>
      </c>
      <c r="N21" s="6" t="str">
        <f>VLOOKUP(E21, 'Policy&amp;Access'!E:G, 3, FALSE)</f>
        <v>No shock</v>
      </c>
      <c r="O21" s="6" t="str">
        <f>VLOOKUP(E21, Displacement!E:G, 3, FALSE)</f>
        <v>No shock</v>
      </c>
      <c r="P21" s="6" t="str">
        <f>VLOOKUP(E21, Disease!E:G, 3, FALSE)</f>
        <v>Shock</v>
      </c>
      <c r="Q21" s="6" t="str">
        <f>VLOOKUP(E21, Markets!E:G, 3, FALSE)</f>
        <v>No shock</v>
      </c>
    </row>
    <row r="22" spans="1:17" s="1" customFormat="1" ht="17.5" thickTop="1" thickBot="1" x14ac:dyDescent="0.5">
      <c r="A22" s="50" t="s">
        <v>147</v>
      </c>
      <c r="B22" s="3" t="s">
        <v>178</v>
      </c>
      <c r="C22" s="3" t="s">
        <v>189</v>
      </c>
      <c r="D22" s="3" t="s">
        <v>190</v>
      </c>
      <c r="E22" s="3" t="str">
        <f t="shared" si="0"/>
        <v>AF0206_February</v>
      </c>
      <c r="F22" s="10">
        <v>128374.68085367465</v>
      </c>
      <c r="G22" s="11">
        <f t="shared" si="1"/>
        <v>2</v>
      </c>
      <c r="H22" s="6" t="str">
        <f>VLOOKUP(E22, Conflict!E:G, 3, FALSE)</f>
        <v>No shock</v>
      </c>
      <c r="I22" s="19">
        <f>VLOOKUP(E22, 'Natural Hazards'!E:G, 3, FALSE)</f>
        <v>1</v>
      </c>
      <c r="J22" s="6" t="str">
        <f>VLOOKUP(E22, 'Natural Hazards'!E:H, 4, FALSE)</f>
        <v>No shock</v>
      </c>
      <c r="K22" s="6" t="str">
        <f>VLOOKUP(E22, 'Natural Hazards'!E:V, 18, FALSE)</f>
        <v>No shock</v>
      </c>
      <c r="L22" s="6" t="str">
        <f>VLOOKUP(E22, 'Natural Hazards'!E:AF, 28, FALSE)</f>
        <v>No Shock</v>
      </c>
      <c r="M22" s="6" t="str">
        <f>VLOOKUP(E22,'Natural Hazards'!E:AH, 30, FALSE)</f>
        <v>Shock</v>
      </c>
      <c r="N22" s="6" t="str">
        <f>VLOOKUP(E22, 'Policy&amp;Access'!E:G, 3, FALSE)</f>
        <v>No shock</v>
      </c>
      <c r="O22" s="6" t="str">
        <f>VLOOKUP(E22, Displacement!E:G, 3, FALSE)</f>
        <v>No shock</v>
      </c>
      <c r="P22" s="6" t="str">
        <f>VLOOKUP(E22, Disease!E:G, 3, FALSE)</f>
        <v>Shock</v>
      </c>
      <c r="Q22" s="6" t="str">
        <f>VLOOKUP(E22, Markets!E:G, 3, FALSE)</f>
        <v>No shock</v>
      </c>
    </row>
    <row r="23" spans="1:17" s="1" customFormat="1" ht="15.65" customHeight="1" thickTop="1" thickBot="1" x14ac:dyDescent="0.5">
      <c r="A23" s="50" t="s">
        <v>147</v>
      </c>
      <c r="B23" s="3" t="s">
        <v>178</v>
      </c>
      <c r="C23" s="3" t="s">
        <v>191</v>
      </c>
      <c r="D23" s="3" t="s">
        <v>192</v>
      </c>
      <c r="E23" s="3" t="str">
        <f t="shared" si="0"/>
        <v>AF0207_February</v>
      </c>
      <c r="F23" s="10">
        <v>62950.141197371639</v>
      </c>
      <c r="G23" s="11">
        <f t="shared" si="1"/>
        <v>2</v>
      </c>
      <c r="H23" s="6" t="str">
        <f>VLOOKUP(E23, Conflict!E:G, 3, FALSE)</f>
        <v>No shock</v>
      </c>
      <c r="I23" s="19">
        <f>VLOOKUP(E23, 'Natural Hazards'!E:G, 3, FALSE)</f>
        <v>2</v>
      </c>
      <c r="J23" s="6" t="str">
        <f>VLOOKUP(E23, 'Natural Hazards'!E:H, 4, FALSE)</f>
        <v>Shock</v>
      </c>
      <c r="K23" s="6" t="str">
        <f>VLOOKUP(E23, 'Natural Hazards'!E:V, 18, FALSE)</f>
        <v>No shock</v>
      </c>
      <c r="L23" s="6" t="str">
        <f>VLOOKUP(E23, 'Natural Hazards'!E:AF, 28, FALSE)</f>
        <v>No Shock</v>
      </c>
      <c r="M23" s="6" t="str">
        <f>VLOOKUP(E23,'Natural Hazards'!E:AH, 30, FALSE)</f>
        <v>Shock</v>
      </c>
      <c r="N23" s="6" t="str">
        <f>VLOOKUP(E23, 'Policy&amp;Access'!E:G, 3, FALSE)</f>
        <v>No shock</v>
      </c>
      <c r="O23" s="6" t="str">
        <f>VLOOKUP(E23, Displacement!E:G, 3, FALSE)</f>
        <v>No shock</v>
      </c>
      <c r="P23" s="6" t="str">
        <f>VLOOKUP(E23, Disease!E:G, 3, FALSE)</f>
        <v>No shock</v>
      </c>
      <c r="Q23" s="6" t="str">
        <f>VLOOKUP(E23, Markets!E:G, 3, FALSE)</f>
        <v>No shock</v>
      </c>
    </row>
    <row r="24" spans="1:17" s="1" customFormat="1" ht="17.5" thickTop="1" thickBot="1" x14ac:dyDescent="0.5">
      <c r="A24" s="50" t="s">
        <v>147</v>
      </c>
      <c r="B24" s="3" t="s">
        <v>193</v>
      </c>
      <c r="C24" s="3" t="s">
        <v>194</v>
      </c>
      <c r="D24" s="3" t="s">
        <v>195</v>
      </c>
      <c r="E24" s="3" t="str">
        <f t="shared" si="0"/>
        <v>AF0301_February</v>
      </c>
      <c r="F24" s="10">
        <v>273224.67913362751</v>
      </c>
      <c r="G24" s="11">
        <f t="shared" si="1"/>
        <v>4</v>
      </c>
      <c r="H24" s="6" t="str">
        <f>VLOOKUP(E24, Conflict!E:G, 3, FALSE)</f>
        <v>Shock</v>
      </c>
      <c r="I24" s="19">
        <f>VLOOKUP(E24, 'Natural Hazards'!E:G, 3, FALSE)</f>
        <v>2</v>
      </c>
      <c r="J24" s="6" t="str">
        <f>VLOOKUP(E24, 'Natural Hazards'!E:H, 4, FALSE)</f>
        <v>Shock</v>
      </c>
      <c r="K24" s="6" t="str">
        <f>VLOOKUP(E24, 'Natural Hazards'!E:V, 18, FALSE)</f>
        <v>No shock</v>
      </c>
      <c r="L24" s="6" t="str">
        <f>VLOOKUP(E24, 'Natural Hazards'!E:AF, 28, FALSE)</f>
        <v>No Shock</v>
      </c>
      <c r="M24" s="6" t="str">
        <f>VLOOKUP(E24,'Natural Hazards'!E:AH, 30, FALSE)</f>
        <v>Shock</v>
      </c>
      <c r="N24" s="6" t="str">
        <f>VLOOKUP(E24, 'Policy&amp;Access'!E:G, 3, FALSE)</f>
        <v>No shock</v>
      </c>
      <c r="O24" s="6" t="str">
        <f>VLOOKUP(E24, Displacement!E:G, 3, FALSE)</f>
        <v>No shock</v>
      </c>
      <c r="P24" s="6" t="str">
        <f>VLOOKUP(E24, Disease!E:G, 3, FALSE)</f>
        <v>Shock</v>
      </c>
      <c r="Q24" s="6" t="str">
        <f>VLOOKUP(E24, Markets!E:G, 3, FALSE)</f>
        <v>No shock</v>
      </c>
    </row>
    <row r="25" spans="1:17" s="1" customFormat="1" ht="17.5" thickTop="1" thickBot="1" x14ac:dyDescent="0.5">
      <c r="A25" s="50" t="s">
        <v>147</v>
      </c>
      <c r="B25" s="3" t="s">
        <v>193</v>
      </c>
      <c r="C25" s="3" t="s">
        <v>196</v>
      </c>
      <c r="D25" s="3" t="s">
        <v>197</v>
      </c>
      <c r="E25" s="3" t="str">
        <f t="shared" si="0"/>
        <v>AF0302_February</v>
      </c>
      <c r="F25" s="10">
        <v>200714.92743348339</v>
      </c>
      <c r="G25" s="11">
        <f t="shared" si="1"/>
        <v>2</v>
      </c>
      <c r="H25" s="6" t="str">
        <f>VLOOKUP(E25, Conflict!E:G, 3, FALSE)</f>
        <v>No shock</v>
      </c>
      <c r="I25" s="19">
        <f>VLOOKUP(E25, 'Natural Hazards'!E:G, 3, FALSE)</f>
        <v>1</v>
      </c>
      <c r="J25" s="6" t="str">
        <f>VLOOKUP(E25, 'Natural Hazards'!E:H, 4, FALSE)</f>
        <v>No shock</v>
      </c>
      <c r="K25" s="6" t="str">
        <f>VLOOKUP(E25, 'Natural Hazards'!E:V, 18, FALSE)</f>
        <v>No shock</v>
      </c>
      <c r="L25" s="6" t="str">
        <f>VLOOKUP(E25, 'Natural Hazards'!E:AF, 28, FALSE)</f>
        <v>No Shock</v>
      </c>
      <c r="M25" s="6" t="str">
        <f>VLOOKUP(E25,'Natural Hazards'!E:AH, 30, FALSE)</f>
        <v>Shock</v>
      </c>
      <c r="N25" s="6" t="str">
        <f>VLOOKUP(E25, 'Policy&amp;Access'!E:G, 3, FALSE)</f>
        <v>No shock</v>
      </c>
      <c r="O25" s="6" t="str">
        <f>VLOOKUP(E25, Displacement!E:G, 3, FALSE)</f>
        <v>No shock</v>
      </c>
      <c r="P25" s="6" t="str">
        <f>VLOOKUP(E25, Disease!E:G, 3, FALSE)</f>
        <v>Shock</v>
      </c>
      <c r="Q25" s="6" t="str">
        <f>VLOOKUP(E25, Markets!E:G, 3, FALSE)</f>
        <v>No shock</v>
      </c>
    </row>
    <row r="26" spans="1:17" s="1" customFormat="1" ht="17.5" thickTop="1" thickBot="1" x14ac:dyDescent="0.5">
      <c r="A26" s="50" t="s">
        <v>147</v>
      </c>
      <c r="B26" s="3" t="s">
        <v>193</v>
      </c>
      <c r="C26" s="3" t="s">
        <v>198</v>
      </c>
      <c r="D26" s="3" t="s">
        <v>199</v>
      </c>
      <c r="E26" s="3" t="str">
        <f t="shared" si="0"/>
        <v>AF0303_February</v>
      </c>
      <c r="F26" s="10">
        <v>73419.685948146813</v>
      </c>
      <c r="G26" s="11">
        <f t="shared" si="1"/>
        <v>3</v>
      </c>
      <c r="H26" s="6" t="str">
        <f>VLOOKUP(E26, Conflict!E:G, 3, FALSE)</f>
        <v>No shock</v>
      </c>
      <c r="I26" s="19">
        <f>VLOOKUP(E26, 'Natural Hazards'!E:G, 3, FALSE)</f>
        <v>2</v>
      </c>
      <c r="J26" s="6" t="str">
        <f>VLOOKUP(E26, 'Natural Hazards'!E:H, 4, FALSE)</f>
        <v>Shock</v>
      </c>
      <c r="K26" s="6" t="str">
        <f>VLOOKUP(E26, 'Natural Hazards'!E:V, 18, FALSE)</f>
        <v>No shock</v>
      </c>
      <c r="L26" s="6" t="str">
        <f>VLOOKUP(E26, 'Natural Hazards'!E:AF, 28, FALSE)</f>
        <v>No Shock</v>
      </c>
      <c r="M26" s="6" t="str">
        <f>VLOOKUP(E26,'Natural Hazards'!E:AH, 30, FALSE)</f>
        <v>Shock</v>
      </c>
      <c r="N26" s="6" t="str">
        <f>VLOOKUP(E26, 'Policy&amp;Access'!E:G, 3, FALSE)</f>
        <v>No shock</v>
      </c>
      <c r="O26" s="6" t="str">
        <f>VLOOKUP(E26, Displacement!E:G, 3, FALSE)</f>
        <v>No shock</v>
      </c>
      <c r="P26" s="6" t="str">
        <f>VLOOKUP(E26, Disease!E:G, 3, FALSE)</f>
        <v>Shock</v>
      </c>
      <c r="Q26" s="6" t="str">
        <f>VLOOKUP(E26, Markets!E:G, 3, FALSE)</f>
        <v>No shock</v>
      </c>
    </row>
    <row r="27" spans="1:17" s="1" customFormat="1" ht="17.5" thickTop="1" thickBot="1" x14ac:dyDescent="0.5">
      <c r="A27" s="50" t="s">
        <v>147</v>
      </c>
      <c r="B27" s="3" t="s">
        <v>193</v>
      </c>
      <c r="C27" s="3" t="s">
        <v>200</v>
      </c>
      <c r="D27" s="3" t="s">
        <v>201</v>
      </c>
      <c r="E27" s="3" t="str">
        <f t="shared" si="0"/>
        <v>AF0304_February</v>
      </c>
      <c r="F27" s="10">
        <v>65672.420373820598</v>
      </c>
      <c r="G27" s="11">
        <f t="shared" si="1"/>
        <v>4</v>
      </c>
      <c r="H27" s="6" t="str">
        <f>VLOOKUP(E27, Conflict!E:G, 3, FALSE)</f>
        <v>Shock</v>
      </c>
      <c r="I27" s="19">
        <f>VLOOKUP(E27, 'Natural Hazards'!E:G, 3, FALSE)</f>
        <v>2</v>
      </c>
      <c r="J27" s="6" t="str">
        <f>VLOOKUP(E27, 'Natural Hazards'!E:H, 4, FALSE)</f>
        <v>Shock</v>
      </c>
      <c r="K27" s="6" t="str">
        <f>VLOOKUP(E27, 'Natural Hazards'!E:V, 18, FALSE)</f>
        <v>No shock</v>
      </c>
      <c r="L27" s="6" t="str">
        <f>VLOOKUP(E27, 'Natural Hazards'!E:AF, 28, FALSE)</f>
        <v>No Shock</v>
      </c>
      <c r="M27" s="6" t="str">
        <f>VLOOKUP(E27,'Natural Hazards'!E:AH, 30, FALSE)</f>
        <v>Shock</v>
      </c>
      <c r="N27" s="6" t="str">
        <f>VLOOKUP(E27, 'Policy&amp;Access'!E:G, 3, FALSE)</f>
        <v>No shock</v>
      </c>
      <c r="O27" s="6" t="str">
        <f>VLOOKUP(E27, Displacement!E:G, 3, FALSE)</f>
        <v>No shock</v>
      </c>
      <c r="P27" s="6" t="str">
        <f>VLOOKUP(E27, Disease!E:G, 3, FALSE)</f>
        <v>Shock</v>
      </c>
      <c r="Q27" s="6" t="str">
        <f>VLOOKUP(E27, Markets!E:G, 3, FALSE)</f>
        <v>No shock</v>
      </c>
    </row>
    <row r="28" spans="1:17" s="1" customFormat="1" ht="17.5" thickTop="1" thickBot="1" x14ac:dyDescent="0.5">
      <c r="A28" s="50" t="s">
        <v>147</v>
      </c>
      <c r="B28" s="3" t="s">
        <v>193</v>
      </c>
      <c r="C28" s="3" t="s">
        <v>202</v>
      </c>
      <c r="D28" s="3" t="s">
        <v>203</v>
      </c>
      <c r="E28" s="3" t="str">
        <f t="shared" si="0"/>
        <v>AF0305_February</v>
      </c>
      <c r="F28" s="10">
        <v>81688.260597158398</v>
      </c>
      <c r="G28" s="11">
        <f t="shared" si="1"/>
        <v>1</v>
      </c>
      <c r="H28" s="6" t="str">
        <f>VLOOKUP(E28, Conflict!E:G, 3, FALSE)</f>
        <v>No shock</v>
      </c>
      <c r="I28" s="19">
        <f>VLOOKUP(E28, 'Natural Hazards'!E:G, 3, FALSE)</f>
        <v>1</v>
      </c>
      <c r="J28" s="6" t="str">
        <f>VLOOKUP(E28, 'Natural Hazards'!E:H, 4, FALSE)</f>
        <v>Shock</v>
      </c>
      <c r="K28" s="6" t="str">
        <f>VLOOKUP(E28, 'Natural Hazards'!E:V, 18, FALSE)</f>
        <v>No shock</v>
      </c>
      <c r="L28" s="6" t="str">
        <f>VLOOKUP(E28, 'Natural Hazards'!E:AF, 28, FALSE)</f>
        <v>No Shock</v>
      </c>
      <c r="M28" s="6" t="str">
        <f>VLOOKUP(E28,'Natural Hazards'!E:AH, 30, FALSE)</f>
        <v>No Shock</v>
      </c>
      <c r="N28" s="6" t="str">
        <f>VLOOKUP(E28, 'Policy&amp;Access'!E:G, 3, FALSE)</f>
        <v>No shock</v>
      </c>
      <c r="O28" s="6" t="str">
        <f>VLOOKUP(E28, Displacement!E:G, 3, FALSE)</f>
        <v>No shock</v>
      </c>
      <c r="P28" s="6" t="str">
        <f>VLOOKUP(E28, Disease!E:G, 3, FALSE)</f>
        <v>No shock</v>
      </c>
      <c r="Q28" s="6" t="str">
        <f>VLOOKUP(E28, Markets!E:G, 3, FALSE)</f>
        <v>No shock</v>
      </c>
    </row>
    <row r="29" spans="1:17" s="1" customFormat="1" ht="17.5" thickTop="1" thickBot="1" x14ac:dyDescent="0.5">
      <c r="A29" s="50" t="s">
        <v>147</v>
      </c>
      <c r="B29" s="3" t="s">
        <v>193</v>
      </c>
      <c r="C29" s="3" t="s">
        <v>204</v>
      </c>
      <c r="D29" s="3" t="s">
        <v>205</v>
      </c>
      <c r="E29" s="3" t="str">
        <f t="shared" si="0"/>
        <v>AF0306_February</v>
      </c>
      <c r="F29" s="10">
        <v>45215.766159165069</v>
      </c>
      <c r="G29" s="11">
        <f t="shared" si="1"/>
        <v>3</v>
      </c>
      <c r="H29" s="6" t="str">
        <f>VLOOKUP(E29, Conflict!E:G, 3, FALSE)</f>
        <v>No shock</v>
      </c>
      <c r="I29" s="19">
        <f>VLOOKUP(E29, 'Natural Hazards'!E:G, 3, FALSE)</f>
        <v>2</v>
      </c>
      <c r="J29" s="6" t="str">
        <f>VLOOKUP(E29, 'Natural Hazards'!E:H, 4, FALSE)</f>
        <v>Shock</v>
      </c>
      <c r="K29" s="6" t="str">
        <f>VLOOKUP(E29, 'Natural Hazards'!E:V, 18, FALSE)</f>
        <v>No shock</v>
      </c>
      <c r="L29" s="6" t="str">
        <f>VLOOKUP(E29, 'Natural Hazards'!E:AF, 28, FALSE)</f>
        <v>No Shock</v>
      </c>
      <c r="M29" s="6" t="str">
        <f>VLOOKUP(E29,'Natural Hazards'!E:AH, 30, FALSE)</f>
        <v>Shock</v>
      </c>
      <c r="N29" s="6" t="str">
        <f>VLOOKUP(E29, 'Policy&amp;Access'!E:G, 3, FALSE)</f>
        <v>No shock</v>
      </c>
      <c r="O29" s="6" t="str">
        <f>VLOOKUP(E29, Displacement!E:G, 3, FALSE)</f>
        <v>No shock</v>
      </c>
      <c r="P29" s="6" t="str">
        <f>VLOOKUP(E29, Disease!E:G, 3, FALSE)</f>
        <v>No shock</v>
      </c>
      <c r="Q29" s="6" t="str">
        <f>VLOOKUP(E29, Markets!E:G, 3, FALSE)</f>
        <v>Shock</v>
      </c>
    </row>
    <row r="30" spans="1:17" s="1" customFormat="1" ht="17.5" thickTop="1" thickBot="1" x14ac:dyDescent="0.5">
      <c r="A30" s="50" t="s">
        <v>147</v>
      </c>
      <c r="B30" s="3" t="s">
        <v>193</v>
      </c>
      <c r="C30" s="3" t="s">
        <v>206</v>
      </c>
      <c r="D30" s="3" t="s">
        <v>207</v>
      </c>
      <c r="E30" s="3" t="str">
        <f t="shared" si="0"/>
        <v>AF0307_February</v>
      </c>
      <c r="F30" s="10">
        <v>142510.74458242339</v>
      </c>
      <c r="G30" s="11">
        <f t="shared" si="1"/>
        <v>3</v>
      </c>
      <c r="H30" s="6" t="str">
        <f>VLOOKUP(E30, Conflict!E:G, 3, FALSE)</f>
        <v>No shock</v>
      </c>
      <c r="I30" s="19">
        <f>VLOOKUP(E30, 'Natural Hazards'!E:G, 3, FALSE)</f>
        <v>2</v>
      </c>
      <c r="J30" s="6" t="str">
        <f>VLOOKUP(E30, 'Natural Hazards'!E:H, 4, FALSE)</f>
        <v>Shock</v>
      </c>
      <c r="K30" s="6" t="str">
        <f>VLOOKUP(E30, 'Natural Hazards'!E:V, 18, FALSE)</f>
        <v>No shock</v>
      </c>
      <c r="L30" s="6" t="str">
        <f>VLOOKUP(E30, 'Natural Hazards'!E:AF, 28, FALSE)</f>
        <v>No Shock</v>
      </c>
      <c r="M30" s="6" t="str">
        <f>VLOOKUP(E30,'Natural Hazards'!E:AH, 30, FALSE)</f>
        <v>Shock</v>
      </c>
      <c r="N30" s="6" t="str">
        <f>VLOOKUP(E30, 'Policy&amp;Access'!E:G, 3, FALSE)</f>
        <v>No shock</v>
      </c>
      <c r="O30" s="6" t="str">
        <f>VLOOKUP(E30, Displacement!E:G, 3, FALSE)</f>
        <v>No shock</v>
      </c>
      <c r="P30" s="6" t="str">
        <f>VLOOKUP(E30, Disease!E:G, 3, FALSE)</f>
        <v>Shock</v>
      </c>
      <c r="Q30" s="6" t="str">
        <f>VLOOKUP(E30, Markets!E:G, 3, FALSE)</f>
        <v>No shock</v>
      </c>
    </row>
    <row r="31" spans="1:17" s="1" customFormat="1" ht="17.5" thickTop="1" thickBot="1" x14ac:dyDescent="0.5">
      <c r="A31" s="50" t="s">
        <v>147</v>
      </c>
      <c r="B31" s="3" t="s">
        <v>193</v>
      </c>
      <c r="C31" s="3" t="s">
        <v>208</v>
      </c>
      <c r="D31" s="3" t="s">
        <v>209</v>
      </c>
      <c r="E31" s="3" t="str">
        <f t="shared" si="0"/>
        <v>AF0308_February</v>
      </c>
      <c r="F31" s="10">
        <v>35198.707062694943</v>
      </c>
      <c r="G31" s="11">
        <f t="shared" si="1"/>
        <v>4</v>
      </c>
      <c r="H31" s="6" t="str">
        <f>VLOOKUP(E31, Conflict!E:G, 3, FALSE)</f>
        <v>No shock</v>
      </c>
      <c r="I31" s="19">
        <f>VLOOKUP(E31, 'Natural Hazards'!E:G, 3, FALSE)</f>
        <v>1</v>
      </c>
      <c r="J31" s="6" t="str">
        <f>VLOOKUP(E31, 'Natural Hazards'!E:H, 4, FALSE)</f>
        <v>No shock</v>
      </c>
      <c r="K31" s="6" t="str">
        <f>VLOOKUP(E31, 'Natural Hazards'!E:V, 18, FALSE)</f>
        <v>No shock</v>
      </c>
      <c r="L31" s="6" t="str">
        <f>VLOOKUP(E31, 'Natural Hazards'!E:AF, 28, FALSE)</f>
        <v>No Shock</v>
      </c>
      <c r="M31" s="6" t="str">
        <f>VLOOKUP(E31,'Natural Hazards'!E:AH, 30, FALSE)</f>
        <v>Shock</v>
      </c>
      <c r="N31" s="6" t="str">
        <f>VLOOKUP(E31, 'Policy&amp;Access'!E:G, 3, FALSE)</f>
        <v>Shock</v>
      </c>
      <c r="O31" s="6" t="str">
        <f>VLOOKUP(E31, Displacement!E:G, 3, FALSE)</f>
        <v>No shock</v>
      </c>
      <c r="P31" s="6" t="str">
        <f>VLOOKUP(E31, Disease!E:G, 3, FALSE)</f>
        <v>Shock</v>
      </c>
      <c r="Q31" s="6" t="str">
        <f>VLOOKUP(E31, Markets!E:G, 3, FALSE)</f>
        <v>Shock</v>
      </c>
    </row>
    <row r="32" spans="1:17" s="1" customFormat="1" ht="17.5" thickTop="1" thickBot="1" x14ac:dyDescent="0.5">
      <c r="A32" s="50" t="s">
        <v>147</v>
      </c>
      <c r="B32" s="3" t="s">
        <v>193</v>
      </c>
      <c r="C32" s="3" t="s">
        <v>210</v>
      </c>
      <c r="D32" s="3" t="s">
        <v>211</v>
      </c>
      <c r="E32" s="3" t="str">
        <f t="shared" si="0"/>
        <v>AF0309_February</v>
      </c>
      <c r="F32" s="10">
        <v>58328.015678462427</v>
      </c>
      <c r="G32" s="11">
        <f t="shared" si="1"/>
        <v>2</v>
      </c>
      <c r="H32" s="6" t="str">
        <f>VLOOKUP(E32, Conflict!E:G, 3, FALSE)</f>
        <v>No shock</v>
      </c>
      <c r="I32" s="19">
        <f>VLOOKUP(E32, 'Natural Hazards'!E:G, 3, FALSE)</f>
        <v>0</v>
      </c>
      <c r="J32" s="6" t="str">
        <f>VLOOKUP(E32, 'Natural Hazards'!E:H, 4, FALSE)</f>
        <v>No shock</v>
      </c>
      <c r="K32" s="6" t="str">
        <f>VLOOKUP(E32, 'Natural Hazards'!E:V, 18, FALSE)</f>
        <v>No shock</v>
      </c>
      <c r="L32" s="6" t="str">
        <f>VLOOKUP(E32, 'Natural Hazards'!E:AF, 28, FALSE)</f>
        <v>No Shock</v>
      </c>
      <c r="M32" s="6" t="str">
        <f>VLOOKUP(E32,'Natural Hazards'!E:AH, 30, FALSE)</f>
        <v>No Shock</v>
      </c>
      <c r="N32" s="6" t="str">
        <f>VLOOKUP(E32, 'Policy&amp;Access'!E:G, 3, FALSE)</f>
        <v>No shock</v>
      </c>
      <c r="O32" s="6" t="str">
        <f>VLOOKUP(E32, Displacement!E:G, 3, FALSE)</f>
        <v>No shock</v>
      </c>
      <c r="P32" s="6" t="str">
        <f>VLOOKUP(E32, Disease!E:G, 3, FALSE)</f>
        <v>Shock</v>
      </c>
      <c r="Q32" s="6" t="str">
        <f>VLOOKUP(E32, Markets!E:G, 3, FALSE)</f>
        <v>Shock</v>
      </c>
    </row>
    <row r="33" spans="1:17" s="1" customFormat="1" ht="17.5" thickTop="1" thickBot="1" x14ac:dyDescent="0.5">
      <c r="A33" s="50" t="s">
        <v>147</v>
      </c>
      <c r="B33" s="3" t="s">
        <v>193</v>
      </c>
      <c r="C33" s="3" t="s">
        <v>212</v>
      </c>
      <c r="D33" s="3" t="s">
        <v>213</v>
      </c>
      <c r="E33" s="3" t="str">
        <f t="shared" si="0"/>
        <v>AF0310_February</v>
      </c>
      <c r="F33" s="10">
        <v>36935.98380349105</v>
      </c>
      <c r="G33" s="11">
        <f t="shared" si="1"/>
        <v>1</v>
      </c>
      <c r="H33" s="6" t="str">
        <f>VLOOKUP(E33, Conflict!E:G, 3, FALSE)</f>
        <v>No shock</v>
      </c>
      <c r="I33" s="19">
        <f>VLOOKUP(E33, 'Natural Hazards'!E:G, 3, FALSE)</f>
        <v>1</v>
      </c>
      <c r="J33" s="6" t="str">
        <f>VLOOKUP(E33, 'Natural Hazards'!E:H, 4, FALSE)</f>
        <v>Shock</v>
      </c>
      <c r="K33" s="6" t="str">
        <f>VLOOKUP(E33, 'Natural Hazards'!E:V, 18, FALSE)</f>
        <v>No shock</v>
      </c>
      <c r="L33" s="6" t="str">
        <f>VLOOKUP(E33, 'Natural Hazards'!E:AF, 28, FALSE)</f>
        <v>No Shock</v>
      </c>
      <c r="M33" s="6" t="str">
        <f>VLOOKUP(E33,'Natural Hazards'!E:AH, 30, FALSE)</f>
        <v>No Shock</v>
      </c>
      <c r="N33" s="6" t="str">
        <f>VLOOKUP(E33, 'Policy&amp;Access'!E:G, 3, FALSE)</f>
        <v>No shock</v>
      </c>
      <c r="O33" s="6" t="str">
        <f>VLOOKUP(E33, Displacement!E:G, 3, FALSE)</f>
        <v>No shock</v>
      </c>
      <c r="P33" s="6" t="str">
        <f>VLOOKUP(E33, Disease!E:G, 3, FALSE)</f>
        <v>No shock</v>
      </c>
      <c r="Q33" s="6" t="str">
        <f>VLOOKUP(E33, Markets!E:G, 3, FALSE)</f>
        <v>No shock</v>
      </c>
    </row>
    <row r="34" spans="1:17" s="1" customFormat="1" ht="17.5" thickTop="1" thickBot="1" x14ac:dyDescent="0.5">
      <c r="A34" s="50" t="s">
        <v>147</v>
      </c>
      <c r="B34" s="3" t="s">
        <v>214</v>
      </c>
      <c r="C34" s="3" t="s">
        <v>215</v>
      </c>
      <c r="D34" s="3" t="s">
        <v>216</v>
      </c>
      <c r="E34" s="3" t="str">
        <f t="shared" si="0"/>
        <v>AF0401_February</v>
      </c>
      <c r="F34" s="10">
        <v>53541.464242590693</v>
      </c>
      <c r="G34" s="11">
        <f t="shared" si="1"/>
        <v>2</v>
      </c>
      <c r="H34" s="6" t="str">
        <f>VLOOKUP(E34, Conflict!E:G, 3, FALSE)</f>
        <v>No shock</v>
      </c>
      <c r="I34" s="19">
        <f>VLOOKUP(E34, 'Natural Hazards'!E:G, 3, FALSE)</f>
        <v>1</v>
      </c>
      <c r="J34" s="6" t="str">
        <f>VLOOKUP(E34, 'Natural Hazards'!E:H, 4, FALSE)</f>
        <v>No shock</v>
      </c>
      <c r="K34" s="6" t="str">
        <f>VLOOKUP(E34, 'Natural Hazards'!E:V, 18, FALSE)</f>
        <v>No shock</v>
      </c>
      <c r="L34" s="6" t="str">
        <f>VLOOKUP(E34, 'Natural Hazards'!E:AF, 28, FALSE)</f>
        <v>No Shock</v>
      </c>
      <c r="M34" s="6" t="str">
        <f>VLOOKUP(E34,'Natural Hazards'!E:AH, 30, FALSE)</f>
        <v>Shock</v>
      </c>
      <c r="N34" s="6" t="str">
        <f>VLOOKUP(E34, 'Policy&amp;Access'!E:G, 3, FALSE)</f>
        <v>No shock</v>
      </c>
      <c r="O34" s="6" t="str">
        <f>VLOOKUP(E34, Displacement!E:G, 3, FALSE)</f>
        <v>No shock</v>
      </c>
      <c r="P34" s="6" t="str">
        <f>VLOOKUP(E34, Disease!E:G, 3, FALSE)</f>
        <v>Shock</v>
      </c>
      <c r="Q34" s="6" t="str">
        <f>VLOOKUP(E34, Markets!E:G, 3, FALSE)</f>
        <v>No shock</v>
      </c>
    </row>
    <row r="35" spans="1:17" s="1" customFormat="1" ht="17.5" thickTop="1" thickBot="1" x14ac:dyDescent="0.5">
      <c r="A35" s="50" t="s">
        <v>147</v>
      </c>
      <c r="B35" s="3" t="s">
        <v>214</v>
      </c>
      <c r="C35" s="3" t="s">
        <v>217</v>
      </c>
      <c r="D35" s="3" t="s">
        <v>218</v>
      </c>
      <c r="E35" s="3" t="str">
        <f t="shared" si="0"/>
        <v>AF0402_February</v>
      </c>
      <c r="F35" s="10">
        <v>93121.067367126263</v>
      </c>
      <c r="G35" s="11">
        <f t="shared" si="1"/>
        <v>1</v>
      </c>
      <c r="H35" s="6" t="str">
        <f>VLOOKUP(E35, Conflict!E:G, 3, FALSE)</f>
        <v>No shock</v>
      </c>
      <c r="I35" s="19">
        <f>VLOOKUP(E35, 'Natural Hazards'!E:G, 3, FALSE)</f>
        <v>1</v>
      </c>
      <c r="J35" s="6" t="str">
        <f>VLOOKUP(E35, 'Natural Hazards'!E:H, 4, FALSE)</f>
        <v>No shock</v>
      </c>
      <c r="K35" s="6" t="str">
        <f>VLOOKUP(E35, 'Natural Hazards'!E:V, 18, FALSE)</f>
        <v>No shock</v>
      </c>
      <c r="L35" s="6" t="str">
        <f>VLOOKUP(E35, 'Natural Hazards'!E:AF, 28, FALSE)</f>
        <v>No Shock</v>
      </c>
      <c r="M35" s="6" t="str">
        <f>VLOOKUP(E35,'Natural Hazards'!E:AH, 30, FALSE)</f>
        <v>Shock</v>
      </c>
      <c r="N35" s="6" t="str">
        <f>VLOOKUP(E35, 'Policy&amp;Access'!E:G, 3, FALSE)</f>
        <v>No shock</v>
      </c>
      <c r="O35" s="6" t="str">
        <f>VLOOKUP(E35, Displacement!E:G, 3, FALSE)</f>
        <v>No shock</v>
      </c>
      <c r="P35" s="6" t="str">
        <f>VLOOKUP(E35, Disease!E:G, 3, FALSE)</f>
        <v>No shock</v>
      </c>
      <c r="Q35" s="6" t="str">
        <f>VLOOKUP(E35, Markets!E:G, 3, FALSE)</f>
        <v>No shock</v>
      </c>
    </row>
    <row r="36" spans="1:17" s="1" customFormat="1" ht="17.5" thickTop="1" thickBot="1" x14ac:dyDescent="0.5">
      <c r="A36" s="50" t="s">
        <v>147</v>
      </c>
      <c r="B36" s="3" t="s">
        <v>214</v>
      </c>
      <c r="C36" s="3" t="s">
        <v>219</v>
      </c>
      <c r="D36" s="3" t="s">
        <v>220</v>
      </c>
      <c r="E36" s="3" t="str">
        <f t="shared" si="0"/>
        <v>AF0403_February</v>
      </c>
      <c r="F36" s="10">
        <v>60969.070031395291</v>
      </c>
      <c r="G36" s="11">
        <f t="shared" si="1"/>
        <v>1</v>
      </c>
      <c r="H36" s="6" t="str">
        <f>VLOOKUP(E36, Conflict!E:G, 3, FALSE)</f>
        <v>No shock</v>
      </c>
      <c r="I36" s="19">
        <f>VLOOKUP(E36, 'Natural Hazards'!E:G, 3, FALSE)</f>
        <v>0</v>
      </c>
      <c r="J36" s="6" t="str">
        <f>VLOOKUP(E36, 'Natural Hazards'!E:H, 4, FALSE)</f>
        <v>No shock</v>
      </c>
      <c r="K36" s="6" t="str">
        <f>VLOOKUP(E36, 'Natural Hazards'!E:V, 18, FALSE)</f>
        <v>No shock</v>
      </c>
      <c r="L36" s="6" t="str">
        <f>VLOOKUP(E36, 'Natural Hazards'!E:AF, 28, FALSE)</f>
        <v>No Shock</v>
      </c>
      <c r="M36" s="6" t="str">
        <f>VLOOKUP(E36,'Natural Hazards'!E:AH, 30, FALSE)</f>
        <v>No Shock</v>
      </c>
      <c r="N36" s="6" t="str">
        <f>VLOOKUP(E36, 'Policy&amp;Access'!E:G, 3, FALSE)</f>
        <v>No shock</v>
      </c>
      <c r="O36" s="6" t="str">
        <f>VLOOKUP(E36, Displacement!E:G, 3, FALSE)</f>
        <v>No shock</v>
      </c>
      <c r="P36" s="6" t="str">
        <f>VLOOKUP(E36, Disease!E:G, 3, FALSE)</f>
        <v>Shock</v>
      </c>
      <c r="Q36" s="6" t="str">
        <f>VLOOKUP(E36, Markets!E:G, 3, FALSE)</f>
        <v>No shock</v>
      </c>
    </row>
    <row r="37" spans="1:17" s="1" customFormat="1" ht="17.5" thickTop="1" thickBot="1" x14ac:dyDescent="0.5">
      <c r="A37" s="50" t="s">
        <v>147</v>
      </c>
      <c r="B37" s="3" t="s">
        <v>214</v>
      </c>
      <c r="C37" s="3" t="s">
        <v>221</v>
      </c>
      <c r="D37" s="3" t="s">
        <v>222</v>
      </c>
      <c r="E37" s="3" t="str">
        <f t="shared" si="0"/>
        <v>AF0404_February</v>
      </c>
      <c r="F37" s="10">
        <v>155018.31294177327</v>
      </c>
      <c r="G37" s="11">
        <f t="shared" si="1"/>
        <v>1</v>
      </c>
      <c r="H37" s="6" t="str">
        <f>VLOOKUP(E37, Conflict!E:G, 3, FALSE)</f>
        <v>No shock</v>
      </c>
      <c r="I37" s="19">
        <f>VLOOKUP(E37, 'Natural Hazards'!E:G, 3, FALSE)</f>
        <v>0</v>
      </c>
      <c r="J37" s="6" t="str">
        <f>VLOOKUP(E37, 'Natural Hazards'!E:H, 4, FALSE)</f>
        <v>No shock</v>
      </c>
      <c r="K37" s="6" t="str">
        <f>VLOOKUP(E37, 'Natural Hazards'!E:V, 18, FALSE)</f>
        <v>No shock</v>
      </c>
      <c r="L37" s="6" t="str">
        <f>VLOOKUP(E37, 'Natural Hazards'!E:AF, 28, FALSE)</f>
        <v>No Shock</v>
      </c>
      <c r="M37" s="6" t="str">
        <f>VLOOKUP(E37,'Natural Hazards'!E:AH, 30, FALSE)</f>
        <v>No Shock</v>
      </c>
      <c r="N37" s="6" t="str">
        <f>VLOOKUP(E37, 'Policy&amp;Access'!E:G, 3, FALSE)</f>
        <v>No shock</v>
      </c>
      <c r="O37" s="6" t="str">
        <f>VLOOKUP(E37, Displacement!E:G, 3, FALSE)</f>
        <v>No shock</v>
      </c>
      <c r="P37" s="6" t="str">
        <f>VLOOKUP(E37, Disease!E:G, 3, FALSE)</f>
        <v>Shock</v>
      </c>
      <c r="Q37" s="6" t="str">
        <f>VLOOKUP(E37, Markets!E:G, 3, FALSE)</f>
        <v>No shock</v>
      </c>
    </row>
    <row r="38" spans="1:17" s="1" customFormat="1" ht="17.5" thickTop="1" thickBot="1" x14ac:dyDescent="0.5">
      <c r="A38" s="50" t="s">
        <v>147</v>
      </c>
      <c r="B38" s="3" t="s">
        <v>214</v>
      </c>
      <c r="C38" s="3" t="s">
        <v>223</v>
      </c>
      <c r="D38" s="3" t="s">
        <v>224</v>
      </c>
      <c r="E38" s="3" t="str">
        <f t="shared" si="0"/>
        <v>AF0405_February</v>
      </c>
      <c r="F38" s="10">
        <v>199203.02344659794</v>
      </c>
      <c r="G38" s="11">
        <f t="shared" si="1"/>
        <v>2</v>
      </c>
      <c r="H38" s="6" t="str">
        <f>VLOOKUP(E38, Conflict!E:G, 3, FALSE)</f>
        <v>No shock</v>
      </c>
      <c r="I38" s="19">
        <f>VLOOKUP(E38, 'Natural Hazards'!E:G, 3, FALSE)</f>
        <v>1</v>
      </c>
      <c r="J38" s="6" t="str">
        <f>VLOOKUP(E38, 'Natural Hazards'!E:H, 4, FALSE)</f>
        <v>No shock</v>
      </c>
      <c r="K38" s="6" t="str">
        <f>VLOOKUP(E38, 'Natural Hazards'!E:V, 18, FALSE)</f>
        <v>No shock</v>
      </c>
      <c r="L38" s="6" t="str">
        <f>VLOOKUP(E38, 'Natural Hazards'!E:AF, 28, FALSE)</f>
        <v>No Shock</v>
      </c>
      <c r="M38" s="6" t="str">
        <f>VLOOKUP(E38,'Natural Hazards'!E:AH, 30, FALSE)</f>
        <v>Shock</v>
      </c>
      <c r="N38" s="6" t="str">
        <f>VLOOKUP(E38, 'Policy&amp;Access'!E:G, 3, FALSE)</f>
        <v>No shock</v>
      </c>
      <c r="O38" s="6" t="str">
        <f>VLOOKUP(E38, Displacement!E:G, 3, FALSE)</f>
        <v>No shock</v>
      </c>
      <c r="P38" s="6" t="str">
        <f>VLOOKUP(E38, Disease!E:G, 3, FALSE)</f>
        <v>Shock</v>
      </c>
      <c r="Q38" s="6" t="str">
        <f>VLOOKUP(E38, Markets!E:G, 3, FALSE)</f>
        <v>No shock</v>
      </c>
    </row>
    <row r="39" spans="1:17" s="1" customFormat="1" ht="17.5" thickTop="1" thickBot="1" x14ac:dyDescent="0.5">
      <c r="A39" s="50" t="s">
        <v>147</v>
      </c>
      <c r="B39" s="3" t="s">
        <v>214</v>
      </c>
      <c r="C39" s="3" t="s">
        <v>225</v>
      </c>
      <c r="D39" s="3" t="s">
        <v>226</v>
      </c>
      <c r="E39" s="3" t="str">
        <f t="shared" si="0"/>
        <v>AF0406_February</v>
      </c>
      <c r="F39" s="10">
        <v>56811.402788971558</v>
      </c>
      <c r="G39" s="11">
        <f t="shared" si="1"/>
        <v>1</v>
      </c>
      <c r="H39" s="6" t="str">
        <f>VLOOKUP(E39, Conflict!E:G, 3, FALSE)</f>
        <v>No shock</v>
      </c>
      <c r="I39" s="19">
        <f>VLOOKUP(E39, 'Natural Hazards'!E:G, 3, FALSE)</f>
        <v>1</v>
      </c>
      <c r="J39" s="6" t="str">
        <f>VLOOKUP(E39, 'Natural Hazards'!E:H, 4, FALSE)</f>
        <v>Shock</v>
      </c>
      <c r="K39" s="6" t="str">
        <f>VLOOKUP(E39, 'Natural Hazards'!E:V, 18, FALSE)</f>
        <v>No shock</v>
      </c>
      <c r="L39" s="6" t="str">
        <f>VLOOKUP(E39, 'Natural Hazards'!E:AF, 28, FALSE)</f>
        <v>No Shock</v>
      </c>
      <c r="M39" s="6" t="str">
        <f>VLOOKUP(E39,'Natural Hazards'!E:AH, 30, FALSE)</f>
        <v>No Shock</v>
      </c>
      <c r="N39" s="6" t="str">
        <f>VLOOKUP(E39, 'Policy&amp;Access'!E:G, 3, FALSE)</f>
        <v>No shock</v>
      </c>
      <c r="O39" s="6" t="str">
        <f>VLOOKUP(E39, Displacement!E:G, 3, FALSE)</f>
        <v>No shock</v>
      </c>
      <c r="P39" s="6" t="str">
        <f>VLOOKUP(E39, Disease!E:G, 3, FALSE)</f>
        <v>No shock</v>
      </c>
      <c r="Q39" s="6" t="str">
        <f>VLOOKUP(E39, Markets!E:G, 3, FALSE)</f>
        <v>No shock</v>
      </c>
    </row>
    <row r="40" spans="1:17" s="1" customFormat="1" ht="17.5" thickTop="1" thickBot="1" x14ac:dyDescent="0.5">
      <c r="A40" s="50" t="s">
        <v>147</v>
      </c>
      <c r="B40" s="3" t="s">
        <v>214</v>
      </c>
      <c r="C40" s="3" t="s">
        <v>227</v>
      </c>
      <c r="D40" s="3" t="s">
        <v>228</v>
      </c>
      <c r="E40" s="3" t="str">
        <f t="shared" si="0"/>
        <v>AF0407_February</v>
      </c>
      <c r="F40" s="10">
        <v>49342.467088335783</v>
      </c>
      <c r="G40" s="11">
        <f t="shared" si="1"/>
        <v>2</v>
      </c>
      <c r="H40" s="6" t="str">
        <f>VLOOKUP(E40, Conflict!E:G, 3, FALSE)</f>
        <v>No shock</v>
      </c>
      <c r="I40" s="19">
        <f>VLOOKUP(E40, 'Natural Hazards'!E:G, 3, FALSE)</f>
        <v>1</v>
      </c>
      <c r="J40" s="6" t="str">
        <f>VLOOKUP(E40, 'Natural Hazards'!E:H, 4, FALSE)</f>
        <v>Shock</v>
      </c>
      <c r="K40" s="6" t="str">
        <f>VLOOKUP(E40, 'Natural Hazards'!E:V, 18, FALSE)</f>
        <v>No shock</v>
      </c>
      <c r="L40" s="6" t="str">
        <f>VLOOKUP(E40, 'Natural Hazards'!E:AF, 28, FALSE)</f>
        <v>No Shock</v>
      </c>
      <c r="M40" s="6" t="str">
        <f>VLOOKUP(E40,'Natural Hazards'!E:AH, 30, FALSE)</f>
        <v>No Shock</v>
      </c>
      <c r="N40" s="6" t="str">
        <f>VLOOKUP(E40, 'Policy&amp;Access'!E:G, 3, FALSE)</f>
        <v>No shock</v>
      </c>
      <c r="O40" s="6" t="str">
        <f>VLOOKUP(E40, Displacement!E:G, 3, FALSE)</f>
        <v>No shock</v>
      </c>
      <c r="P40" s="6" t="str">
        <f>VLOOKUP(E40, Disease!E:G, 3, FALSE)</f>
        <v>Shock</v>
      </c>
      <c r="Q40" s="6" t="str">
        <f>VLOOKUP(E40, Markets!E:G, 3, FALSE)</f>
        <v>No shock</v>
      </c>
    </row>
    <row r="41" spans="1:17" s="1" customFormat="1" ht="17.5" thickTop="1" thickBot="1" x14ac:dyDescent="0.5">
      <c r="A41" s="50" t="s">
        <v>147</v>
      </c>
      <c r="B41" s="3" t="s">
        <v>214</v>
      </c>
      <c r="C41" s="3" t="s">
        <v>229</v>
      </c>
      <c r="D41" s="3" t="s">
        <v>230</v>
      </c>
      <c r="E41" s="3" t="str">
        <f t="shared" si="0"/>
        <v>AF0408_February</v>
      </c>
      <c r="F41" s="10">
        <v>72392.580548847996</v>
      </c>
      <c r="G41" s="11">
        <f t="shared" si="1"/>
        <v>0</v>
      </c>
      <c r="H41" s="6" t="str">
        <f>VLOOKUP(E41, Conflict!E:G, 3, FALSE)</f>
        <v>No shock</v>
      </c>
      <c r="I41" s="19">
        <f>VLOOKUP(E41, 'Natural Hazards'!E:G, 3, FALSE)</f>
        <v>0</v>
      </c>
      <c r="J41" s="6" t="str">
        <f>VLOOKUP(E41, 'Natural Hazards'!E:H, 4, FALSE)</f>
        <v>No shock</v>
      </c>
      <c r="K41" s="6" t="str">
        <f>VLOOKUP(E41, 'Natural Hazards'!E:V, 18, FALSE)</f>
        <v>No shock</v>
      </c>
      <c r="L41" s="6" t="str">
        <f>VLOOKUP(E41, 'Natural Hazards'!E:AF, 28, FALSE)</f>
        <v>No Shock</v>
      </c>
      <c r="M41" s="6" t="str">
        <f>VLOOKUP(E41,'Natural Hazards'!E:AH, 30, FALSE)</f>
        <v>No Shock</v>
      </c>
      <c r="N41" s="6" t="str">
        <f>VLOOKUP(E41, 'Policy&amp;Access'!E:G, 3, FALSE)</f>
        <v>No shock</v>
      </c>
      <c r="O41" s="6" t="str">
        <f>VLOOKUP(E41, Displacement!E:G, 3, FALSE)</f>
        <v>No shock</v>
      </c>
      <c r="P41" s="6" t="str">
        <f>VLOOKUP(E41, Disease!E:G, 3, FALSE)</f>
        <v>No shock</v>
      </c>
      <c r="Q41" s="6" t="str">
        <f>VLOOKUP(E41, Markets!E:G, 3, FALSE)</f>
        <v>No shock</v>
      </c>
    </row>
    <row r="42" spans="1:17" s="1" customFormat="1" ht="17.5" thickTop="1" thickBot="1" x14ac:dyDescent="0.5">
      <c r="A42" s="50" t="s">
        <v>147</v>
      </c>
      <c r="B42" s="3" t="s">
        <v>214</v>
      </c>
      <c r="C42" s="3" t="s">
        <v>231</v>
      </c>
      <c r="D42" s="3" t="s">
        <v>232</v>
      </c>
      <c r="E42" s="3" t="str">
        <f t="shared" si="0"/>
        <v>AF0409_February</v>
      </c>
      <c r="F42" s="10">
        <v>166173.73250240349</v>
      </c>
      <c r="G42" s="11">
        <f t="shared" si="1"/>
        <v>1</v>
      </c>
      <c r="H42" s="6" t="str">
        <f>VLOOKUP(E42, Conflict!E:G, 3, FALSE)</f>
        <v>No shock</v>
      </c>
      <c r="I42" s="19">
        <f>VLOOKUP(E42, 'Natural Hazards'!E:G, 3, FALSE)</f>
        <v>1</v>
      </c>
      <c r="J42" s="6" t="str">
        <f>VLOOKUP(E42, 'Natural Hazards'!E:H, 4, FALSE)</f>
        <v>Shock</v>
      </c>
      <c r="K42" s="6" t="str">
        <f>VLOOKUP(E42, 'Natural Hazards'!E:V, 18, FALSE)</f>
        <v>No shock</v>
      </c>
      <c r="L42" s="6" t="str">
        <f>VLOOKUP(E42, 'Natural Hazards'!E:AF, 28, FALSE)</f>
        <v>No Shock</v>
      </c>
      <c r="M42" s="6" t="str">
        <f>VLOOKUP(E42,'Natural Hazards'!E:AH, 30, FALSE)</f>
        <v>No Shock</v>
      </c>
      <c r="N42" s="6" t="str">
        <f>VLOOKUP(E42, 'Policy&amp;Access'!E:G, 3, FALSE)</f>
        <v>No shock</v>
      </c>
      <c r="O42" s="6" t="str">
        <f>VLOOKUP(E42, Displacement!E:G, 3, FALSE)</f>
        <v>No shock</v>
      </c>
      <c r="P42" s="6" t="str">
        <f>VLOOKUP(E42, Disease!E:G, 3, FALSE)</f>
        <v>No shock</v>
      </c>
      <c r="Q42" s="6" t="str">
        <f>VLOOKUP(E42, Markets!E:G, 3, FALSE)</f>
        <v>No shock</v>
      </c>
    </row>
    <row r="43" spans="1:17" s="1" customFormat="1" ht="17.5" thickTop="1" thickBot="1" x14ac:dyDescent="0.5">
      <c r="A43" s="50" t="s">
        <v>147</v>
      </c>
      <c r="B43" s="3" t="s">
        <v>233</v>
      </c>
      <c r="C43" s="3" t="s">
        <v>234</v>
      </c>
      <c r="D43" s="3" t="s">
        <v>235</v>
      </c>
      <c r="E43" s="3" t="str">
        <f t="shared" si="0"/>
        <v>AF0501_February</v>
      </c>
      <c r="F43" s="10">
        <v>189272.4854302569</v>
      </c>
      <c r="G43" s="11">
        <f t="shared" si="1"/>
        <v>3</v>
      </c>
      <c r="H43" s="6" t="str">
        <f>VLOOKUP(E43, Conflict!E:G, 3, FALSE)</f>
        <v>Shock</v>
      </c>
      <c r="I43" s="19">
        <f>VLOOKUP(E43, 'Natural Hazards'!E:G, 3, FALSE)</f>
        <v>1</v>
      </c>
      <c r="J43" s="6" t="str">
        <f>VLOOKUP(E43, 'Natural Hazards'!E:H, 4, FALSE)</f>
        <v>No shock</v>
      </c>
      <c r="K43" s="6" t="str">
        <f>VLOOKUP(E43, 'Natural Hazards'!E:V, 18, FALSE)</f>
        <v>No shock</v>
      </c>
      <c r="L43" s="6" t="str">
        <f>VLOOKUP(E43, 'Natural Hazards'!E:AF, 28, FALSE)</f>
        <v>No Shock</v>
      </c>
      <c r="M43" s="6" t="str">
        <f>VLOOKUP(E43,'Natural Hazards'!E:AH, 30, FALSE)</f>
        <v>Shock</v>
      </c>
      <c r="N43" s="6" t="str">
        <f>VLOOKUP(E43, 'Policy&amp;Access'!E:G, 3, FALSE)</f>
        <v>No shock</v>
      </c>
      <c r="O43" s="6" t="str">
        <f>VLOOKUP(E43, Displacement!E:G, 3, FALSE)</f>
        <v>No shock</v>
      </c>
      <c r="P43" s="6" t="str">
        <f>VLOOKUP(E43, Disease!E:G, 3, FALSE)</f>
        <v>Shock</v>
      </c>
      <c r="Q43" s="6" t="str">
        <f>VLOOKUP(E43, Markets!E:G, 3, FALSE)</f>
        <v>No shock</v>
      </c>
    </row>
    <row r="44" spans="1:17" s="1" customFormat="1" ht="17.5" thickTop="1" thickBot="1" x14ac:dyDescent="0.5">
      <c r="A44" s="50" t="s">
        <v>147</v>
      </c>
      <c r="B44" s="3" t="s">
        <v>233</v>
      </c>
      <c r="C44" s="3" t="s">
        <v>236</v>
      </c>
      <c r="D44" s="3" t="s">
        <v>237</v>
      </c>
      <c r="E44" s="3" t="str">
        <f t="shared" si="0"/>
        <v>AF0502_February</v>
      </c>
      <c r="F44" s="10">
        <v>143328.78023667666</v>
      </c>
      <c r="G44" s="11">
        <f t="shared" si="1"/>
        <v>1</v>
      </c>
      <c r="H44" s="6" t="str">
        <f>VLOOKUP(E44, Conflict!E:G, 3, FALSE)</f>
        <v>No shock</v>
      </c>
      <c r="I44" s="19">
        <f>VLOOKUP(E44, 'Natural Hazards'!E:G, 3, FALSE)</f>
        <v>0</v>
      </c>
      <c r="J44" s="6" t="str">
        <f>VLOOKUP(E44, 'Natural Hazards'!E:H, 4, FALSE)</f>
        <v>No shock</v>
      </c>
      <c r="K44" s="6" t="str">
        <f>VLOOKUP(E44, 'Natural Hazards'!E:V, 18, FALSE)</f>
        <v>No shock</v>
      </c>
      <c r="L44" s="6" t="str">
        <f>VLOOKUP(E44, 'Natural Hazards'!E:AF, 28, FALSE)</f>
        <v>No Shock</v>
      </c>
      <c r="M44" s="6" t="str">
        <f>VLOOKUP(E44,'Natural Hazards'!E:AH, 30, FALSE)</f>
        <v>No Shock</v>
      </c>
      <c r="N44" s="6" t="str">
        <f>VLOOKUP(E44, 'Policy&amp;Access'!E:G, 3, FALSE)</f>
        <v>No shock</v>
      </c>
      <c r="O44" s="6" t="str">
        <f>VLOOKUP(E44, Displacement!E:G, 3, FALSE)</f>
        <v>No shock</v>
      </c>
      <c r="P44" s="6" t="str">
        <f>VLOOKUP(E44, Disease!E:G, 3, FALSE)</f>
        <v>Shock</v>
      </c>
      <c r="Q44" s="6" t="str">
        <f>VLOOKUP(E44, Markets!E:G, 3, FALSE)</f>
        <v>No shock</v>
      </c>
    </row>
    <row r="45" spans="1:17" s="1" customFormat="1" ht="17.5" thickTop="1" thickBot="1" x14ac:dyDescent="0.5">
      <c r="A45" s="50" t="s">
        <v>147</v>
      </c>
      <c r="B45" s="3" t="s">
        <v>233</v>
      </c>
      <c r="C45" s="3" t="s">
        <v>238</v>
      </c>
      <c r="D45" s="3" t="s">
        <v>239</v>
      </c>
      <c r="E45" s="3" t="str">
        <f t="shared" si="0"/>
        <v>AF0503_February</v>
      </c>
      <c r="F45" s="10">
        <v>62270.294954235767</v>
      </c>
      <c r="G45" s="11">
        <f t="shared" si="1"/>
        <v>1</v>
      </c>
      <c r="H45" s="6" t="str">
        <f>VLOOKUP(E45, Conflict!E:G, 3, FALSE)</f>
        <v>No shock</v>
      </c>
      <c r="I45" s="19">
        <f>VLOOKUP(E45, 'Natural Hazards'!E:G, 3, FALSE)</f>
        <v>1</v>
      </c>
      <c r="J45" s="6" t="str">
        <f>VLOOKUP(E45, 'Natural Hazards'!E:H, 4, FALSE)</f>
        <v>Shock</v>
      </c>
      <c r="K45" s="6" t="str">
        <f>VLOOKUP(E45, 'Natural Hazards'!E:V, 18, FALSE)</f>
        <v>No shock</v>
      </c>
      <c r="L45" s="6" t="str">
        <f>VLOOKUP(E45, 'Natural Hazards'!E:AF, 28, FALSE)</f>
        <v>No Shock</v>
      </c>
      <c r="M45" s="6" t="str">
        <f>VLOOKUP(E45,'Natural Hazards'!E:AH, 30, FALSE)</f>
        <v>No Shock</v>
      </c>
      <c r="N45" s="6" t="str">
        <f>VLOOKUP(E45, 'Policy&amp;Access'!E:G, 3, FALSE)</f>
        <v>No shock</v>
      </c>
      <c r="O45" s="6" t="str">
        <f>VLOOKUP(E45, Displacement!E:G, 3, FALSE)</f>
        <v>No shock</v>
      </c>
      <c r="P45" s="6" t="str">
        <f>VLOOKUP(E45, Disease!E:G, 3, FALSE)</f>
        <v>No shock</v>
      </c>
      <c r="Q45" s="6" t="str">
        <f>VLOOKUP(E45, Markets!E:G, 3, FALSE)</f>
        <v>No shock</v>
      </c>
    </row>
    <row r="46" spans="1:17" s="1" customFormat="1" ht="17.5" thickTop="1" thickBot="1" x14ac:dyDescent="0.5">
      <c r="A46" s="50" t="s">
        <v>147</v>
      </c>
      <c r="B46" s="3" t="s">
        <v>233</v>
      </c>
      <c r="C46" s="3" t="s">
        <v>240</v>
      </c>
      <c r="D46" s="3" t="s">
        <v>241</v>
      </c>
      <c r="E46" s="3" t="str">
        <f t="shared" si="0"/>
        <v>AF0504_February</v>
      </c>
      <c r="F46" s="10">
        <v>35671.265541646397</v>
      </c>
      <c r="G46" s="11">
        <f t="shared" si="1"/>
        <v>2</v>
      </c>
      <c r="H46" s="6" t="str">
        <f>VLOOKUP(E46, Conflict!E:G, 3, FALSE)</f>
        <v>Shock</v>
      </c>
      <c r="I46" s="19">
        <f>VLOOKUP(E46, 'Natural Hazards'!E:G, 3, FALSE)</f>
        <v>1</v>
      </c>
      <c r="J46" s="6" t="str">
        <f>VLOOKUP(E46, 'Natural Hazards'!E:H, 4, FALSE)</f>
        <v>No shock</v>
      </c>
      <c r="K46" s="6" t="str">
        <f>VLOOKUP(E46, 'Natural Hazards'!E:V, 18, FALSE)</f>
        <v>No shock</v>
      </c>
      <c r="L46" s="6" t="str">
        <f>VLOOKUP(E46, 'Natural Hazards'!E:AF, 28, FALSE)</f>
        <v>No Shock</v>
      </c>
      <c r="M46" s="6" t="str">
        <f>VLOOKUP(E46,'Natural Hazards'!E:AH, 30, FALSE)</f>
        <v>Shock</v>
      </c>
      <c r="N46" s="6" t="str">
        <f>VLOOKUP(E46, 'Policy&amp;Access'!E:G, 3, FALSE)</f>
        <v>No shock</v>
      </c>
      <c r="O46" s="6" t="str">
        <f>VLOOKUP(E46, Displacement!E:G, 3, FALSE)</f>
        <v>No shock</v>
      </c>
      <c r="P46" s="6" t="str">
        <f>VLOOKUP(E46, Disease!E:G, 3, FALSE)</f>
        <v>No shock</v>
      </c>
      <c r="Q46" s="6" t="str">
        <f>VLOOKUP(E46, Markets!E:G, 3, FALSE)</f>
        <v>No shock</v>
      </c>
    </row>
    <row r="47" spans="1:17" s="1" customFormat="1" ht="17.5" thickTop="1" thickBot="1" x14ac:dyDescent="0.5">
      <c r="A47" s="50" t="s">
        <v>147</v>
      </c>
      <c r="B47" s="3" t="s">
        <v>233</v>
      </c>
      <c r="C47" s="3" t="s">
        <v>242</v>
      </c>
      <c r="D47" s="3" t="s">
        <v>243</v>
      </c>
      <c r="E47" s="3" t="str">
        <f t="shared" si="0"/>
        <v>AF0505_February</v>
      </c>
      <c r="F47" s="10">
        <v>100528.56824673899</v>
      </c>
      <c r="G47" s="11">
        <f t="shared" si="1"/>
        <v>2</v>
      </c>
      <c r="H47" s="6" t="str">
        <f>VLOOKUP(E47, Conflict!E:G, 3, FALSE)</f>
        <v>No shock</v>
      </c>
      <c r="I47" s="19">
        <f>VLOOKUP(E47, 'Natural Hazards'!E:G, 3, FALSE)</f>
        <v>1</v>
      </c>
      <c r="J47" s="6" t="str">
        <f>VLOOKUP(E47, 'Natural Hazards'!E:H, 4, FALSE)</f>
        <v>No shock</v>
      </c>
      <c r="K47" s="6" t="str">
        <f>VLOOKUP(E47, 'Natural Hazards'!E:V, 18, FALSE)</f>
        <v>No shock</v>
      </c>
      <c r="L47" s="6" t="str">
        <f>VLOOKUP(E47, 'Natural Hazards'!E:AF, 28, FALSE)</f>
        <v>No Shock</v>
      </c>
      <c r="M47" s="6" t="str">
        <f>VLOOKUP(E47,'Natural Hazards'!E:AH, 30, FALSE)</f>
        <v>Shock</v>
      </c>
      <c r="N47" s="6" t="str">
        <f>VLOOKUP(E47, 'Policy&amp;Access'!E:G, 3, FALSE)</f>
        <v>No shock</v>
      </c>
      <c r="O47" s="6" t="str">
        <f>VLOOKUP(E47, Displacement!E:G, 3, FALSE)</f>
        <v>No shock</v>
      </c>
      <c r="P47" s="6" t="str">
        <f>VLOOKUP(E47, Disease!E:G, 3, FALSE)</f>
        <v>Shock</v>
      </c>
      <c r="Q47" s="6" t="str">
        <f>VLOOKUP(E47, Markets!E:G, 3, FALSE)</f>
        <v>No shock</v>
      </c>
    </row>
    <row r="48" spans="1:17" s="1" customFormat="1" ht="17.5" thickTop="1" thickBot="1" x14ac:dyDescent="0.5">
      <c r="A48" s="50" t="s">
        <v>147</v>
      </c>
      <c r="B48" s="3" t="s">
        <v>233</v>
      </c>
      <c r="C48" s="3" t="s">
        <v>244</v>
      </c>
      <c r="D48" s="3" t="s">
        <v>245</v>
      </c>
      <c r="E48" s="3" t="str">
        <f t="shared" si="0"/>
        <v>AF0506_February</v>
      </c>
      <c r="F48" s="10">
        <v>31165.722273363379</v>
      </c>
      <c r="G48" s="11">
        <f t="shared" si="1"/>
        <v>1</v>
      </c>
      <c r="H48" s="6" t="str">
        <f>VLOOKUP(E48, Conflict!E:G, 3, FALSE)</f>
        <v>No shock</v>
      </c>
      <c r="I48" s="19">
        <f>VLOOKUP(E48, 'Natural Hazards'!E:G, 3, FALSE)</f>
        <v>1</v>
      </c>
      <c r="J48" s="6" t="str">
        <f>VLOOKUP(E48, 'Natural Hazards'!E:H, 4, FALSE)</f>
        <v>No shock</v>
      </c>
      <c r="K48" s="6" t="str">
        <f>VLOOKUP(E48, 'Natural Hazards'!E:V, 18, FALSE)</f>
        <v>No shock</v>
      </c>
      <c r="L48" s="6" t="str">
        <f>VLOOKUP(E48, 'Natural Hazards'!E:AF, 28, FALSE)</f>
        <v>No Shock</v>
      </c>
      <c r="M48" s="6" t="str">
        <f>VLOOKUP(E48,'Natural Hazards'!E:AH, 30, FALSE)</f>
        <v>Shock</v>
      </c>
      <c r="N48" s="6" t="str">
        <f>VLOOKUP(E48, 'Policy&amp;Access'!E:G, 3, FALSE)</f>
        <v>No shock</v>
      </c>
      <c r="O48" s="6" t="str">
        <f>VLOOKUP(E48, Displacement!E:G, 3, FALSE)</f>
        <v>No shock</v>
      </c>
      <c r="P48" s="6" t="str">
        <f>VLOOKUP(E48, Disease!E:G, 3, FALSE)</f>
        <v>No shock</v>
      </c>
      <c r="Q48" s="6" t="str">
        <f>VLOOKUP(E48, Markets!E:G, 3, FALSE)</f>
        <v>No shock</v>
      </c>
    </row>
    <row r="49" spans="1:17" s="1" customFormat="1" ht="17.5" thickTop="1" thickBot="1" x14ac:dyDescent="0.5">
      <c r="A49" s="50" t="s">
        <v>147</v>
      </c>
      <c r="B49" s="3" t="s">
        <v>233</v>
      </c>
      <c r="C49" s="3" t="s">
        <v>246</v>
      </c>
      <c r="D49" s="3" t="s">
        <v>247</v>
      </c>
      <c r="E49" s="3" t="str">
        <f t="shared" si="0"/>
        <v>AF0507_February</v>
      </c>
      <c r="F49" s="10">
        <v>34184.697862123976</v>
      </c>
      <c r="G49" s="11">
        <f t="shared" si="1"/>
        <v>1</v>
      </c>
      <c r="H49" s="6" t="str">
        <f>VLOOKUP(E49, Conflict!E:G, 3, FALSE)</f>
        <v>No shock</v>
      </c>
      <c r="I49" s="19">
        <f>VLOOKUP(E49, 'Natural Hazards'!E:G, 3, FALSE)</f>
        <v>1</v>
      </c>
      <c r="J49" s="6" t="str">
        <f>VLOOKUP(E49, 'Natural Hazards'!E:H, 4, FALSE)</f>
        <v>Shock</v>
      </c>
      <c r="K49" s="6" t="str">
        <f>VLOOKUP(E49, 'Natural Hazards'!E:V, 18, FALSE)</f>
        <v>No shock</v>
      </c>
      <c r="L49" s="6" t="str">
        <f>VLOOKUP(E49, 'Natural Hazards'!E:AF, 28, FALSE)</f>
        <v>No Shock</v>
      </c>
      <c r="M49" s="6" t="str">
        <f>VLOOKUP(E49,'Natural Hazards'!E:AH, 30, FALSE)</f>
        <v>No Shock</v>
      </c>
      <c r="N49" s="6" t="str">
        <f>VLOOKUP(E49, 'Policy&amp;Access'!E:G, 3, FALSE)</f>
        <v>No shock</v>
      </c>
      <c r="O49" s="6" t="str">
        <f>VLOOKUP(E49, Displacement!E:G, 3, FALSE)</f>
        <v>No shock</v>
      </c>
      <c r="P49" s="6" t="str">
        <f>VLOOKUP(E49, Disease!E:G, 3, FALSE)</f>
        <v>No shock</v>
      </c>
      <c r="Q49" s="6" t="str">
        <f>VLOOKUP(E49, Markets!E:G, 3, FALSE)</f>
        <v>No shock</v>
      </c>
    </row>
    <row r="50" spans="1:17" s="1" customFormat="1" ht="17.5" thickTop="1" thickBot="1" x14ac:dyDescent="0.5">
      <c r="A50" s="50" t="s">
        <v>147</v>
      </c>
      <c r="B50" s="3" t="s">
        <v>248</v>
      </c>
      <c r="C50" s="3" t="s">
        <v>249</v>
      </c>
      <c r="D50" s="3" t="s">
        <v>250</v>
      </c>
      <c r="E50" s="3" t="str">
        <f t="shared" si="0"/>
        <v>AF0601_February</v>
      </c>
      <c r="F50" s="10">
        <v>238045.6012334456</v>
      </c>
      <c r="G50" s="11">
        <f t="shared" si="1"/>
        <v>4</v>
      </c>
      <c r="H50" s="6" t="str">
        <f>VLOOKUP(E50, Conflict!E:G, 3, FALSE)</f>
        <v>No shock</v>
      </c>
      <c r="I50" s="19">
        <f>VLOOKUP(E50, 'Natural Hazards'!E:G, 3, FALSE)</f>
        <v>2</v>
      </c>
      <c r="J50" s="6" t="str">
        <f>VLOOKUP(E50, 'Natural Hazards'!E:H, 4, FALSE)</f>
        <v>Shock</v>
      </c>
      <c r="K50" s="6" t="str">
        <f>VLOOKUP(E50, 'Natural Hazards'!E:V, 18, FALSE)</f>
        <v>No shock</v>
      </c>
      <c r="L50" s="6" t="str">
        <f>VLOOKUP(E50, 'Natural Hazards'!E:AF, 28, FALSE)</f>
        <v>No Shock</v>
      </c>
      <c r="M50" s="6" t="str">
        <f>VLOOKUP(E50,'Natural Hazards'!E:AH, 30, FALSE)</f>
        <v>Shock</v>
      </c>
      <c r="N50" s="6" t="str">
        <f>VLOOKUP(E50, 'Policy&amp;Access'!E:G, 3, FALSE)</f>
        <v>No shock</v>
      </c>
      <c r="O50" s="6" t="str">
        <f>VLOOKUP(E50, Displacement!E:G, 3, FALSE)</f>
        <v>No shock</v>
      </c>
      <c r="P50" s="6" t="str">
        <f>VLOOKUP(E50, Disease!E:G, 3, FALSE)</f>
        <v>Shock</v>
      </c>
      <c r="Q50" s="6" t="str">
        <f>VLOOKUP(E50, Markets!E:G, 3, FALSE)</f>
        <v>Shock</v>
      </c>
    </row>
    <row r="51" spans="1:17" s="1" customFormat="1" ht="17.5" thickTop="1" thickBot="1" x14ac:dyDescent="0.5">
      <c r="A51" s="50" t="s">
        <v>147</v>
      </c>
      <c r="B51" s="3" t="s">
        <v>248</v>
      </c>
      <c r="C51" s="3" t="s">
        <v>251</v>
      </c>
      <c r="D51" s="3" t="s">
        <v>252</v>
      </c>
      <c r="E51" s="3" t="str">
        <f t="shared" si="0"/>
        <v>AF0602_February</v>
      </c>
      <c r="F51" s="10">
        <v>201721.83159886286</v>
      </c>
      <c r="G51" s="11">
        <f t="shared" si="1"/>
        <v>5</v>
      </c>
      <c r="H51" s="6" t="str">
        <f>VLOOKUP(E51, Conflict!E:G, 3, FALSE)</f>
        <v>Shock</v>
      </c>
      <c r="I51" s="19">
        <f>VLOOKUP(E51, 'Natural Hazards'!E:G, 3, FALSE)</f>
        <v>2</v>
      </c>
      <c r="J51" s="6" t="str">
        <f>VLOOKUP(E51, 'Natural Hazards'!E:H, 4, FALSE)</f>
        <v>Shock</v>
      </c>
      <c r="K51" s="6" t="str">
        <f>VLOOKUP(E51, 'Natural Hazards'!E:V, 18, FALSE)</f>
        <v>No shock</v>
      </c>
      <c r="L51" s="6" t="str">
        <f>VLOOKUP(E51, 'Natural Hazards'!E:AF, 28, FALSE)</f>
        <v>No Shock</v>
      </c>
      <c r="M51" s="6" t="str">
        <f>VLOOKUP(E51,'Natural Hazards'!E:AH, 30, FALSE)</f>
        <v>Shock</v>
      </c>
      <c r="N51" s="6" t="str">
        <f>VLOOKUP(E51, 'Policy&amp;Access'!E:G, 3, FALSE)</f>
        <v>No shock</v>
      </c>
      <c r="O51" s="6" t="str">
        <f>VLOOKUP(E51, Displacement!E:G, 3, FALSE)</f>
        <v>No shock</v>
      </c>
      <c r="P51" s="6" t="str">
        <f>VLOOKUP(E51, Disease!E:G, 3, FALSE)</f>
        <v>Shock</v>
      </c>
      <c r="Q51" s="6" t="str">
        <f>VLOOKUP(E51, Markets!E:G, 3, FALSE)</f>
        <v>Shock</v>
      </c>
    </row>
    <row r="52" spans="1:17" s="1" customFormat="1" ht="17.5" thickTop="1" thickBot="1" x14ac:dyDescent="0.5">
      <c r="A52" s="50" t="s">
        <v>147</v>
      </c>
      <c r="B52" s="3" t="s">
        <v>248</v>
      </c>
      <c r="C52" s="3" t="s">
        <v>253</v>
      </c>
      <c r="D52" s="3" t="s">
        <v>254</v>
      </c>
      <c r="E52" s="3" t="str">
        <f t="shared" si="0"/>
        <v>AF0603_February</v>
      </c>
      <c r="F52" s="10">
        <v>222699.76319205342</v>
      </c>
      <c r="G52" s="11">
        <f t="shared" si="1"/>
        <v>4</v>
      </c>
      <c r="H52" s="6" t="str">
        <f>VLOOKUP(E52, Conflict!E:G, 3, FALSE)</f>
        <v>No shock</v>
      </c>
      <c r="I52" s="19">
        <f>VLOOKUP(E52, 'Natural Hazards'!E:G, 3, FALSE)</f>
        <v>2</v>
      </c>
      <c r="J52" s="6" t="str">
        <f>VLOOKUP(E52, 'Natural Hazards'!E:H, 4, FALSE)</f>
        <v>Shock</v>
      </c>
      <c r="K52" s="6" t="str">
        <f>VLOOKUP(E52, 'Natural Hazards'!E:V, 18, FALSE)</f>
        <v>No shock</v>
      </c>
      <c r="L52" s="6" t="str">
        <f>VLOOKUP(E52, 'Natural Hazards'!E:AF, 28, FALSE)</f>
        <v>No Shock</v>
      </c>
      <c r="M52" s="6" t="str">
        <f>VLOOKUP(E52,'Natural Hazards'!E:AH, 30, FALSE)</f>
        <v>Shock</v>
      </c>
      <c r="N52" s="6" t="str">
        <f>VLOOKUP(E52, 'Policy&amp;Access'!E:G, 3, FALSE)</f>
        <v>No shock</v>
      </c>
      <c r="O52" s="6" t="str">
        <f>VLOOKUP(E52, Displacement!E:G, 3, FALSE)</f>
        <v>No shock</v>
      </c>
      <c r="P52" s="6" t="str">
        <f>VLOOKUP(E52, Disease!E:G, 3, FALSE)</f>
        <v>Shock</v>
      </c>
      <c r="Q52" s="6" t="str">
        <f>VLOOKUP(E52, Markets!E:G, 3, FALSE)</f>
        <v>Shock</v>
      </c>
    </row>
    <row r="53" spans="1:17" s="1" customFormat="1" ht="17.5" thickTop="1" thickBot="1" x14ac:dyDescent="0.5">
      <c r="A53" s="50" t="s">
        <v>147</v>
      </c>
      <c r="B53" s="3" t="s">
        <v>248</v>
      </c>
      <c r="C53" s="3" t="s">
        <v>255</v>
      </c>
      <c r="D53" s="3" t="s">
        <v>256</v>
      </c>
      <c r="E53" s="3" t="str">
        <f t="shared" si="0"/>
        <v>AF0604_February</v>
      </c>
      <c r="F53" s="10">
        <v>112296.79380082421</v>
      </c>
      <c r="G53" s="11">
        <f t="shared" si="1"/>
        <v>4</v>
      </c>
      <c r="H53" s="6" t="str">
        <f>VLOOKUP(E53, Conflict!E:G, 3, FALSE)</f>
        <v>Shock</v>
      </c>
      <c r="I53" s="19">
        <f>VLOOKUP(E53, 'Natural Hazards'!E:G, 3, FALSE)</f>
        <v>2</v>
      </c>
      <c r="J53" s="6" t="str">
        <f>VLOOKUP(E53, 'Natural Hazards'!E:H, 4, FALSE)</f>
        <v>Shock</v>
      </c>
      <c r="K53" s="6" t="str">
        <f>VLOOKUP(E53, 'Natural Hazards'!E:V, 18, FALSE)</f>
        <v>No shock</v>
      </c>
      <c r="L53" s="6" t="str">
        <f>VLOOKUP(E53, 'Natural Hazards'!E:AF, 28, FALSE)</f>
        <v>No Shock</v>
      </c>
      <c r="M53" s="6" t="str">
        <f>VLOOKUP(E53,'Natural Hazards'!E:AH, 30, FALSE)</f>
        <v>Shock</v>
      </c>
      <c r="N53" s="6" t="str">
        <f>VLOOKUP(E53, 'Policy&amp;Access'!E:G, 3, FALSE)</f>
        <v>No shock</v>
      </c>
      <c r="O53" s="6" t="str">
        <f>VLOOKUP(E53, Displacement!E:G, 3, FALSE)</f>
        <v>No shock</v>
      </c>
      <c r="P53" s="6" t="str">
        <f>VLOOKUP(E53, Disease!E:G, 3, FALSE)</f>
        <v>No shock</v>
      </c>
      <c r="Q53" s="6" t="str">
        <f>VLOOKUP(E53, Markets!E:G, 3, FALSE)</f>
        <v>Shock</v>
      </c>
    </row>
    <row r="54" spans="1:17" s="1" customFormat="1" ht="17.5" thickTop="1" thickBot="1" x14ac:dyDescent="0.5">
      <c r="A54" s="50" t="s">
        <v>147</v>
      </c>
      <c r="B54" s="3" t="s">
        <v>248</v>
      </c>
      <c r="C54" s="3" t="s">
        <v>257</v>
      </c>
      <c r="D54" s="3" t="s">
        <v>258</v>
      </c>
      <c r="E54" s="3" t="str">
        <f t="shared" si="0"/>
        <v>AF0605_February</v>
      </c>
      <c r="F54" s="10">
        <v>91043.021563807255</v>
      </c>
      <c r="G54" s="11">
        <f t="shared" si="1"/>
        <v>5</v>
      </c>
      <c r="H54" s="6" t="str">
        <f>VLOOKUP(E54, Conflict!E:G, 3, FALSE)</f>
        <v>No shock</v>
      </c>
      <c r="I54" s="19">
        <f>VLOOKUP(E54, 'Natural Hazards'!E:G, 3, FALSE)</f>
        <v>2</v>
      </c>
      <c r="J54" s="6" t="str">
        <f>VLOOKUP(E54, 'Natural Hazards'!E:H, 4, FALSE)</f>
        <v>Shock</v>
      </c>
      <c r="K54" s="6" t="str">
        <f>VLOOKUP(E54, 'Natural Hazards'!E:V, 18, FALSE)</f>
        <v>No shock</v>
      </c>
      <c r="L54" s="6" t="str">
        <f>VLOOKUP(E54, 'Natural Hazards'!E:AF, 28, FALSE)</f>
        <v>No Shock</v>
      </c>
      <c r="M54" s="6" t="str">
        <f>VLOOKUP(E54,'Natural Hazards'!E:AH, 30, FALSE)</f>
        <v>Shock</v>
      </c>
      <c r="N54" s="6" t="str">
        <f>VLOOKUP(E54, 'Policy&amp;Access'!E:G, 3, FALSE)</f>
        <v>Shock</v>
      </c>
      <c r="O54" s="6" t="str">
        <f>VLOOKUP(E54, Displacement!E:G, 3, FALSE)</f>
        <v>No shock</v>
      </c>
      <c r="P54" s="6" t="str">
        <f>VLOOKUP(E54, Disease!E:G, 3, FALSE)</f>
        <v>Shock</v>
      </c>
      <c r="Q54" s="6" t="str">
        <f>VLOOKUP(E54, Markets!E:G, 3, FALSE)</f>
        <v>Shock</v>
      </c>
    </row>
    <row r="55" spans="1:17" s="1" customFormat="1" ht="17.5" thickTop="1" thickBot="1" x14ac:dyDescent="0.5">
      <c r="A55" s="50" t="s">
        <v>147</v>
      </c>
      <c r="B55" s="3" t="s">
        <v>248</v>
      </c>
      <c r="C55" s="3" t="s">
        <v>259</v>
      </c>
      <c r="D55" s="3" t="s">
        <v>260</v>
      </c>
      <c r="E55" s="3" t="str">
        <f t="shared" si="0"/>
        <v>AF0606_February</v>
      </c>
      <c r="F55" s="10">
        <v>91546.207751631766</v>
      </c>
      <c r="G55" s="11">
        <f t="shared" si="1"/>
        <v>3</v>
      </c>
      <c r="H55" s="6" t="str">
        <f>VLOOKUP(E55, Conflict!E:G, 3, FALSE)</f>
        <v>No shock</v>
      </c>
      <c r="I55" s="19">
        <f>VLOOKUP(E55, 'Natural Hazards'!E:G, 3, FALSE)</f>
        <v>2</v>
      </c>
      <c r="J55" s="6" t="str">
        <f>VLOOKUP(E55, 'Natural Hazards'!E:H, 4, FALSE)</f>
        <v>Shock</v>
      </c>
      <c r="K55" s="6" t="str">
        <f>VLOOKUP(E55, 'Natural Hazards'!E:V, 18, FALSE)</f>
        <v>No shock</v>
      </c>
      <c r="L55" s="6" t="str">
        <f>VLOOKUP(E55, 'Natural Hazards'!E:AF, 28, FALSE)</f>
        <v>No Shock</v>
      </c>
      <c r="M55" s="6" t="str">
        <f>VLOOKUP(E55,'Natural Hazards'!E:AH, 30, FALSE)</f>
        <v>Shock</v>
      </c>
      <c r="N55" s="6" t="str">
        <f>VLOOKUP(E55, 'Policy&amp;Access'!E:G, 3, FALSE)</f>
        <v>No shock</v>
      </c>
      <c r="O55" s="6" t="str">
        <f>VLOOKUP(E55, Displacement!E:G, 3, FALSE)</f>
        <v>No shock</v>
      </c>
      <c r="P55" s="6" t="str">
        <f>VLOOKUP(E55, Disease!E:G, 3, FALSE)</f>
        <v>No shock</v>
      </c>
      <c r="Q55" s="6" t="str">
        <f>VLOOKUP(E55, Markets!E:G, 3, FALSE)</f>
        <v>Shock</v>
      </c>
    </row>
    <row r="56" spans="1:17" s="1" customFormat="1" ht="17.5" thickTop="1" thickBot="1" x14ac:dyDescent="0.5">
      <c r="A56" s="50" t="s">
        <v>147</v>
      </c>
      <c r="B56" s="3" t="s">
        <v>248</v>
      </c>
      <c r="C56" s="3" t="s">
        <v>261</v>
      </c>
      <c r="D56" s="3" t="s">
        <v>262</v>
      </c>
      <c r="E56" s="3" t="str">
        <f t="shared" si="0"/>
        <v>AF0607_February</v>
      </c>
      <c r="F56" s="10">
        <v>111824.58624222687</v>
      </c>
      <c r="G56" s="11">
        <f t="shared" si="1"/>
        <v>4</v>
      </c>
      <c r="H56" s="6" t="str">
        <f>VLOOKUP(E56, Conflict!E:G, 3, FALSE)</f>
        <v>No shock</v>
      </c>
      <c r="I56" s="19">
        <f>VLOOKUP(E56, 'Natural Hazards'!E:G, 3, FALSE)</f>
        <v>2</v>
      </c>
      <c r="J56" s="6" t="str">
        <f>VLOOKUP(E56, 'Natural Hazards'!E:H, 4, FALSE)</f>
        <v>Shock</v>
      </c>
      <c r="K56" s="6" t="str">
        <f>VLOOKUP(E56, 'Natural Hazards'!E:V, 18, FALSE)</f>
        <v>No shock</v>
      </c>
      <c r="L56" s="6" t="str">
        <f>VLOOKUP(E56, 'Natural Hazards'!E:AF, 28, FALSE)</f>
        <v>No Shock</v>
      </c>
      <c r="M56" s="6" t="str">
        <f>VLOOKUP(E56,'Natural Hazards'!E:AH, 30, FALSE)</f>
        <v>Shock</v>
      </c>
      <c r="N56" s="6" t="str">
        <f>VLOOKUP(E56, 'Policy&amp;Access'!E:G, 3, FALSE)</f>
        <v>No shock</v>
      </c>
      <c r="O56" s="6" t="str">
        <f>VLOOKUP(E56, Displacement!E:G, 3, FALSE)</f>
        <v>No shock</v>
      </c>
      <c r="P56" s="6" t="str">
        <f>VLOOKUP(E56, Disease!E:G, 3, FALSE)</f>
        <v>Shock</v>
      </c>
      <c r="Q56" s="6" t="str">
        <f>VLOOKUP(E56, Markets!E:G, 3, FALSE)</f>
        <v>Shock</v>
      </c>
    </row>
    <row r="57" spans="1:17" s="1" customFormat="1" ht="17.5" thickTop="1" thickBot="1" x14ac:dyDescent="0.5">
      <c r="A57" s="50" t="s">
        <v>147</v>
      </c>
      <c r="B57" s="3" t="s">
        <v>248</v>
      </c>
      <c r="C57" s="3" t="s">
        <v>263</v>
      </c>
      <c r="D57" s="3" t="s">
        <v>264</v>
      </c>
      <c r="E57" s="3" t="str">
        <f t="shared" si="0"/>
        <v>AF0608_February</v>
      </c>
      <c r="F57" s="10">
        <v>208272.01488305468</v>
      </c>
      <c r="G57" s="11">
        <f t="shared" si="1"/>
        <v>4</v>
      </c>
      <c r="H57" s="6" t="str">
        <f>VLOOKUP(E57, Conflict!E:G, 3, FALSE)</f>
        <v>No shock</v>
      </c>
      <c r="I57" s="19">
        <f>VLOOKUP(E57, 'Natural Hazards'!E:G, 3, FALSE)</f>
        <v>2</v>
      </c>
      <c r="J57" s="6" t="str">
        <f>VLOOKUP(E57, 'Natural Hazards'!E:H, 4, FALSE)</f>
        <v>Shock</v>
      </c>
      <c r="K57" s="6" t="str">
        <f>VLOOKUP(E57, 'Natural Hazards'!E:V, 18, FALSE)</f>
        <v>No shock</v>
      </c>
      <c r="L57" s="6" t="str">
        <f>VLOOKUP(E57, 'Natural Hazards'!E:AF, 28, FALSE)</f>
        <v>No Shock</v>
      </c>
      <c r="M57" s="6" t="str">
        <f>VLOOKUP(E57,'Natural Hazards'!E:AH, 30, FALSE)</f>
        <v>Shock</v>
      </c>
      <c r="N57" s="6" t="str">
        <f>VLOOKUP(E57, 'Policy&amp;Access'!E:G, 3, FALSE)</f>
        <v>No shock</v>
      </c>
      <c r="O57" s="6" t="str">
        <f>VLOOKUP(E57, Displacement!E:G, 3, FALSE)</f>
        <v>No shock</v>
      </c>
      <c r="P57" s="6" t="str">
        <f>VLOOKUP(E57, Disease!E:G, 3, FALSE)</f>
        <v>Shock</v>
      </c>
      <c r="Q57" s="6" t="str">
        <f>VLOOKUP(E57, Markets!E:G, 3, FALSE)</f>
        <v>Shock</v>
      </c>
    </row>
    <row r="58" spans="1:17" s="1" customFormat="1" ht="17.5" thickTop="1" thickBot="1" x14ac:dyDescent="0.5">
      <c r="A58" s="50" t="s">
        <v>147</v>
      </c>
      <c r="B58" s="3" t="s">
        <v>248</v>
      </c>
      <c r="C58" s="3" t="s">
        <v>265</v>
      </c>
      <c r="D58" s="3" t="s">
        <v>266</v>
      </c>
      <c r="E58" s="3" t="str">
        <f t="shared" si="0"/>
        <v>AF0609_February</v>
      </c>
      <c r="F58" s="10">
        <v>113605.48884897266</v>
      </c>
      <c r="G58" s="11">
        <f t="shared" si="1"/>
        <v>4</v>
      </c>
      <c r="H58" s="6" t="str">
        <f>VLOOKUP(E58, Conflict!E:G, 3, FALSE)</f>
        <v>No shock</v>
      </c>
      <c r="I58" s="19">
        <f>VLOOKUP(E58, 'Natural Hazards'!E:G, 3, FALSE)</f>
        <v>2</v>
      </c>
      <c r="J58" s="6" t="str">
        <f>VLOOKUP(E58, 'Natural Hazards'!E:H, 4, FALSE)</f>
        <v>Shock</v>
      </c>
      <c r="K58" s="6" t="str">
        <f>VLOOKUP(E58, 'Natural Hazards'!E:V, 18, FALSE)</f>
        <v>No shock</v>
      </c>
      <c r="L58" s="6" t="str">
        <f>VLOOKUP(E58, 'Natural Hazards'!E:AF, 28, FALSE)</f>
        <v>No Shock</v>
      </c>
      <c r="M58" s="6" t="str">
        <f>VLOOKUP(E58,'Natural Hazards'!E:AH, 30, FALSE)</f>
        <v>Shock</v>
      </c>
      <c r="N58" s="6" t="str">
        <f>VLOOKUP(E58, 'Policy&amp;Access'!E:G, 3, FALSE)</f>
        <v>No shock</v>
      </c>
      <c r="O58" s="6" t="str">
        <f>VLOOKUP(E58, Displacement!E:G, 3, FALSE)</f>
        <v>No shock</v>
      </c>
      <c r="P58" s="6" t="str">
        <f>VLOOKUP(E58, Disease!E:G, 3, FALSE)</f>
        <v>Shock</v>
      </c>
      <c r="Q58" s="6" t="str">
        <f>VLOOKUP(E58, Markets!E:G, 3, FALSE)</f>
        <v>Shock</v>
      </c>
    </row>
    <row r="59" spans="1:17" s="1" customFormat="1" ht="17.5" thickTop="1" thickBot="1" x14ac:dyDescent="0.5">
      <c r="A59" s="50" t="s">
        <v>147</v>
      </c>
      <c r="B59" s="3" t="s">
        <v>248</v>
      </c>
      <c r="C59" s="3" t="s">
        <v>267</v>
      </c>
      <c r="D59" s="3" t="s">
        <v>268</v>
      </c>
      <c r="E59" s="3" t="str">
        <f t="shared" si="0"/>
        <v>AF0610_February</v>
      </c>
      <c r="F59" s="10">
        <v>57313.292874283616</v>
      </c>
      <c r="G59" s="11">
        <f t="shared" si="1"/>
        <v>3</v>
      </c>
      <c r="H59" s="6" t="str">
        <f>VLOOKUP(E59, Conflict!E:G, 3, FALSE)</f>
        <v>Shock</v>
      </c>
      <c r="I59" s="19">
        <f>VLOOKUP(E59, 'Natural Hazards'!E:G, 3, FALSE)</f>
        <v>1</v>
      </c>
      <c r="J59" s="6" t="str">
        <f>VLOOKUP(E59, 'Natural Hazards'!E:H, 4, FALSE)</f>
        <v>Shock</v>
      </c>
      <c r="K59" s="6" t="str">
        <f>VLOOKUP(E59, 'Natural Hazards'!E:V, 18, FALSE)</f>
        <v>No shock</v>
      </c>
      <c r="L59" s="6" t="str">
        <f>VLOOKUP(E59, 'Natural Hazards'!E:AF, 28, FALSE)</f>
        <v>No Shock</v>
      </c>
      <c r="M59" s="6" t="str">
        <f>VLOOKUP(E59,'Natural Hazards'!E:AH, 30, FALSE)</f>
        <v>No Shock</v>
      </c>
      <c r="N59" s="6" t="str">
        <f>VLOOKUP(E59, 'Policy&amp;Access'!E:G, 3, FALSE)</f>
        <v>No shock</v>
      </c>
      <c r="O59" s="6" t="str">
        <f>VLOOKUP(E59, Displacement!E:G, 3, FALSE)</f>
        <v>No shock</v>
      </c>
      <c r="P59" s="6" t="str">
        <f>VLOOKUP(E59, Disease!E:G, 3, FALSE)</f>
        <v>No shock</v>
      </c>
      <c r="Q59" s="6" t="str">
        <f>VLOOKUP(E59, Markets!E:G, 3, FALSE)</f>
        <v>Shock</v>
      </c>
    </row>
    <row r="60" spans="1:17" s="1" customFormat="1" ht="17.5" thickTop="1" thickBot="1" x14ac:dyDescent="0.5">
      <c r="A60" s="50" t="s">
        <v>147</v>
      </c>
      <c r="B60" s="3" t="s">
        <v>248</v>
      </c>
      <c r="C60" s="3" t="s">
        <v>269</v>
      </c>
      <c r="D60" s="3" t="s">
        <v>270</v>
      </c>
      <c r="E60" s="3" t="str">
        <f t="shared" si="0"/>
        <v>AF0611_February</v>
      </c>
      <c r="F60" s="10">
        <v>73038.503944390992</v>
      </c>
      <c r="G60" s="11">
        <f t="shared" si="1"/>
        <v>3</v>
      </c>
      <c r="H60" s="6" t="str">
        <f>VLOOKUP(E60, Conflict!E:G, 3, FALSE)</f>
        <v>No shock</v>
      </c>
      <c r="I60" s="19">
        <f>VLOOKUP(E60, 'Natural Hazards'!E:G, 3, FALSE)</f>
        <v>1</v>
      </c>
      <c r="J60" s="6" t="str">
        <f>VLOOKUP(E60, 'Natural Hazards'!E:H, 4, FALSE)</f>
        <v>Shock</v>
      </c>
      <c r="K60" s="6" t="str">
        <f>VLOOKUP(E60, 'Natural Hazards'!E:V, 18, FALSE)</f>
        <v>No shock</v>
      </c>
      <c r="L60" s="6" t="str">
        <f>VLOOKUP(E60, 'Natural Hazards'!E:AF, 28, FALSE)</f>
        <v>No Shock</v>
      </c>
      <c r="M60" s="6" t="str">
        <f>VLOOKUP(E60,'Natural Hazards'!E:AH, 30, FALSE)</f>
        <v>No Shock</v>
      </c>
      <c r="N60" s="6" t="str">
        <f>VLOOKUP(E60, 'Policy&amp;Access'!E:G, 3, FALSE)</f>
        <v>No shock</v>
      </c>
      <c r="O60" s="6" t="str">
        <f>VLOOKUP(E60, Displacement!E:G, 3, FALSE)</f>
        <v>No shock</v>
      </c>
      <c r="P60" s="6" t="str">
        <f>VLOOKUP(E60, Disease!E:G, 3, FALSE)</f>
        <v>Shock</v>
      </c>
      <c r="Q60" s="6" t="str">
        <f>VLOOKUP(E60, Markets!E:G, 3, FALSE)</f>
        <v>Shock</v>
      </c>
    </row>
    <row r="61" spans="1:17" s="1" customFormat="1" ht="17.5" thickTop="1" thickBot="1" x14ac:dyDescent="0.5">
      <c r="A61" s="50" t="s">
        <v>147</v>
      </c>
      <c r="B61" s="3" t="s">
        <v>248</v>
      </c>
      <c r="C61" s="3" t="s">
        <v>271</v>
      </c>
      <c r="D61" s="3" t="s">
        <v>272</v>
      </c>
      <c r="E61" s="3" t="str">
        <f t="shared" si="0"/>
        <v>AF0612_February</v>
      </c>
      <c r="F61" s="10">
        <v>52173.245366723822</v>
      </c>
      <c r="G61" s="11">
        <f t="shared" si="1"/>
        <v>3</v>
      </c>
      <c r="H61" s="6" t="str">
        <f>VLOOKUP(E61, Conflict!E:G, 3, FALSE)</f>
        <v>No shock</v>
      </c>
      <c r="I61" s="19">
        <f>VLOOKUP(E61, 'Natural Hazards'!E:G, 3, FALSE)</f>
        <v>2</v>
      </c>
      <c r="J61" s="6" t="str">
        <f>VLOOKUP(E61, 'Natural Hazards'!E:H, 4, FALSE)</f>
        <v>Shock</v>
      </c>
      <c r="K61" s="6" t="str">
        <f>VLOOKUP(E61, 'Natural Hazards'!E:V, 18, FALSE)</f>
        <v>No shock</v>
      </c>
      <c r="L61" s="6" t="str">
        <f>VLOOKUP(E61, 'Natural Hazards'!E:AF, 28, FALSE)</f>
        <v>No Shock</v>
      </c>
      <c r="M61" s="6" t="str">
        <f>VLOOKUP(E61,'Natural Hazards'!E:AH, 30, FALSE)</f>
        <v>Shock</v>
      </c>
      <c r="N61" s="6" t="str">
        <f>VLOOKUP(E61, 'Policy&amp;Access'!E:G, 3, FALSE)</f>
        <v>No shock</v>
      </c>
      <c r="O61" s="6" t="str">
        <f>VLOOKUP(E61, Displacement!E:G, 3, FALSE)</f>
        <v>No shock</v>
      </c>
      <c r="P61" s="6" t="str">
        <f>VLOOKUP(E61, Disease!E:G, 3, FALSE)</f>
        <v>No shock</v>
      </c>
      <c r="Q61" s="6" t="str">
        <f>VLOOKUP(E61, Markets!E:G, 3, FALSE)</f>
        <v>Shock</v>
      </c>
    </row>
    <row r="62" spans="1:17" s="1" customFormat="1" ht="17.5" thickTop="1" thickBot="1" x14ac:dyDescent="0.5">
      <c r="A62" s="50" t="s">
        <v>147</v>
      </c>
      <c r="B62" s="3" t="s">
        <v>248</v>
      </c>
      <c r="C62" s="3" t="s">
        <v>273</v>
      </c>
      <c r="D62" s="3" t="s">
        <v>274</v>
      </c>
      <c r="E62" s="3" t="str">
        <f t="shared" si="0"/>
        <v>AF0613_February</v>
      </c>
      <c r="F62" s="10">
        <v>74907.597050938435</v>
      </c>
      <c r="G62" s="11">
        <f t="shared" si="1"/>
        <v>3</v>
      </c>
      <c r="H62" s="6" t="str">
        <f>VLOOKUP(E62, Conflict!E:G, 3, FALSE)</f>
        <v>No shock</v>
      </c>
      <c r="I62" s="19">
        <f>VLOOKUP(E62, 'Natural Hazards'!E:G, 3, FALSE)</f>
        <v>2</v>
      </c>
      <c r="J62" s="6" t="str">
        <f>VLOOKUP(E62, 'Natural Hazards'!E:H, 4, FALSE)</f>
        <v>Shock</v>
      </c>
      <c r="K62" s="6" t="str">
        <f>VLOOKUP(E62, 'Natural Hazards'!E:V, 18, FALSE)</f>
        <v>No shock</v>
      </c>
      <c r="L62" s="6" t="str">
        <f>VLOOKUP(E62, 'Natural Hazards'!E:AF, 28, FALSE)</f>
        <v>No Shock</v>
      </c>
      <c r="M62" s="6" t="str">
        <f>VLOOKUP(E62,'Natural Hazards'!E:AH, 30, FALSE)</f>
        <v>Shock</v>
      </c>
      <c r="N62" s="6" t="str">
        <f>VLOOKUP(E62, 'Policy&amp;Access'!E:G, 3, FALSE)</f>
        <v>No shock</v>
      </c>
      <c r="O62" s="6" t="str">
        <f>VLOOKUP(E62, Displacement!E:G, 3, FALSE)</f>
        <v>No shock</v>
      </c>
      <c r="P62" s="6" t="str">
        <f>VLOOKUP(E62, Disease!E:G, 3, FALSE)</f>
        <v>No shock</v>
      </c>
      <c r="Q62" s="6" t="str">
        <f>VLOOKUP(E62, Markets!E:G, 3, FALSE)</f>
        <v>Shock</v>
      </c>
    </row>
    <row r="63" spans="1:17" s="1" customFormat="1" ht="17.5" thickTop="1" thickBot="1" x14ac:dyDescent="0.5">
      <c r="A63" s="50" t="s">
        <v>147</v>
      </c>
      <c r="B63" s="3" t="s">
        <v>248</v>
      </c>
      <c r="C63" s="3" t="s">
        <v>275</v>
      </c>
      <c r="D63" s="3" t="s">
        <v>276</v>
      </c>
      <c r="E63" s="3" t="str">
        <f t="shared" si="0"/>
        <v>AF0614_February</v>
      </c>
      <c r="F63" s="10">
        <v>61550.638606264241</v>
      </c>
      <c r="G63" s="11">
        <f t="shared" si="1"/>
        <v>3</v>
      </c>
      <c r="H63" s="6" t="str">
        <f>VLOOKUP(E63, Conflict!E:G, 3, FALSE)</f>
        <v>No shock</v>
      </c>
      <c r="I63" s="19">
        <f>VLOOKUP(E63, 'Natural Hazards'!E:G, 3, FALSE)</f>
        <v>2</v>
      </c>
      <c r="J63" s="6" t="str">
        <f>VLOOKUP(E63, 'Natural Hazards'!E:H, 4, FALSE)</f>
        <v>Shock</v>
      </c>
      <c r="K63" s="6" t="str">
        <f>VLOOKUP(E63, 'Natural Hazards'!E:V, 18, FALSE)</f>
        <v>No shock</v>
      </c>
      <c r="L63" s="6" t="str">
        <f>VLOOKUP(E63, 'Natural Hazards'!E:AF, 28, FALSE)</f>
        <v>No Shock</v>
      </c>
      <c r="M63" s="6" t="str">
        <f>VLOOKUP(E63,'Natural Hazards'!E:AH, 30, FALSE)</f>
        <v>Shock</v>
      </c>
      <c r="N63" s="6" t="str">
        <f>VLOOKUP(E63, 'Policy&amp;Access'!E:G, 3, FALSE)</f>
        <v>No shock</v>
      </c>
      <c r="O63" s="6" t="str">
        <f>VLOOKUP(E63, Displacement!E:G, 3, FALSE)</f>
        <v>No shock</v>
      </c>
      <c r="P63" s="6" t="str">
        <f>VLOOKUP(E63, Disease!E:G, 3, FALSE)</f>
        <v>No shock</v>
      </c>
      <c r="Q63" s="6" t="str">
        <f>VLOOKUP(E63, Markets!E:G, 3, FALSE)</f>
        <v>Shock</v>
      </c>
    </row>
    <row r="64" spans="1:17" s="1" customFormat="1" ht="17.5" thickTop="1" thickBot="1" x14ac:dyDescent="0.5">
      <c r="A64" s="50" t="s">
        <v>147</v>
      </c>
      <c r="B64" s="3" t="s">
        <v>248</v>
      </c>
      <c r="C64" s="3" t="s">
        <v>277</v>
      </c>
      <c r="D64" s="3" t="s">
        <v>278</v>
      </c>
      <c r="E64" s="3" t="str">
        <f t="shared" si="0"/>
        <v>AF0615_February</v>
      </c>
      <c r="F64" s="10">
        <v>154950.56993632004</v>
      </c>
      <c r="G64" s="11">
        <f t="shared" si="1"/>
        <v>3</v>
      </c>
      <c r="H64" s="6" t="str">
        <f>VLOOKUP(E64, Conflict!E:G, 3, FALSE)</f>
        <v>No shock</v>
      </c>
      <c r="I64" s="19">
        <f>VLOOKUP(E64, 'Natural Hazards'!E:G, 3, FALSE)</f>
        <v>1</v>
      </c>
      <c r="J64" s="6" t="str">
        <f>VLOOKUP(E64, 'Natural Hazards'!E:H, 4, FALSE)</f>
        <v>Shock</v>
      </c>
      <c r="K64" s="6" t="str">
        <f>VLOOKUP(E64, 'Natural Hazards'!E:V, 18, FALSE)</f>
        <v>No shock</v>
      </c>
      <c r="L64" s="6" t="str">
        <f>VLOOKUP(E64, 'Natural Hazards'!E:AF, 28, FALSE)</f>
        <v>No Shock</v>
      </c>
      <c r="M64" s="6" t="str">
        <f>VLOOKUP(E64,'Natural Hazards'!E:AH, 30, FALSE)</f>
        <v>No Shock</v>
      </c>
      <c r="N64" s="6" t="str">
        <f>VLOOKUP(E64, 'Policy&amp;Access'!E:G, 3, FALSE)</f>
        <v>No shock</v>
      </c>
      <c r="O64" s="6" t="str">
        <f>VLOOKUP(E64, Displacement!E:G, 3, FALSE)</f>
        <v>No shock</v>
      </c>
      <c r="P64" s="6" t="str">
        <f>VLOOKUP(E64, Disease!E:G, 3, FALSE)</f>
        <v>Shock</v>
      </c>
      <c r="Q64" s="6" t="str">
        <f>VLOOKUP(E64, Markets!E:G, 3, FALSE)</f>
        <v>Shock</v>
      </c>
    </row>
    <row r="65" spans="1:17" s="1" customFormat="1" ht="17.5" thickTop="1" thickBot="1" x14ac:dyDescent="0.5">
      <c r="A65" s="50" t="s">
        <v>147</v>
      </c>
      <c r="B65" s="3" t="s">
        <v>248</v>
      </c>
      <c r="C65" s="3" t="s">
        <v>279</v>
      </c>
      <c r="D65" s="3" t="s">
        <v>280</v>
      </c>
      <c r="E65" s="3" t="str">
        <f t="shared" si="0"/>
        <v>AF0616_February</v>
      </c>
      <c r="F65" s="10">
        <v>108494.4665294157</v>
      </c>
      <c r="G65" s="11">
        <f t="shared" si="1"/>
        <v>4</v>
      </c>
      <c r="H65" s="6" t="str">
        <f>VLOOKUP(E65, Conflict!E:G, 3, FALSE)</f>
        <v>No shock</v>
      </c>
      <c r="I65" s="19">
        <f>VLOOKUP(E65, 'Natural Hazards'!E:G, 3, FALSE)</f>
        <v>2</v>
      </c>
      <c r="J65" s="6" t="str">
        <f>VLOOKUP(E65, 'Natural Hazards'!E:H, 4, FALSE)</f>
        <v>Shock</v>
      </c>
      <c r="K65" s="6" t="str">
        <f>VLOOKUP(E65, 'Natural Hazards'!E:V, 18, FALSE)</f>
        <v>No shock</v>
      </c>
      <c r="L65" s="6" t="str">
        <f>VLOOKUP(E65, 'Natural Hazards'!E:AF, 28, FALSE)</f>
        <v>No Shock</v>
      </c>
      <c r="M65" s="6" t="str">
        <f>VLOOKUP(E65,'Natural Hazards'!E:AH, 30, FALSE)</f>
        <v>Shock</v>
      </c>
      <c r="N65" s="6" t="str">
        <f>VLOOKUP(E65, 'Policy&amp;Access'!E:G, 3, FALSE)</f>
        <v>No shock</v>
      </c>
      <c r="O65" s="6" t="str">
        <f>VLOOKUP(E65, Displacement!E:G, 3, FALSE)</f>
        <v>No shock</v>
      </c>
      <c r="P65" s="6" t="str">
        <f>VLOOKUP(E65, Disease!E:G, 3, FALSE)</f>
        <v>Shock</v>
      </c>
      <c r="Q65" s="6" t="str">
        <f>VLOOKUP(E65, Markets!E:G, 3, FALSE)</f>
        <v>Shock</v>
      </c>
    </row>
    <row r="66" spans="1:17" s="1" customFormat="1" ht="17.5" thickTop="1" thickBot="1" x14ac:dyDescent="0.5">
      <c r="A66" s="50" t="s">
        <v>147</v>
      </c>
      <c r="B66" s="3" t="s">
        <v>248</v>
      </c>
      <c r="C66" s="3" t="s">
        <v>281</v>
      </c>
      <c r="D66" s="3" t="s">
        <v>282</v>
      </c>
      <c r="E66" s="3" t="str">
        <f t="shared" si="0"/>
        <v>AF0617_February</v>
      </c>
      <c r="F66" s="10">
        <v>78092.001105629941</v>
      </c>
      <c r="G66" s="11">
        <f t="shared" si="1"/>
        <v>4</v>
      </c>
      <c r="H66" s="6" t="str">
        <f>VLOOKUP(E66, Conflict!E:G, 3, FALSE)</f>
        <v>No shock</v>
      </c>
      <c r="I66" s="19">
        <f>VLOOKUP(E66, 'Natural Hazards'!E:G, 3, FALSE)</f>
        <v>2</v>
      </c>
      <c r="J66" s="6" t="str">
        <f>VLOOKUP(E66, 'Natural Hazards'!E:H, 4, FALSE)</f>
        <v>Shock</v>
      </c>
      <c r="K66" s="6" t="str">
        <f>VLOOKUP(E66, 'Natural Hazards'!E:V, 18, FALSE)</f>
        <v>No shock</v>
      </c>
      <c r="L66" s="6" t="str">
        <f>VLOOKUP(E66, 'Natural Hazards'!E:AF, 28, FALSE)</f>
        <v>No Shock</v>
      </c>
      <c r="M66" s="6" t="str">
        <f>VLOOKUP(E66,'Natural Hazards'!E:AH, 30, FALSE)</f>
        <v>Shock</v>
      </c>
      <c r="N66" s="6" t="str">
        <f>VLOOKUP(E66, 'Policy&amp;Access'!E:G, 3, FALSE)</f>
        <v>No shock</v>
      </c>
      <c r="O66" s="6" t="str">
        <f>VLOOKUP(E66, Displacement!E:G, 3, FALSE)</f>
        <v>No shock</v>
      </c>
      <c r="P66" s="6" t="str">
        <f>VLOOKUP(E66, Disease!E:G, 3, FALSE)</f>
        <v>Shock</v>
      </c>
      <c r="Q66" s="6" t="str">
        <f>VLOOKUP(E66, Markets!E:G, 3, FALSE)</f>
        <v>Shock</v>
      </c>
    </row>
    <row r="67" spans="1:17" s="1" customFormat="1" ht="17.5" thickTop="1" thickBot="1" x14ac:dyDescent="0.5">
      <c r="A67" s="50" t="s">
        <v>147</v>
      </c>
      <c r="B67" s="3" t="s">
        <v>248</v>
      </c>
      <c r="C67" s="3" t="s">
        <v>283</v>
      </c>
      <c r="D67" s="3" t="s">
        <v>284</v>
      </c>
      <c r="E67" s="3" t="str">
        <f t="shared" ref="E67:E130" si="2">_xlfn.CONCAT(D67,"_",A67)</f>
        <v>AF0618_February</v>
      </c>
      <c r="F67" s="10">
        <v>45269.010074969694</v>
      </c>
      <c r="G67" s="11">
        <f t="shared" ref="G67:G130" si="3">COUNTIF(H67, "Shock")+COUNTIF(N67, "Shock")+I67+COUNTIF(O67, "Shock")+COUNTIF(P67, "Shock")+COUNTIF(Q67, "Shock")</f>
        <v>5</v>
      </c>
      <c r="H67" s="6" t="str">
        <f>VLOOKUP(E67, Conflict!E:G, 3, FALSE)</f>
        <v>Shock</v>
      </c>
      <c r="I67" s="19">
        <f>VLOOKUP(E67, 'Natural Hazards'!E:G, 3, FALSE)</f>
        <v>2</v>
      </c>
      <c r="J67" s="6" t="str">
        <f>VLOOKUP(E67, 'Natural Hazards'!E:H, 4, FALSE)</f>
        <v>Shock</v>
      </c>
      <c r="K67" s="6" t="str">
        <f>VLOOKUP(E67, 'Natural Hazards'!E:V, 18, FALSE)</f>
        <v>No shock</v>
      </c>
      <c r="L67" s="6" t="str">
        <f>VLOOKUP(E67, 'Natural Hazards'!E:AF, 28, FALSE)</f>
        <v>No Shock</v>
      </c>
      <c r="M67" s="6" t="str">
        <f>VLOOKUP(E67,'Natural Hazards'!E:AH, 30, FALSE)</f>
        <v>Shock</v>
      </c>
      <c r="N67" s="6" t="str">
        <f>VLOOKUP(E67, 'Policy&amp;Access'!E:G, 3, FALSE)</f>
        <v>No shock</v>
      </c>
      <c r="O67" s="6" t="str">
        <f>VLOOKUP(E67, Displacement!E:G, 3, FALSE)</f>
        <v>No shock</v>
      </c>
      <c r="P67" s="6" t="str">
        <f>VLOOKUP(E67, Disease!E:G, 3, FALSE)</f>
        <v>Shock</v>
      </c>
      <c r="Q67" s="6" t="str">
        <f>VLOOKUP(E67, Markets!E:G, 3, FALSE)</f>
        <v>Shock</v>
      </c>
    </row>
    <row r="68" spans="1:17" s="1" customFormat="1" ht="17.5" thickTop="1" thickBot="1" x14ac:dyDescent="0.5">
      <c r="A68" s="50" t="s">
        <v>147</v>
      </c>
      <c r="B68" s="3" t="s">
        <v>248</v>
      </c>
      <c r="C68" s="3" t="s">
        <v>285</v>
      </c>
      <c r="D68" s="3" t="s">
        <v>286</v>
      </c>
      <c r="E68" s="3" t="str">
        <f t="shared" si="2"/>
        <v>AF0619_February</v>
      </c>
      <c r="F68" s="10">
        <v>107085.74976197489</v>
      </c>
      <c r="G68" s="11">
        <f t="shared" si="3"/>
        <v>3</v>
      </c>
      <c r="H68" s="6" t="str">
        <f>VLOOKUP(E68, Conflict!E:G, 3, FALSE)</f>
        <v>Shock</v>
      </c>
      <c r="I68" s="19">
        <f>VLOOKUP(E68, 'Natural Hazards'!E:G, 3, FALSE)</f>
        <v>1</v>
      </c>
      <c r="J68" s="6" t="str">
        <f>VLOOKUP(E68, 'Natural Hazards'!E:H, 4, FALSE)</f>
        <v>Shock</v>
      </c>
      <c r="K68" s="6" t="str">
        <f>VLOOKUP(E68, 'Natural Hazards'!E:V, 18, FALSE)</f>
        <v>No shock</v>
      </c>
      <c r="L68" s="6" t="str">
        <f>VLOOKUP(E68, 'Natural Hazards'!E:AF, 28, FALSE)</f>
        <v>No Shock</v>
      </c>
      <c r="M68" s="6" t="str">
        <f>VLOOKUP(E68,'Natural Hazards'!E:AH, 30, FALSE)</f>
        <v>No Shock</v>
      </c>
      <c r="N68" s="6" t="str">
        <f>VLOOKUP(E68, 'Policy&amp;Access'!E:G, 3, FALSE)</f>
        <v>No shock</v>
      </c>
      <c r="O68" s="6" t="str">
        <f>VLOOKUP(E68, Displacement!E:G, 3, FALSE)</f>
        <v>No shock</v>
      </c>
      <c r="P68" s="6" t="str">
        <f>VLOOKUP(E68, Disease!E:G, 3, FALSE)</f>
        <v>No shock</v>
      </c>
      <c r="Q68" s="6" t="str">
        <f>VLOOKUP(E68, Markets!E:G, 3, FALSE)</f>
        <v>Shock</v>
      </c>
    </row>
    <row r="69" spans="1:17" s="1" customFormat="1" ht="17.5" thickTop="1" thickBot="1" x14ac:dyDescent="0.5">
      <c r="A69" s="50" t="s">
        <v>147</v>
      </c>
      <c r="B69" s="3" t="s">
        <v>248</v>
      </c>
      <c r="C69" s="3" t="s">
        <v>287</v>
      </c>
      <c r="D69" s="3" t="s">
        <v>288</v>
      </c>
      <c r="E69" s="3" t="str">
        <f t="shared" si="2"/>
        <v>AF0620_February</v>
      </c>
      <c r="F69" s="10">
        <v>36698.434132799703</v>
      </c>
      <c r="G69" s="11">
        <f t="shared" si="3"/>
        <v>2</v>
      </c>
      <c r="H69" s="6" t="str">
        <f>VLOOKUP(E69, Conflict!E:G, 3, FALSE)</f>
        <v>No shock</v>
      </c>
      <c r="I69" s="19">
        <f>VLOOKUP(E69, 'Natural Hazards'!E:G, 3, FALSE)</f>
        <v>1</v>
      </c>
      <c r="J69" s="6" t="str">
        <f>VLOOKUP(E69, 'Natural Hazards'!E:H, 4, FALSE)</f>
        <v>No shock</v>
      </c>
      <c r="K69" s="6" t="str">
        <f>VLOOKUP(E69, 'Natural Hazards'!E:V, 18, FALSE)</f>
        <v>No shock</v>
      </c>
      <c r="L69" s="6" t="str">
        <f>VLOOKUP(E69, 'Natural Hazards'!E:AF, 28, FALSE)</f>
        <v>No Shock</v>
      </c>
      <c r="M69" s="6" t="str">
        <f>VLOOKUP(E69,'Natural Hazards'!E:AH, 30, FALSE)</f>
        <v>Shock</v>
      </c>
      <c r="N69" s="6" t="str">
        <f>VLOOKUP(E69, 'Policy&amp;Access'!E:G, 3, FALSE)</f>
        <v>No shock</v>
      </c>
      <c r="O69" s="6" t="str">
        <f>VLOOKUP(E69, Displacement!E:G, 3, FALSE)</f>
        <v>No shock</v>
      </c>
      <c r="P69" s="6" t="str">
        <f>VLOOKUP(E69, Disease!E:G, 3, FALSE)</f>
        <v>No shock</v>
      </c>
      <c r="Q69" s="6" t="str">
        <f>VLOOKUP(E69, Markets!E:G, 3, FALSE)</f>
        <v>Shock</v>
      </c>
    </row>
    <row r="70" spans="1:17" s="1" customFormat="1" ht="17.5" thickTop="1" thickBot="1" x14ac:dyDescent="0.5">
      <c r="A70" s="50" t="s">
        <v>147</v>
      </c>
      <c r="B70" s="3" t="s">
        <v>248</v>
      </c>
      <c r="C70" s="3" t="s">
        <v>289</v>
      </c>
      <c r="D70" s="3" t="s">
        <v>290</v>
      </c>
      <c r="E70" s="3" t="str">
        <f t="shared" si="2"/>
        <v>AF0621_February</v>
      </c>
      <c r="F70" s="10">
        <v>61548.307376878605</v>
      </c>
      <c r="G70" s="11">
        <f t="shared" si="3"/>
        <v>4</v>
      </c>
      <c r="H70" s="6" t="str">
        <f>VLOOKUP(E70, Conflict!E:G, 3, FALSE)</f>
        <v>No shock</v>
      </c>
      <c r="I70" s="19">
        <f>VLOOKUP(E70, 'Natural Hazards'!E:G, 3, FALSE)</f>
        <v>2</v>
      </c>
      <c r="J70" s="6" t="str">
        <f>VLOOKUP(E70, 'Natural Hazards'!E:H, 4, FALSE)</f>
        <v>Shock</v>
      </c>
      <c r="K70" s="6" t="str">
        <f>VLOOKUP(E70, 'Natural Hazards'!E:V, 18, FALSE)</f>
        <v>No shock</v>
      </c>
      <c r="L70" s="6" t="str">
        <f>VLOOKUP(E70, 'Natural Hazards'!E:AF, 28, FALSE)</f>
        <v>No Shock</v>
      </c>
      <c r="M70" s="6" t="str">
        <f>VLOOKUP(E70,'Natural Hazards'!E:AH, 30, FALSE)</f>
        <v>Shock</v>
      </c>
      <c r="N70" s="6" t="str">
        <f>VLOOKUP(E70, 'Policy&amp;Access'!E:G, 3, FALSE)</f>
        <v>No shock</v>
      </c>
      <c r="O70" s="6" t="str">
        <f>VLOOKUP(E70, Displacement!E:G, 3, FALSE)</f>
        <v>No shock</v>
      </c>
      <c r="P70" s="6" t="str">
        <f>VLOOKUP(E70, Disease!E:G, 3, FALSE)</f>
        <v>Shock</v>
      </c>
      <c r="Q70" s="6" t="str">
        <f>VLOOKUP(E70, Markets!E:G, 3, FALSE)</f>
        <v>Shock</v>
      </c>
    </row>
    <row r="71" spans="1:17" s="1" customFormat="1" ht="17.5" thickTop="1" thickBot="1" x14ac:dyDescent="0.5">
      <c r="A71" s="50" t="s">
        <v>147</v>
      </c>
      <c r="B71" s="3" t="s">
        <v>248</v>
      </c>
      <c r="C71" s="3" t="s">
        <v>291</v>
      </c>
      <c r="D71" s="3" t="s">
        <v>292</v>
      </c>
      <c r="E71" s="3" t="str">
        <f t="shared" si="2"/>
        <v>AF0622_February</v>
      </c>
      <c r="F71" s="10">
        <v>34354.433664453369</v>
      </c>
      <c r="G71" s="11">
        <f t="shared" si="3"/>
        <v>2</v>
      </c>
      <c r="H71" s="6" t="str">
        <f>VLOOKUP(E71, Conflict!E:G, 3, FALSE)</f>
        <v>No shock</v>
      </c>
      <c r="I71" s="19">
        <f>VLOOKUP(E71, 'Natural Hazards'!E:G, 3, FALSE)</f>
        <v>1</v>
      </c>
      <c r="J71" s="6" t="str">
        <f>VLOOKUP(E71, 'Natural Hazards'!E:H, 4, FALSE)</f>
        <v>No shock</v>
      </c>
      <c r="K71" s="6" t="str">
        <f>VLOOKUP(E71, 'Natural Hazards'!E:V, 18, FALSE)</f>
        <v>No shock</v>
      </c>
      <c r="L71" s="6" t="str">
        <f>VLOOKUP(E71, 'Natural Hazards'!E:AF, 28, FALSE)</f>
        <v>No Shock</v>
      </c>
      <c r="M71" s="6" t="str">
        <f>VLOOKUP(E71,'Natural Hazards'!E:AH, 30, FALSE)</f>
        <v>Shock</v>
      </c>
      <c r="N71" s="6" t="str">
        <f>VLOOKUP(E71, 'Policy&amp;Access'!E:G, 3, FALSE)</f>
        <v>No shock</v>
      </c>
      <c r="O71" s="6" t="str">
        <f>VLOOKUP(E71, Displacement!E:G, 3, FALSE)</f>
        <v>No shock</v>
      </c>
      <c r="P71" s="6" t="str">
        <f>VLOOKUP(E71, Disease!E:G, 3, FALSE)</f>
        <v>No shock</v>
      </c>
      <c r="Q71" s="6" t="str">
        <f>VLOOKUP(E71, Markets!E:G, 3, FALSE)</f>
        <v>Shock</v>
      </c>
    </row>
    <row r="72" spans="1:17" s="1" customFormat="1" ht="17.5" thickTop="1" thickBot="1" x14ac:dyDescent="0.5">
      <c r="A72" s="50" t="s">
        <v>147</v>
      </c>
      <c r="B72" s="3" t="s">
        <v>293</v>
      </c>
      <c r="C72" s="3" t="s">
        <v>294</v>
      </c>
      <c r="D72" s="3" t="s">
        <v>295</v>
      </c>
      <c r="E72" s="3" t="str">
        <f t="shared" si="2"/>
        <v>AF0701_February</v>
      </c>
      <c r="F72" s="10">
        <v>229108.08292138932</v>
      </c>
      <c r="G72" s="11">
        <f t="shared" si="3"/>
        <v>3</v>
      </c>
      <c r="H72" s="6" t="str">
        <f>VLOOKUP(E72, Conflict!E:G, 3, FALSE)</f>
        <v>No shock</v>
      </c>
      <c r="I72" s="19">
        <f>VLOOKUP(E72, 'Natural Hazards'!E:G, 3, FALSE)</f>
        <v>2</v>
      </c>
      <c r="J72" s="6" t="str">
        <f>VLOOKUP(E72, 'Natural Hazards'!E:H, 4, FALSE)</f>
        <v>Shock</v>
      </c>
      <c r="K72" s="6" t="str">
        <f>VLOOKUP(E72, 'Natural Hazards'!E:V, 18, FALSE)</f>
        <v>No shock</v>
      </c>
      <c r="L72" s="6" t="str">
        <f>VLOOKUP(E72, 'Natural Hazards'!E:AF, 28, FALSE)</f>
        <v>No Shock</v>
      </c>
      <c r="M72" s="6" t="str">
        <f>VLOOKUP(E72,'Natural Hazards'!E:AH, 30, FALSE)</f>
        <v>Shock</v>
      </c>
      <c r="N72" s="6" t="str">
        <f>VLOOKUP(E72, 'Policy&amp;Access'!E:G, 3, FALSE)</f>
        <v>No shock</v>
      </c>
      <c r="O72" s="6" t="str">
        <f>VLOOKUP(E72, Displacement!E:G, 3, FALSE)</f>
        <v>No shock</v>
      </c>
      <c r="P72" s="6" t="str">
        <f>VLOOKUP(E72, Disease!E:G, 3, FALSE)</f>
        <v>Shock</v>
      </c>
      <c r="Q72" s="6" t="str">
        <f>VLOOKUP(E72, Markets!E:G, 3, FALSE)</f>
        <v>No shock</v>
      </c>
    </row>
    <row r="73" spans="1:17" s="1" customFormat="1" ht="17.5" thickTop="1" thickBot="1" x14ac:dyDescent="0.5">
      <c r="A73" s="50" t="s">
        <v>147</v>
      </c>
      <c r="B73" s="3" t="s">
        <v>293</v>
      </c>
      <c r="C73" s="3" t="s">
        <v>296</v>
      </c>
      <c r="D73" s="3" t="s">
        <v>297</v>
      </c>
      <c r="E73" s="3" t="str">
        <f t="shared" si="2"/>
        <v>AF0702_February</v>
      </c>
      <c r="F73" s="10">
        <v>126374.23308497002</v>
      </c>
      <c r="G73" s="11">
        <f t="shared" si="3"/>
        <v>2</v>
      </c>
      <c r="H73" s="6" t="str">
        <f>VLOOKUP(E73, Conflict!E:G, 3, FALSE)</f>
        <v>No shock</v>
      </c>
      <c r="I73" s="19">
        <f>VLOOKUP(E73, 'Natural Hazards'!E:G, 3, FALSE)</f>
        <v>2</v>
      </c>
      <c r="J73" s="6" t="str">
        <f>VLOOKUP(E73, 'Natural Hazards'!E:H, 4, FALSE)</f>
        <v>Shock</v>
      </c>
      <c r="K73" s="6" t="str">
        <f>VLOOKUP(E73, 'Natural Hazards'!E:V, 18, FALSE)</f>
        <v>No shock</v>
      </c>
      <c r="L73" s="6" t="str">
        <f>VLOOKUP(E73, 'Natural Hazards'!E:AF, 28, FALSE)</f>
        <v>No Shock</v>
      </c>
      <c r="M73" s="6" t="str">
        <f>VLOOKUP(E73,'Natural Hazards'!E:AH, 30, FALSE)</f>
        <v>Shock</v>
      </c>
      <c r="N73" s="6" t="str">
        <f>VLOOKUP(E73, 'Policy&amp;Access'!E:G, 3, FALSE)</f>
        <v>No shock</v>
      </c>
      <c r="O73" s="6" t="str">
        <f>VLOOKUP(E73, Displacement!E:G, 3, FALSE)</f>
        <v>No shock</v>
      </c>
      <c r="P73" s="6" t="str">
        <f>VLOOKUP(E73, Disease!E:G, 3, FALSE)</f>
        <v>No shock</v>
      </c>
      <c r="Q73" s="6" t="str">
        <f>VLOOKUP(E73, Markets!E:G, 3, FALSE)</f>
        <v>No shock</v>
      </c>
    </row>
    <row r="74" spans="1:17" s="1" customFormat="1" ht="17.5" thickTop="1" thickBot="1" x14ac:dyDescent="0.5">
      <c r="A74" s="50" t="s">
        <v>147</v>
      </c>
      <c r="B74" s="3" t="s">
        <v>293</v>
      </c>
      <c r="C74" s="3" t="s">
        <v>298</v>
      </c>
      <c r="D74" s="3" t="s">
        <v>299</v>
      </c>
      <c r="E74" s="3" t="str">
        <f t="shared" si="2"/>
        <v>AF0703_February</v>
      </c>
      <c r="F74" s="10">
        <v>113485.42293327689</v>
      </c>
      <c r="G74" s="11">
        <f t="shared" si="3"/>
        <v>2</v>
      </c>
      <c r="H74" s="6" t="str">
        <f>VLOOKUP(E74, Conflict!E:G, 3, FALSE)</f>
        <v>No shock</v>
      </c>
      <c r="I74" s="19">
        <f>VLOOKUP(E74, 'Natural Hazards'!E:G, 3, FALSE)</f>
        <v>2</v>
      </c>
      <c r="J74" s="6" t="str">
        <f>VLOOKUP(E74, 'Natural Hazards'!E:H, 4, FALSE)</f>
        <v>Shock</v>
      </c>
      <c r="K74" s="6" t="str">
        <f>VLOOKUP(E74, 'Natural Hazards'!E:V, 18, FALSE)</f>
        <v>No shock</v>
      </c>
      <c r="L74" s="6" t="str">
        <f>VLOOKUP(E74, 'Natural Hazards'!E:AF, 28, FALSE)</f>
        <v>No Shock</v>
      </c>
      <c r="M74" s="6" t="str">
        <f>VLOOKUP(E74,'Natural Hazards'!E:AH, 30, FALSE)</f>
        <v>Shock</v>
      </c>
      <c r="N74" s="6" t="str">
        <f>VLOOKUP(E74, 'Policy&amp;Access'!E:G, 3, FALSE)</f>
        <v>No shock</v>
      </c>
      <c r="O74" s="6" t="str">
        <f>VLOOKUP(E74, Displacement!E:G, 3, FALSE)</f>
        <v>No shock</v>
      </c>
      <c r="P74" s="6" t="str">
        <f>VLOOKUP(E74, Disease!E:G, 3, FALSE)</f>
        <v>No shock</v>
      </c>
      <c r="Q74" s="6" t="str">
        <f>VLOOKUP(E74, Markets!E:G, 3, FALSE)</f>
        <v>No shock</v>
      </c>
    </row>
    <row r="75" spans="1:17" s="1" customFormat="1" ht="17.5" thickTop="1" thickBot="1" x14ac:dyDescent="0.5">
      <c r="A75" s="50" t="s">
        <v>147</v>
      </c>
      <c r="B75" s="3" t="s">
        <v>293</v>
      </c>
      <c r="C75" s="3" t="s">
        <v>300</v>
      </c>
      <c r="D75" s="3" t="s">
        <v>301</v>
      </c>
      <c r="E75" s="3" t="str">
        <f t="shared" si="2"/>
        <v>AF0704_February</v>
      </c>
      <c r="F75" s="10">
        <v>148699.72553494107</v>
      </c>
      <c r="G75" s="11">
        <f t="shared" si="3"/>
        <v>3</v>
      </c>
      <c r="H75" s="6" t="str">
        <f>VLOOKUP(E75, Conflict!E:G, 3, FALSE)</f>
        <v>No shock</v>
      </c>
      <c r="I75" s="19">
        <f>VLOOKUP(E75, 'Natural Hazards'!E:G, 3, FALSE)</f>
        <v>2</v>
      </c>
      <c r="J75" s="6" t="str">
        <f>VLOOKUP(E75, 'Natural Hazards'!E:H, 4, FALSE)</f>
        <v>Shock</v>
      </c>
      <c r="K75" s="6" t="str">
        <f>VLOOKUP(E75, 'Natural Hazards'!E:V, 18, FALSE)</f>
        <v>No shock</v>
      </c>
      <c r="L75" s="6" t="str">
        <f>VLOOKUP(E75, 'Natural Hazards'!E:AF, 28, FALSE)</f>
        <v>No Shock</v>
      </c>
      <c r="M75" s="6" t="str">
        <f>VLOOKUP(E75,'Natural Hazards'!E:AH, 30, FALSE)</f>
        <v>Shock</v>
      </c>
      <c r="N75" s="6" t="str">
        <f>VLOOKUP(E75, 'Policy&amp;Access'!E:G, 3, FALSE)</f>
        <v>No shock</v>
      </c>
      <c r="O75" s="6" t="str">
        <f>VLOOKUP(E75, Displacement!E:G, 3, FALSE)</f>
        <v>No shock</v>
      </c>
      <c r="P75" s="6" t="str">
        <f>VLOOKUP(E75, Disease!E:G, 3, FALSE)</f>
        <v>Shock</v>
      </c>
      <c r="Q75" s="6" t="str">
        <f>VLOOKUP(E75, Markets!E:G, 3, FALSE)</f>
        <v>No shock</v>
      </c>
    </row>
    <row r="76" spans="1:17" s="1" customFormat="1" ht="17.5" thickTop="1" thickBot="1" x14ac:dyDescent="0.5">
      <c r="A76" s="50" t="s">
        <v>147</v>
      </c>
      <c r="B76" s="3" t="s">
        <v>293</v>
      </c>
      <c r="C76" s="3" t="s">
        <v>302</v>
      </c>
      <c r="D76" s="3" t="s">
        <v>303</v>
      </c>
      <c r="E76" s="3" t="str">
        <f t="shared" si="2"/>
        <v>AF0705_February</v>
      </c>
      <c r="F76" s="10">
        <v>59919.723911332483</v>
      </c>
      <c r="G76" s="11">
        <f t="shared" si="3"/>
        <v>2</v>
      </c>
      <c r="H76" s="6" t="str">
        <f>VLOOKUP(E76, Conflict!E:G, 3, FALSE)</f>
        <v>No shock</v>
      </c>
      <c r="I76" s="19">
        <f>VLOOKUP(E76, 'Natural Hazards'!E:G, 3, FALSE)</f>
        <v>2</v>
      </c>
      <c r="J76" s="6" t="str">
        <f>VLOOKUP(E76, 'Natural Hazards'!E:H, 4, FALSE)</f>
        <v>Shock</v>
      </c>
      <c r="K76" s="6" t="str">
        <f>VLOOKUP(E76, 'Natural Hazards'!E:V, 18, FALSE)</f>
        <v>No shock</v>
      </c>
      <c r="L76" s="6" t="str">
        <f>VLOOKUP(E76, 'Natural Hazards'!E:AF, 28, FALSE)</f>
        <v>No Shock</v>
      </c>
      <c r="M76" s="6" t="str">
        <f>VLOOKUP(E76,'Natural Hazards'!E:AH, 30, FALSE)</f>
        <v>Shock</v>
      </c>
      <c r="N76" s="6" t="str">
        <f>VLOOKUP(E76, 'Policy&amp;Access'!E:G, 3, FALSE)</f>
        <v>No shock</v>
      </c>
      <c r="O76" s="6" t="str">
        <f>VLOOKUP(E76, Displacement!E:G, 3, FALSE)</f>
        <v>No shock</v>
      </c>
      <c r="P76" s="6" t="str">
        <f>VLOOKUP(E76, Disease!E:G, 3, FALSE)</f>
        <v>No shock</v>
      </c>
      <c r="Q76" s="6" t="str">
        <f>VLOOKUP(E76, Markets!E:G, 3, FALSE)</f>
        <v>No shock</v>
      </c>
    </row>
    <row r="77" spans="1:17" s="1" customFormat="1" ht="17.5" thickTop="1" thickBot="1" x14ac:dyDescent="0.5">
      <c r="A77" s="50" t="s">
        <v>147</v>
      </c>
      <c r="B77" s="3" t="s">
        <v>304</v>
      </c>
      <c r="C77" s="3" t="s">
        <v>305</v>
      </c>
      <c r="D77" s="3" t="s">
        <v>306</v>
      </c>
      <c r="E77" s="3" t="str">
        <f t="shared" si="2"/>
        <v>AF0801_February</v>
      </c>
      <c r="F77" s="10">
        <v>35046.799299091239</v>
      </c>
      <c r="G77" s="11">
        <f t="shared" si="3"/>
        <v>3</v>
      </c>
      <c r="H77" s="6" t="str">
        <f>VLOOKUP(E77, Conflict!E:G, 3, FALSE)</f>
        <v>No shock</v>
      </c>
      <c r="I77" s="19">
        <f>VLOOKUP(E77, 'Natural Hazards'!E:G, 3, FALSE)</f>
        <v>2</v>
      </c>
      <c r="J77" s="6" t="str">
        <f>VLOOKUP(E77, 'Natural Hazards'!E:H, 4, FALSE)</f>
        <v>Shock</v>
      </c>
      <c r="K77" s="6" t="str">
        <f>VLOOKUP(E77, 'Natural Hazards'!E:V, 18, FALSE)</f>
        <v>No shock</v>
      </c>
      <c r="L77" s="6" t="str">
        <f>VLOOKUP(E77, 'Natural Hazards'!E:AF, 28, FALSE)</f>
        <v>No Shock</v>
      </c>
      <c r="M77" s="6" t="str">
        <f>VLOOKUP(E77,'Natural Hazards'!E:AH, 30, FALSE)</f>
        <v>Shock</v>
      </c>
      <c r="N77" s="6" t="str">
        <f>VLOOKUP(E77, 'Policy&amp;Access'!E:G, 3, FALSE)</f>
        <v>No shock</v>
      </c>
      <c r="O77" s="6" t="str">
        <f>VLOOKUP(E77, Displacement!E:G, 3, FALSE)</f>
        <v>No shock</v>
      </c>
      <c r="P77" s="6" t="str">
        <f>VLOOKUP(E77, Disease!E:G, 3, FALSE)</f>
        <v>Shock</v>
      </c>
      <c r="Q77" s="6" t="str">
        <f>VLOOKUP(E77, Markets!E:G, 3, FALSE)</f>
        <v>No shock</v>
      </c>
    </row>
    <row r="78" spans="1:17" s="1" customFormat="1" ht="17.5" thickTop="1" thickBot="1" x14ac:dyDescent="0.5">
      <c r="A78" s="50" t="s">
        <v>147</v>
      </c>
      <c r="B78" s="3" t="s">
        <v>304</v>
      </c>
      <c r="C78" s="3" t="s">
        <v>307</v>
      </c>
      <c r="D78" s="3" t="s">
        <v>308</v>
      </c>
      <c r="E78" s="3" t="str">
        <f t="shared" si="2"/>
        <v>AF0802_February</v>
      </c>
      <c r="F78" s="10">
        <v>30697.802052059764</v>
      </c>
      <c r="G78" s="11">
        <f t="shared" si="3"/>
        <v>1</v>
      </c>
      <c r="H78" s="6" t="str">
        <f>VLOOKUP(E78, Conflict!E:G, 3, FALSE)</f>
        <v>No shock</v>
      </c>
      <c r="I78" s="19">
        <f>VLOOKUP(E78, 'Natural Hazards'!E:G, 3, FALSE)</f>
        <v>1</v>
      </c>
      <c r="J78" s="6" t="str">
        <f>VLOOKUP(E78, 'Natural Hazards'!E:H, 4, FALSE)</f>
        <v>Shock</v>
      </c>
      <c r="K78" s="6" t="str">
        <f>VLOOKUP(E78, 'Natural Hazards'!E:V, 18, FALSE)</f>
        <v>No shock</v>
      </c>
      <c r="L78" s="6" t="str">
        <f>VLOOKUP(E78, 'Natural Hazards'!E:AF, 28, FALSE)</f>
        <v>No Shock</v>
      </c>
      <c r="M78" s="6" t="str">
        <f>VLOOKUP(E78,'Natural Hazards'!E:AH, 30, FALSE)</f>
        <v>No Shock</v>
      </c>
      <c r="N78" s="6" t="str">
        <f>VLOOKUP(E78, 'Policy&amp;Access'!E:G, 3, FALSE)</f>
        <v>No shock</v>
      </c>
      <c r="O78" s="6" t="str">
        <f>VLOOKUP(E78, Displacement!E:G, 3, FALSE)</f>
        <v>No shock</v>
      </c>
      <c r="P78" s="6" t="str">
        <f>VLOOKUP(E78, Disease!E:G, 3, FALSE)</f>
        <v>No shock</v>
      </c>
      <c r="Q78" s="6" t="str">
        <f>VLOOKUP(E78, Markets!E:G, 3, FALSE)</f>
        <v>No shock</v>
      </c>
    </row>
    <row r="79" spans="1:17" s="1" customFormat="1" ht="17.5" thickTop="1" thickBot="1" x14ac:dyDescent="0.5">
      <c r="A79" s="50" t="s">
        <v>147</v>
      </c>
      <c r="B79" s="3" t="s">
        <v>304</v>
      </c>
      <c r="C79" s="3" t="s">
        <v>309</v>
      </c>
      <c r="D79" s="3" t="s">
        <v>310</v>
      </c>
      <c r="E79" s="3" t="str">
        <f t="shared" si="2"/>
        <v>AF0803_February</v>
      </c>
      <c r="F79" s="10">
        <v>43131.475805503796</v>
      </c>
      <c r="G79" s="11">
        <f t="shared" si="3"/>
        <v>3</v>
      </c>
      <c r="H79" s="6" t="str">
        <f>VLOOKUP(E79, Conflict!E:G, 3, FALSE)</f>
        <v>No shock</v>
      </c>
      <c r="I79" s="19">
        <f>VLOOKUP(E79, 'Natural Hazards'!E:G, 3, FALSE)</f>
        <v>2</v>
      </c>
      <c r="J79" s="6" t="str">
        <f>VLOOKUP(E79, 'Natural Hazards'!E:H, 4, FALSE)</f>
        <v>Shock</v>
      </c>
      <c r="K79" s="6" t="str">
        <f>VLOOKUP(E79, 'Natural Hazards'!E:V, 18, FALSE)</f>
        <v>No shock</v>
      </c>
      <c r="L79" s="6" t="str">
        <f>VLOOKUP(E79, 'Natural Hazards'!E:AF, 28, FALSE)</f>
        <v>No Shock</v>
      </c>
      <c r="M79" s="6" t="str">
        <f>VLOOKUP(E79,'Natural Hazards'!E:AH, 30, FALSE)</f>
        <v>Shock</v>
      </c>
      <c r="N79" s="6" t="str">
        <f>VLOOKUP(E79, 'Policy&amp;Access'!E:G, 3, FALSE)</f>
        <v>No shock</v>
      </c>
      <c r="O79" s="6" t="str">
        <f>VLOOKUP(E79, Displacement!E:G, 3, FALSE)</f>
        <v>No shock</v>
      </c>
      <c r="P79" s="6" t="str">
        <f>VLOOKUP(E79, Disease!E:G, 3, FALSE)</f>
        <v>Shock</v>
      </c>
      <c r="Q79" s="6" t="str">
        <f>VLOOKUP(E79, Markets!E:G, 3, FALSE)</f>
        <v>No shock</v>
      </c>
    </row>
    <row r="80" spans="1:17" s="1" customFormat="1" ht="17.5" thickTop="1" thickBot="1" x14ac:dyDescent="0.5">
      <c r="A80" s="50" t="s">
        <v>147</v>
      </c>
      <c r="B80" s="3" t="s">
        <v>304</v>
      </c>
      <c r="C80" s="3" t="s">
        <v>311</v>
      </c>
      <c r="D80" s="3" t="s">
        <v>312</v>
      </c>
      <c r="E80" s="3" t="str">
        <f t="shared" si="2"/>
        <v>AF0804_February</v>
      </c>
      <c r="F80" s="10">
        <v>52840.866041856934</v>
      </c>
      <c r="G80" s="11">
        <f t="shared" si="3"/>
        <v>2</v>
      </c>
      <c r="H80" s="6" t="str">
        <f>VLOOKUP(E80, Conflict!E:G, 3, FALSE)</f>
        <v>No shock</v>
      </c>
      <c r="I80" s="19">
        <f>VLOOKUP(E80, 'Natural Hazards'!E:G, 3, FALSE)</f>
        <v>1</v>
      </c>
      <c r="J80" s="6" t="str">
        <f>VLOOKUP(E80, 'Natural Hazards'!E:H, 4, FALSE)</f>
        <v>Shock</v>
      </c>
      <c r="K80" s="6" t="str">
        <f>VLOOKUP(E80, 'Natural Hazards'!E:V, 18, FALSE)</f>
        <v>No shock</v>
      </c>
      <c r="L80" s="6" t="str">
        <f>VLOOKUP(E80, 'Natural Hazards'!E:AF, 28, FALSE)</f>
        <v>No Shock</v>
      </c>
      <c r="M80" s="6" t="str">
        <f>VLOOKUP(E80,'Natural Hazards'!E:AH, 30, FALSE)</f>
        <v>No Shock</v>
      </c>
      <c r="N80" s="6" t="str">
        <f>VLOOKUP(E80, 'Policy&amp;Access'!E:G, 3, FALSE)</f>
        <v>No shock</v>
      </c>
      <c r="O80" s="6" t="str">
        <f>VLOOKUP(E80, Displacement!E:G, 3, FALSE)</f>
        <v>No shock</v>
      </c>
      <c r="P80" s="6" t="str">
        <f>VLOOKUP(E80, Disease!E:G, 3, FALSE)</f>
        <v>Shock</v>
      </c>
      <c r="Q80" s="6" t="str">
        <f>VLOOKUP(E80, Markets!E:G, 3, FALSE)</f>
        <v>No shock</v>
      </c>
    </row>
    <row r="81" spans="1:17" s="1" customFormat="1" ht="17.5" thickTop="1" thickBot="1" x14ac:dyDescent="0.5">
      <c r="A81" s="50" t="s">
        <v>147</v>
      </c>
      <c r="B81" s="3" t="s">
        <v>304</v>
      </c>
      <c r="C81" s="3" t="s">
        <v>313</v>
      </c>
      <c r="D81" s="3" t="s">
        <v>314</v>
      </c>
      <c r="E81" s="3" t="str">
        <f t="shared" si="2"/>
        <v>AF0805_February</v>
      </c>
      <c r="F81" s="10">
        <v>32169.602986623024</v>
      </c>
      <c r="G81" s="11">
        <f t="shared" si="3"/>
        <v>3</v>
      </c>
      <c r="H81" s="6" t="str">
        <f>VLOOKUP(E81, Conflict!E:G, 3, FALSE)</f>
        <v>Shock</v>
      </c>
      <c r="I81" s="19">
        <f>VLOOKUP(E81, 'Natural Hazards'!E:G, 3, FALSE)</f>
        <v>1</v>
      </c>
      <c r="J81" s="6" t="str">
        <f>VLOOKUP(E81, 'Natural Hazards'!E:H, 4, FALSE)</f>
        <v>Shock</v>
      </c>
      <c r="K81" s="6" t="str">
        <f>VLOOKUP(E81, 'Natural Hazards'!E:V, 18, FALSE)</f>
        <v>No shock</v>
      </c>
      <c r="L81" s="6" t="str">
        <f>VLOOKUP(E81, 'Natural Hazards'!E:AF, 28, FALSE)</f>
        <v>No Shock</v>
      </c>
      <c r="M81" s="6" t="str">
        <f>VLOOKUP(E81,'Natural Hazards'!E:AH, 30, FALSE)</f>
        <v>No Shock</v>
      </c>
      <c r="N81" s="6" t="str">
        <f>VLOOKUP(E81, 'Policy&amp;Access'!E:G, 3, FALSE)</f>
        <v>No shock</v>
      </c>
      <c r="O81" s="6" t="str">
        <f>VLOOKUP(E81, Displacement!E:G, 3, FALSE)</f>
        <v>No shock</v>
      </c>
      <c r="P81" s="6" t="str">
        <f>VLOOKUP(E81, Disease!E:G, 3, FALSE)</f>
        <v>Shock</v>
      </c>
      <c r="Q81" s="6" t="str">
        <f>VLOOKUP(E81, Markets!E:G, 3, FALSE)</f>
        <v>No shock</v>
      </c>
    </row>
    <row r="82" spans="1:17" s="1" customFormat="1" ht="17.5" thickTop="1" thickBot="1" x14ac:dyDescent="0.5">
      <c r="A82" s="50" t="s">
        <v>147</v>
      </c>
      <c r="B82" s="3" t="s">
        <v>304</v>
      </c>
      <c r="C82" s="3" t="s">
        <v>315</v>
      </c>
      <c r="D82" s="3" t="s">
        <v>316</v>
      </c>
      <c r="E82" s="3" t="str">
        <f t="shared" si="2"/>
        <v>AF0806_February</v>
      </c>
      <c r="F82" s="10">
        <v>11533.420644637159</v>
      </c>
      <c r="G82" s="11">
        <f t="shared" si="3"/>
        <v>2</v>
      </c>
      <c r="H82" s="6" t="str">
        <f>VLOOKUP(E82, Conflict!E:G, 3, FALSE)</f>
        <v>No shock</v>
      </c>
      <c r="I82" s="19">
        <f>VLOOKUP(E82, 'Natural Hazards'!E:G, 3, FALSE)</f>
        <v>2</v>
      </c>
      <c r="J82" s="6" t="str">
        <f>VLOOKUP(E82, 'Natural Hazards'!E:H, 4, FALSE)</f>
        <v>Shock</v>
      </c>
      <c r="K82" s="6" t="str">
        <f>VLOOKUP(E82, 'Natural Hazards'!E:V, 18, FALSE)</f>
        <v>No shock</v>
      </c>
      <c r="L82" s="6" t="str">
        <f>VLOOKUP(E82, 'Natural Hazards'!E:AF, 28, FALSE)</f>
        <v>No Shock</v>
      </c>
      <c r="M82" s="6" t="str">
        <f>VLOOKUP(E82,'Natural Hazards'!E:AH, 30, FALSE)</f>
        <v>Shock</v>
      </c>
      <c r="N82" s="6" t="str">
        <f>VLOOKUP(E82, 'Policy&amp;Access'!E:G, 3, FALSE)</f>
        <v>No shock</v>
      </c>
      <c r="O82" s="6" t="str">
        <f>VLOOKUP(E82, Displacement!E:G, 3, FALSE)</f>
        <v>No shock</v>
      </c>
      <c r="P82" s="6" t="str">
        <f>VLOOKUP(E82, Disease!E:G, 3, FALSE)</f>
        <v>No shock</v>
      </c>
      <c r="Q82" s="6" t="str">
        <f>VLOOKUP(E82, Markets!E:G, 3, FALSE)</f>
        <v>No shock</v>
      </c>
    </row>
    <row r="83" spans="1:17" s="1" customFormat="1" ht="17.5" thickTop="1" thickBot="1" x14ac:dyDescent="0.5">
      <c r="A83" s="50" t="s">
        <v>147</v>
      </c>
      <c r="B83" s="3" t="s">
        <v>304</v>
      </c>
      <c r="C83" s="3" t="s">
        <v>317</v>
      </c>
      <c r="D83" s="3" t="s">
        <v>318</v>
      </c>
      <c r="E83" s="3" t="str">
        <f t="shared" si="2"/>
        <v>AF0807_February</v>
      </c>
      <c r="F83" s="10">
        <v>27898.278905763167</v>
      </c>
      <c r="G83" s="11">
        <f t="shared" si="3"/>
        <v>1</v>
      </c>
      <c r="H83" s="6" t="str">
        <f>VLOOKUP(E83, Conflict!E:G, 3, FALSE)</f>
        <v>No shock</v>
      </c>
      <c r="I83" s="19">
        <f>VLOOKUP(E83, 'Natural Hazards'!E:G, 3, FALSE)</f>
        <v>1</v>
      </c>
      <c r="J83" s="6" t="str">
        <f>VLOOKUP(E83, 'Natural Hazards'!E:H, 4, FALSE)</f>
        <v>Shock</v>
      </c>
      <c r="K83" s="6" t="str">
        <f>VLOOKUP(E83, 'Natural Hazards'!E:V, 18, FALSE)</f>
        <v>No shock</v>
      </c>
      <c r="L83" s="6" t="str">
        <f>VLOOKUP(E83, 'Natural Hazards'!E:AF, 28, FALSE)</f>
        <v>No Shock</v>
      </c>
      <c r="M83" s="6" t="str">
        <f>VLOOKUP(E83,'Natural Hazards'!E:AH, 30, FALSE)</f>
        <v>No Shock</v>
      </c>
      <c r="N83" s="6" t="str">
        <f>VLOOKUP(E83, 'Policy&amp;Access'!E:G, 3, FALSE)</f>
        <v>No shock</v>
      </c>
      <c r="O83" s="6" t="str">
        <f>VLOOKUP(E83, Displacement!E:G, 3, FALSE)</f>
        <v>No shock</v>
      </c>
      <c r="P83" s="6" t="str">
        <f>VLOOKUP(E83, Disease!E:G, 3, FALSE)</f>
        <v>No shock</v>
      </c>
      <c r="Q83" s="6" t="str">
        <f>VLOOKUP(E83, Markets!E:G, 3, FALSE)</f>
        <v>No shock</v>
      </c>
    </row>
    <row r="84" spans="1:17" s="1" customFormat="1" ht="17.5" thickTop="1" thickBot="1" x14ac:dyDescent="0.5">
      <c r="A84" s="50" t="s">
        <v>147</v>
      </c>
      <c r="B84" s="3" t="s">
        <v>319</v>
      </c>
      <c r="C84" s="3" t="s">
        <v>320</v>
      </c>
      <c r="D84" s="3" t="s">
        <v>321</v>
      </c>
      <c r="E84" s="3" t="str">
        <f t="shared" si="2"/>
        <v>AF0901_February</v>
      </c>
      <c r="F84" s="10">
        <v>355485.21368836175</v>
      </c>
      <c r="G84" s="11">
        <f t="shared" si="3"/>
        <v>3</v>
      </c>
      <c r="H84" s="6" t="str">
        <f>VLOOKUP(E84, Conflict!E:G, 3, FALSE)</f>
        <v>No shock</v>
      </c>
      <c r="I84" s="19">
        <f>VLOOKUP(E84, 'Natural Hazards'!E:G, 3, FALSE)</f>
        <v>2</v>
      </c>
      <c r="J84" s="6" t="str">
        <f>VLOOKUP(E84, 'Natural Hazards'!E:H, 4, FALSE)</f>
        <v>Shock</v>
      </c>
      <c r="K84" s="6" t="str">
        <f>VLOOKUP(E84, 'Natural Hazards'!E:V, 18, FALSE)</f>
        <v>No shock</v>
      </c>
      <c r="L84" s="6" t="str">
        <f>VLOOKUP(E84, 'Natural Hazards'!E:AF, 28, FALSE)</f>
        <v>No Shock</v>
      </c>
      <c r="M84" s="6" t="str">
        <f>VLOOKUP(E84,'Natural Hazards'!E:AH, 30, FALSE)</f>
        <v>Shock</v>
      </c>
      <c r="N84" s="6" t="str">
        <f>VLOOKUP(E84, 'Policy&amp;Access'!E:G, 3, FALSE)</f>
        <v>No shock</v>
      </c>
      <c r="O84" s="6" t="str">
        <f>VLOOKUP(E84, Displacement!E:G, 3, FALSE)</f>
        <v>No shock</v>
      </c>
      <c r="P84" s="6" t="str">
        <f>VLOOKUP(E84, Disease!E:G, 3, FALSE)</f>
        <v>Shock</v>
      </c>
      <c r="Q84" s="6" t="str">
        <f>VLOOKUP(E84, Markets!E:G, 3, FALSE)</f>
        <v>No shock</v>
      </c>
    </row>
    <row r="85" spans="1:17" s="1" customFormat="1" ht="17.5" thickTop="1" thickBot="1" x14ac:dyDescent="0.5">
      <c r="A85" s="50" t="s">
        <v>147</v>
      </c>
      <c r="B85" s="3" t="s">
        <v>319</v>
      </c>
      <c r="C85" s="3" t="s">
        <v>322</v>
      </c>
      <c r="D85" s="3" t="s">
        <v>323</v>
      </c>
      <c r="E85" s="3" t="str">
        <f t="shared" si="2"/>
        <v>AF0902_February</v>
      </c>
      <c r="F85" s="10">
        <v>86715.683958837573</v>
      </c>
      <c r="G85" s="11">
        <f t="shared" si="3"/>
        <v>3</v>
      </c>
      <c r="H85" s="6" t="str">
        <f>VLOOKUP(E85, Conflict!E:G, 3, FALSE)</f>
        <v>No shock</v>
      </c>
      <c r="I85" s="19">
        <f>VLOOKUP(E85, 'Natural Hazards'!E:G, 3, FALSE)</f>
        <v>1</v>
      </c>
      <c r="J85" s="6" t="str">
        <f>VLOOKUP(E85, 'Natural Hazards'!E:H, 4, FALSE)</f>
        <v>Shock</v>
      </c>
      <c r="K85" s="6" t="str">
        <f>VLOOKUP(E85, 'Natural Hazards'!E:V, 18, FALSE)</f>
        <v>No shock</v>
      </c>
      <c r="L85" s="6" t="str">
        <f>VLOOKUP(E85, 'Natural Hazards'!E:AF, 28, FALSE)</f>
        <v>No Shock</v>
      </c>
      <c r="M85" s="6" t="str">
        <f>VLOOKUP(E85,'Natural Hazards'!E:AH, 30, FALSE)</f>
        <v>No Shock</v>
      </c>
      <c r="N85" s="6" t="str">
        <f>VLOOKUP(E85, 'Policy&amp;Access'!E:G, 3, FALSE)</f>
        <v>Shock</v>
      </c>
      <c r="O85" s="6" t="str">
        <f>VLOOKUP(E85, Displacement!E:G, 3, FALSE)</f>
        <v>No shock</v>
      </c>
      <c r="P85" s="6" t="str">
        <f>VLOOKUP(E85, Disease!E:G, 3, FALSE)</f>
        <v>Shock</v>
      </c>
      <c r="Q85" s="6" t="str">
        <f>VLOOKUP(E85, Markets!E:G, 3, FALSE)</f>
        <v>No shock</v>
      </c>
    </row>
    <row r="86" spans="1:17" s="1" customFormat="1" ht="17.5" thickTop="1" thickBot="1" x14ac:dyDescent="0.5">
      <c r="A86" s="50" t="s">
        <v>147</v>
      </c>
      <c r="B86" s="3" t="s">
        <v>319</v>
      </c>
      <c r="C86" s="3" t="s">
        <v>324</v>
      </c>
      <c r="D86" s="3" t="s">
        <v>325</v>
      </c>
      <c r="E86" s="3" t="str">
        <f t="shared" si="2"/>
        <v>AF0903_February</v>
      </c>
      <c r="F86" s="10">
        <v>108004.58647877969</v>
      </c>
      <c r="G86" s="11">
        <f t="shared" si="3"/>
        <v>3</v>
      </c>
      <c r="H86" s="6" t="str">
        <f>VLOOKUP(E86, Conflict!E:G, 3, FALSE)</f>
        <v>Shock</v>
      </c>
      <c r="I86" s="19">
        <f>VLOOKUP(E86, 'Natural Hazards'!E:G, 3, FALSE)</f>
        <v>2</v>
      </c>
      <c r="J86" s="6" t="str">
        <f>VLOOKUP(E86, 'Natural Hazards'!E:H, 4, FALSE)</f>
        <v>Shock</v>
      </c>
      <c r="K86" s="6" t="str">
        <f>VLOOKUP(E86, 'Natural Hazards'!E:V, 18, FALSE)</f>
        <v>No shock</v>
      </c>
      <c r="L86" s="6" t="str">
        <f>VLOOKUP(E86, 'Natural Hazards'!E:AF, 28, FALSE)</f>
        <v>No Shock</v>
      </c>
      <c r="M86" s="6" t="str">
        <f>VLOOKUP(E86,'Natural Hazards'!E:AH, 30, FALSE)</f>
        <v>Shock</v>
      </c>
      <c r="N86" s="6" t="str">
        <f>VLOOKUP(E86, 'Policy&amp;Access'!E:G, 3, FALSE)</f>
        <v>No shock</v>
      </c>
      <c r="O86" s="6" t="str">
        <f>VLOOKUP(E86, Displacement!E:G, 3, FALSE)</f>
        <v>No shock</v>
      </c>
      <c r="P86" s="6" t="str">
        <f>VLOOKUP(E86, Disease!E:G, 3, FALSE)</f>
        <v>No shock</v>
      </c>
      <c r="Q86" s="6" t="str">
        <f>VLOOKUP(E86, Markets!E:G, 3, FALSE)</f>
        <v>No shock</v>
      </c>
    </row>
    <row r="87" spans="1:17" s="1" customFormat="1" ht="17.5" thickTop="1" thickBot="1" x14ac:dyDescent="0.5">
      <c r="A87" s="50" t="s">
        <v>147</v>
      </c>
      <c r="B87" s="3" t="s">
        <v>319</v>
      </c>
      <c r="C87" s="3" t="s">
        <v>326</v>
      </c>
      <c r="D87" s="3" t="s">
        <v>327</v>
      </c>
      <c r="E87" s="3" t="str">
        <f t="shared" si="2"/>
        <v>AF0904_February</v>
      </c>
      <c r="F87" s="10">
        <v>119965.14520383836</v>
      </c>
      <c r="G87" s="11">
        <f t="shared" si="3"/>
        <v>3</v>
      </c>
      <c r="H87" s="6" t="str">
        <f>VLOOKUP(E87, Conflict!E:G, 3, FALSE)</f>
        <v>No shock</v>
      </c>
      <c r="I87" s="19">
        <f>VLOOKUP(E87, 'Natural Hazards'!E:G, 3, FALSE)</f>
        <v>2</v>
      </c>
      <c r="J87" s="6" t="str">
        <f>VLOOKUP(E87, 'Natural Hazards'!E:H, 4, FALSE)</f>
        <v>Shock</v>
      </c>
      <c r="K87" s="6" t="str">
        <f>VLOOKUP(E87, 'Natural Hazards'!E:V, 18, FALSE)</f>
        <v>No shock</v>
      </c>
      <c r="L87" s="6" t="str">
        <f>VLOOKUP(E87, 'Natural Hazards'!E:AF, 28, FALSE)</f>
        <v>No Shock</v>
      </c>
      <c r="M87" s="6" t="str">
        <f>VLOOKUP(E87,'Natural Hazards'!E:AH, 30, FALSE)</f>
        <v>Shock</v>
      </c>
      <c r="N87" s="6" t="str">
        <f>VLOOKUP(E87, 'Policy&amp;Access'!E:G, 3, FALSE)</f>
        <v>No shock</v>
      </c>
      <c r="O87" s="6" t="str">
        <f>VLOOKUP(E87, Displacement!E:G, 3, FALSE)</f>
        <v>No shock</v>
      </c>
      <c r="P87" s="6" t="str">
        <f>VLOOKUP(E87, Disease!E:G, 3, FALSE)</f>
        <v>Shock</v>
      </c>
      <c r="Q87" s="6" t="str">
        <f>VLOOKUP(E87, Markets!E:G, 3, FALSE)</f>
        <v>No shock</v>
      </c>
    </row>
    <row r="88" spans="1:17" s="1" customFormat="1" ht="17.5" thickTop="1" thickBot="1" x14ac:dyDescent="0.5">
      <c r="A88" s="50" t="s">
        <v>147</v>
      </c>
      <c r="B88" s="3" t="s">
        <v>319</v>
      </c>
      <c r="C88" s="3" t="s">
        <v>328</v>
      </c>
      <c r="D88" s="3" t="s">
        <v>329</v>
      </c>
      <c r="E88" s="3" t="str">
        <f t="shared" si="2"/>
        <v>AF0905_February</v>
      </c>
      <c r="F88" s="10">
        <v>193307.19051399332</v>
      </c>
      <c r="G88" s="11">
        <f t="shared" si="3"/>
        <v>2</v>
      </c>
      <c r="H88" s="6" t="str">
        <f>VLOOKUP(E88, Conflict!E:G, 3, FALSE)</f>
        <v>No shock</v>
      </c>
      <c r="I88" s="19">
        <f>VLOOKUP(E88, 'Natural Hazards'!E:G, 3, FALSE)</f>
        <v>1</v>
      </c>
      <c r="J88" s="6" t="str">
        <f>VLOOKUP(E88, 'Natural Hazards'!E:H, 4, FALSE)</f>
        <v>Shock</v>
      </c>
      <c r="K88" s="6" t="str">
        <f>VLOOKUP(E88, 'Natural Hazards'!E:V, 18, FALSE)</f>
        <v>No shock</v>
      </c>
      <c r="L88" s="6" t="str">
        <f>VLOOKUP(E88, 'Natural Hazards'!E:AF, 28, FALSE)</f>
        <v>No Shock</v>
      </c>
      <c r="M88" s="6" t="str">
        <f>VLOOKUP(E88,'Natural Hazards'!E:AH, 30, FALSE)</f>
        <v>No Shock</v>
      </c>
      <c r="N88" s="6" t="str">
        <f>VLOOKUP(E88, 'Policy&amp;Access'!E:G, 3, FALSE)</f>
        <v>No shock</v>
      </c>
      <c r="O88" s="6" t="str">
        <f>VLOOKUP(E88, Displacement!E:G, 3, FALSE)</f>
        <v>No shock</v>
      </c>
      <c r="P88" s="6" t="str">
        <f>VLOOKUP(E88, Disease!E:G, 3, FALSE)</f>
        <v>Shock</v>
      </c>
      <c r="Q88" s="6" t="str">
        <f>VLOOKUP(E88, Markets!E:G, 3, FALSE)</f>
        <v>No shock</v>
      </c>
    </row>
    <row r="89" spans="1:17" s="1" customFormat="1" ht="17.5" thickTop="1" thickBot="1" x14ac:dyDescent="0.5">
      <c r="A89" s="50" t="s">
        <v>147</v>
      </c>
      <c r="B89" s="3" t="s">
        <v>319</v>
      </c>
      <c r="C89" s="3" t="s">
        <v>330</v>
      </c>
      <c r="D89" s="3" t="s">
        <v>331</v>
      </c>
      <c r="E89" s="3" t="str">
        <f t="shared" si="2"/>
        <v>AF0906_February</v>
      </c>
      <c r="F89" s="10">
        <v>48647.579272214549</v>
      </c>
      <c r="G89" s="11">
        <f t="shared" si="3"/>
        <v>2</v>
      </c>
      <c r="H89" s="6" t="str">
        <f>VLOOKUP(E89, Conflict!E:G, 3, FALSE)</f>
        <v>No shock</v>
      </c>
      <c r="I89" s="19">
        <f>VLOOKUP(E89, 'Natural Hazards'!E:G, 3, FALSE)</f>
        <v>2</v>
      </c>
      <c r="J89" s="6" t="str">
        <f>VLOOKUP(E89, 'Natural Hazards'!E:H, 4, FALSE)</f>
        <v>Shock</v>
      </c>
      <c r="K89" s="6" t="str">
        <f>VLOOKUP(E89, 'Natural Hazards'!E:V, 18, FALSE)</f>
        <v>No shock</v>
      </c>
      <c r="L89" s="6" t="str">
        <f>VLOOKUP(E89, 'Natural Hazards'!E:AF, 28, FALSE)</f>
        <v>No Shock</v>
      </c>
      <c r="M89" s="6" t="str">
        <f>VLOOKUP(E89,'Natural Hazards'!E:AH, 30, FALSE)</f>
        <v>Shock</v>
      </c>
      <c r="N89" s="6" t="str">
        <f>VLOOKUP(E89, 'Policy&amp;Access'!E:G, 3, FALSE)</f>
        <v>No shock</v>
      </c>
      <c r="O89" s="6" t="str">
        <f>VLOOKUP(E89, Displacement!E:G, 3, FALSE)</f>
        <v>No shock</v>
      </c>
      <c r="P89" s="6" t="str">
        <f>VLOOKUP(E89, Disease!E:G, 3, FALSE)</f>
        <v>No shock</v>
      </c>
      <c r="Q89" s="6" t="str">
        <f>VLOOKUP(E89, Markets!E:G, 3, FALSE)</f>
        <v>No shock</v>
      </c>
    </row>
    <row r="90" spans="1:17" s="1" customFormat="1" ht="17.5" thickTop="1" thickBot="1" x14ac:dyDescent="0.5">
      <c r="A90" s="50" t="s">
        <v>147</v>
      </c>
      <c r="B90" s="3" t="s">
        <v>319</v>
      </c>
      <c r="C90" s="3" t="s">
        <v>332</v>
      </c>
      <c r="D90" s="3" t="s">
        <v>333</v>
      </c>
      <c r="E90" s="3" t="str">
        <f t="shared" si="2"/>
        <v>AF0907_February</v>
      </c>
      <c r="F90" s="10">
        <v>44706.993704125285</v>
      </c>
      <c r="G90" s="11">
        <f t="shared" si="3"/>
        <v>1</v>
      </c>
      <c r="H90" s="6" t="str">
        <f>VLOOKUP(E90, Conflict!E:G, 3, FALSE)</f>
        <v>No shock</v>
      </c>
      <c r="I90" s="19">
        <f>VLOOKUP(E90, 'Natural Hazards'!E:G, 3, FALSE)</f>
        <v>1</v>
      </c>
      <c r="J90" s="6" t="str">
        <f>VLOOKUP(E90, 'Natural Hazards'!E:H, 4, FALSE)</f>
        <v>Shock</v>
      </c>
      <c r="K90" s="6" t="str">
        <f>VLOOKUP(E90, 'Natural Hazards'!E:V, 18, FALSE)</f>
        <v>No shock</v>
      </c>
      <c r="L90" s="6" t="str">
        <f>VLOOKUP(E90, 'Natural Hazards'!E:AF, 28, FALSE)</f>
        <v>No Shock</v>
      </c>
      <c r="M90" s="6" t="str">
        <f>VLOOKUP(E90,'Natural Hazards'!E:AH, 30, FALSE)</f>
        <v>No Shock</v>
      </c>
      <c r="N90" s="6" t="str">
        <f>VLOOKUP(E90, 'Policy&amp;Access'!E:G, 3, FALSE)</f>
        <v>No shock</v>
      </c>
      <c r="O90" s="6" t="str">
        <f>VLOOKUP(E90, Displacement!E:G, 3, FALSE)</f>
        <v>No shock</v>
      </c>
      <c r="P90" s="6" t="str">
        <f>VLOOKUP(E90, Disease!E:G, 3, FALSE)</f>
        <v>No shock</v>
      </c>
      <c r="Q90" s="6" t="str">
        <f>VLOOKUP(E90, Markets!E:G, 3, FALSE)</f>
        <v>No shock</v>
      </c>
    </row>
    <row r="91" spans="1:17" s="1" customFormat="1" ht="17.5" thickTop="1" thickBot="1" x14ac:dyDescent="0.5">
      <c r="A91" s="50" t="s">
        <v>147</v>
      </c>
      <c r="B91" s="3" t="s">
        <v>319</v>
      </c>
      <c r="C91" s="3" t="s">
        <v>334</v>
      </c>
      <c r="D91" s="3" t="s">
        <v>335</v>
      </c>
      <c r="E91" s="3" t="str">
        <f t="shared" si="2"/>
        <v>AF0908_February</v>
      </c>
      <c r="F91" s="10">
        <v>54191.652516529219</v>
      </c>
      <c r="G91" s="11">
        <f t="shared" si="3"/>
        <v>3</v>
      </c>
      <c r="H91" s="6" t="str">
        <f>VLOOKUP(E91, Conflict!E:G, 3, FALSE)</f>
        <v>No shock</v>
      </c>
      <c r="I91" s="19">
        <f>VLOOKUP(E91, 'Natural Hazards'!E:G, 3, FALSE)</f>
        <v>2</v>
      </c>
      <c r="J91" s="6" t="str">
        <f>VLOOKUP(E91, 'Natural Hazards'!E:H, 4, FALSE)</f>
        <v>Shock</v>
      </c>
      <c r="K91" s="6" t="str">
        <f>VLOOKUP(E91, 'Natural Hazards'!E:V, 18, FALSE)</f>
        <v>No shock</v>
      </c>
      <c r="L91" s="6" t="str">
        <f>VLOOKUP(E91, 'Natural Hazards'!E:AF, 28, FALSE)</f>
        <v>No Shock</v>
      </c>
      <c r="M91" s="6" t="str">
        <f>VLOOKUP(E91,'Natural Hazards'!E:AH, 30, FALSE)</f>
        <v>Shock</v>
      </c>
      <c r="N91" s="6" t="str">
        <f>VLOOKUP(E91, 'Policy&amp;Access'!E:G, 3, FALSE)</f>
        <v>No shock</v>
      </c>
      <c r="O91" s="6" t="str">
        <f>VLOOKUP(E91, Displacement!E:G, 3, FALSE)</f>
        <v>No shock</v>
      </c>
      <c r="P91" s="6" t="str">
        <f>VLOOKUP(E91, Disease!E:G, 3, FALSE)</f>
        <v>Shock</v>
      </c>
      <c r="Q91" s="6" t="str">
        <f>VLOOKUP(E91, Markets!E:G, 3, FALSE)</f>
        <v>No shock</v>
      </c>
    </row>
    <row r="92" spans="1:17" s="1" customFormat="1" ht="17.5" thickTop="1" thickBot="1" x14ac:dyDescent="0.5">
      <c r="A92" s="50" t="s">
        <v>147</v>
      </c>
      <c r="B92" s="3" t="s">
        <v>319</v>
      </c>
      <c r="C92" s="3" t="s">
        <v>336</v>
      </c>
      <c r="D92" s="3" t="s">
        <v>337</v>
      </c>
      <c r="E92" s="3" t="str">
        <f t="shared" si="2"/>
        <v>AF0909_February</v>
      </c>
      <c r="F92" s="10">
        <v>45642.925118824758</v>
      </c>
      <c r="G92" s="11">
        <f t="shared" si="3"/>
        <v>4</v>
      </c>
      <c r="H92" s="6" t="str">
        <f>VLOOKUP(E92, Conflict!E:G, 3, FALSE)</f>
        <v>Shock</v>
      </c>
      <c r="I92" s="19">
        <f>VLOOKUP(E92, 'Natural Hazards'!E:G, 3, FALSE)</f>
        <v>2</v>
      </c>
      <c r="J92" s="6" t="str">
        <f>VLOOKUP(E92, 'Natural Hazards'!E:H, 4, FALSE)</f>
        <v>Shock</v>
      </c>
      <c r="K92" s="6" t="str">
        <f>VLOOKUP(E92, 'Natural Hazards'!E:V, 18, FALSE)</f>
        <v>No shock</v>
      </c>
      <c r="L92" s="6" t="str">
        <f>VLOOKUP(E92, 'Natural Hazards'!E:AF, 28, FALSE)</f>
        <v>No Shock</v>
      </c>
      <c r="M92" s="6" t="str">
        <f>VLOOKUP(E92,'Natural Hazards'!E:AH, 30, FALSE)</f>
        <v>Shock</v>
      </c>
      <c r="N92" s="6" t="str">
        <f>VLOOKUP(E92, 'Policy&amp;Access'!E:G, 3, FALSE)</f>
        <v>Shock</v>
      </c>
      <c r="O92" s="6" t="str">
        <f>VLOOKUP(E92, Displacement!E:G, 3, FALSE)</f>
        <v>No shock</v>
      </c>
      <c r="P92" s="6" t="str">
        <f>VLOOKUP(E92, Disease!E:G, 3, FALSE)</f>
        <v>No shock</v>
      </c>
      <c r="Q92" s="6" t="str">
        <f>VLOOKUP(E92, Markets!E:G, 3, FALSE)</f>
        <v>No shock</v>
      </c>
    </row>
    <row r="93" spans="1:17" s="1" customFormat="1" ht="17.5" thickTop="1" thickBot="1" x14ac:dyDescent="0.5">
      <c r="A93" s="50" t="s">
        <v>147</v>
      </c>
      <c r="B93" s="3" t="s">
        <v>319</v>
      </c>
      <c r="C93" s="3" t="s">
        <v>338</v>
      </c>
      <c r="D93" s="3" t="s">
        <v>339</v>
      </c>
      <c r="E93" s="3" t="str">
        <f t="shared" si="2"/>
        <v>AF0910_February</v>
      </c>
      <c r="F93" s="10">
        <v>83213.568524658651</v>
      </c>
      <c r="G93" s="11">
        <f t="shared" si="3"/>
        <v>1</v>
      </c>
      <c r="H93" s="6" t="str">
        <f>VLOOKUP(E93, Conflict!E:G, 3, FALSE)</f>
        <v>No shock</v>
      </c>
      <c r="I93" s="19">
        <f>VLOOKUP(E93, 'Natural Hazards'!E:G, 3, FALSE)</f>
        <v>1</v>
      </c>
      <c r="J93" s="6" t="str">
        <f>VLOOKUP(E93, 'Natural Hazards'!E:H, 4, FALSE)</f>
        <v>Shock</v>
      </c>
      <c r="K93" s="6" t="str">
        <f>VLOOKUP(E93, 'Natural Hazards'!E:V, 18, FALSE)</f>
        <v>No shock</v>
      </c>
      <c r="L93" s="6" t="str">
        <f>VLOOKUP(E93, 'Natural Hazards'!E:AF, 28, FALSE)</f>
        <v>No Shock</v>
      </c>
      <c r="M93" s="6" t="str">
        <f>VLOOKUP(E93,'Natural Hazards'!E:AH, 30, FALSE)</f>
        <v>No Shock</v>
      </c>
      <c r="N93" s="6" t="str">
        <f>VLOOKUP(E93, 'Policy&amp;Access'!E:G, 3, FALSE)</f>
        <v>No shock</v>
      </c>
      <c r="O93" s="6" t="str">
        <f>VLOOKUP(E93, Displacement!E:G, 3, FALSE)</f>
        <v>No shock</v>
      </c>
      <c r="P93" s="6" t="str">
        <f>VLOOKUP(E93, Disease!E:G, 3, FALSE)</f>
        <v>No shock</v>
      </c>
      <c r="Q93" s="6" t="str">
        <f>VLOOKUP(E93, Markets!E:G, 3, FALSE)</f>
        <v>No shock</v>
      </c>
    </row>
    <row r="94" spans="1:17" s="1" customFormat="1" ht="17.5" thickTop="1" thickBot="1" x14ac:dyDescent="0.5">
      <c r="A94" s="50" t="s">
        <v>147</v>
      </c>
      <c r="B94" s="3" t="s">
        <v>319</v>
      </c>
      <c r="C94" s="3" t="s">
        <v>340</v>
      </c>
      <c r="D94" s="3" t="s">
        <v>341</v>
      </c>
      <c r="E94" s="3" t="str">
        <f t="shared" si="2"/>
        <v>AF0911_February</v>
      </c>
      <c r="F94" s="10">
        <v>46727.544180100667</v>
      </c>
      <c r="G94" s="11">
        <f t="shared" si="3"/>
        <v>2</v>
      </c>
      <c r="H94" s="6" t="str">
        <f>VLOOKUP(E94, Conflict!E:G, 3, FALSE)</f>
        <v>No shock</v>
      </c>
      <c r="I94" s="19">
        <f>VLOOKUP(E94, 'Natural Hazards'!E:G, 3, FALSE)</f>
        <v>1</v>
      </c>
      <c r="J94" s="6" t="str">
        <f>VLOOKUP(E94, 'Natural Hazards'!E:H, 4, FALSE)</f>
        <v>Shock</v>
      </c>
      <c r="K94" s="6" t="str">
        <f>VLOOKUP(E94, 'Natural Hazards'!E:V, 18, FALSE)</f>
        <v>No shock</v>
      </c>
      <c r="L94" s="6" t="str">
        <f>VLOOKUP(E94, 'Natural Hazards'!E:AF, 28, FALSE)</f>
        <v>No Shock</v>
      </c>
      <c r="M94" s="6" t="str">
        <f>VLOOKUP(E94,'Natural Hazards'!E:AH, 30, FALSE)</f>
        <v>No Shock</v>
      </c>
      <c r="N94" s="6" t="str">
        <f>VLOOKUP(E94, 'Policy&amp;Access'!E:G, 3, FALSE)</f>
        <v>Shock</v>
      </c>
      <c r="O94" s="6" t="str">
        <f>VLOOKUP(E94, Displacement!E:G, 3, FALSE)</f>
        <v>No shock</v>
      </c>
      <c r="P94" s="6" t="str">
        <f>VLOOKUP(E94, Disease!E:G, 3, FALSE)</f>
        <v>No shock</v>
      </c>
      <c r="Q94" s="6" t="str">
        <f>VLOOKUP(E94, Markets!E:G, 3, FALSE)</f>
        <v>No shock</v>
      </c>
    </row>
    <row r="95" spans="1:17" s="1" customFormat="1" ht="17.5" thickTop="1" thickBot="1" x14ac:dyDescent="0.5">
      <c r="A95" s="50" t="s">
        <v>147</v>
      </c>
      <c r="B95" s="3" t="s">
        <v>319</v>
      </c>
      <c r="C95" s="3" t="s">
        <v>342</v>
      </c>
      <c r="D95" s="3" t="s">
        <v>343</v>
      </c>
      <c r="E95" s="3" t="str">
        <f t="shared" si="2"/>
        <v>AF0912_February</v>
      </c>
      <c r="F95" s="10">
        <v>47286.289427735239</v>
      </c>
      <c r="G95" s="11">
        <f t="shared" si="3"/>
        <v>2</v>
      </c>
      <c r="H95" s="6" t="str">
        <f>VLOOKUP(E95, Conflict!E:G, 3, FALSE)</f>
        <v>Shock</v>
      </c>
      <c r="I95" s="19">
        <f>VLOOKUP(E95, 'Natural Hazards'!E:G, 3, FALSE)</f>
        <v>1</v>
      </c>
      <c r="J95" s="6" t="str">
        <f>VLOOKUP(E95, 'Natural Hazards'!E:H, 4, FALSE)</f>
        <v>Shock</v>
      </c>
      <c r="K95" s="6" t="str">
        <f>VLOOKUP(E95, 'Natural Hazards'!E:V, 18, FALSE)</f>
        <v>No shock</v>
      </c>
      <c r="L95" s="6" t="str">
        <f>VLOOKUP(E95, 'Natural Hazards'!E:AF, 28, FALSE)</f>
        <v>No Shock</v>
      </c>
      <c r="M95" s="6" t="str">
        <f>VLOOKUP(E95,'Natural Hazards'!E:AH, 30, FALSE)</f>
        <v>No Shock</v>
      </c>
      <c r="N95" s="6" t="str">
        <f>VLOOKUP(E95, 'Policy&amp;Access'!E:G, 3, FALSE)</f>
        <v>No shock</v>
      </c>
      <c r="O95" s="6" t="str">
        <f>VLOOKUP(E95, Displacement!E:G, 3, FALSE)</f>
        <v>No shock</v>
      </c>
      <c r="P95" s="6" t="str">
        <f>VLOOKUP(E95, Disease!E:G, 3, FALSE)</f>
        <v>No shock</v>
      </c>
      <c r="Q95" s="6" t="str">
        <f>VLOOKUP(E95, Markets!E:G, 3, FALSE)</f>
        <v>No shock</v>
      </c>
    </row>
    <row r="96" spans="1:17" s="1" customFormat="1" ht="17.5" thickTop="1" thickBot="1" x14ac:dyDescent="0.5">
      <c r="A96" s="50" t="s">
        <v>147</v>
      </c>
      <c r="B96" s="3" t="s">
        <v>319</v>
      </c>
      <c r="C96" s="3" t="s">
        <v>344</v>
      </c>
      <c r="D96" s="3" t="s">
        <v>345</v>
      </c>
      <c r="E96" s="3" t="str">
        <f t="shared" si="2"/>
        <v>AF0913_February</v>
      </c>
      <c r="F96" s="10">
        <v>115018.46101704724</v>
      </c>
      <c r="G96" s="11">
        <f t="shared" si="3"/>
        <v>2</v>
      </c>
      <c r="H96" s="6" t="str">
        <f>VLOOKUP(E96, Conflict!E:G, 3, FALSE)</f>
        <v>No shock</v>
      </c>
      <c r="I96" s="19">
        <f>VLOOKUP(E96, 'Natural Hazards'!E:G, 3, FALSE)</f>
        <v>1</v>
      </c>
      <c r="J96" s="6" t="str">
        <f>VLOOKUP(E96, 'Natural Hazards'!E:H, 4, FALSE)</f>
        <v>Shock</v>
      </c>
      <c r="K96" s="6" t="str">
        <f>VLOOKUP(E96, 'Natural Hazards'!E:V, 18, FALSE)</f>
        <v>No shock</v>
      </c>
      <c r="L96" s="6" t="str">
        <f>VLOOKUP(E96, 'Natural Hazards'!E:AF, 28, FALSE)</f>
        <v>No Shock</v>
      </c>
      <c r="M96" s="6" t="str">
        <f>VLOOKUP(E96,'Natural Hazards'!E:AH, 30, FALSE)</f>
        <v>No Shock</v>
      </c>
      <c r="N96" s="6" t="str">
        <f>VLOOKUP(E96, 'Policy&amp;Access'!E:G, 3, FALSE)</f>
        <v>Shock</v>
      </c>
      <c r="O96" s="6" t="str">
        <f>VLOOKUP(E96, Displacement!E:G, 3, FALSE)</f>
        <v>No shock</v>
      </c>
      <c r="P96" s="6" t="str">
        <f>VLOOKUP(E96, Disease!E:G, 3, FALSE)</f>
        <v>No shock</v>
      </c>
      <c r="Q96" s="6" t="str">
        <f>VLOOKUP(E96, Markets!E:G, 3, FALSE)</f>
        <v>No shock</v>
      </c>
    </row>
    <row r="97" spans="1:17" s="1" customFormat="1" ht="17.5" thickTop="1" thickBot="1" x14ac:dyDescent="0.5">
      <c r="A97" s="50" t="s">
        <v>147</v>
      </c>
      <c r="B97" s="3" t="s">
        <v>319</v>
      </c>
      <c r="C97" s="3" t="s">
        <v>346</v>
      </c>
      <c r="D97" s="3" t="s">
        <v>347</v>
      </c>
      <c r="E97" s="3" t="str">
        <f t="shared" si="2"/>
        <v>AF0914_February</v>
      </c>
      <c r="F97" s="10">
        <v>18496.109540147601</v>
      </c>
      <c r="G97" s="11">
        <f t="shared" si="3"/>
        <v>3</v>
      </c>
      <c r="H97" s="6" t="str">
        <f>VLOOKUP(E97, Conflict!E:G, 3, FALSE)</f>
        <v>No shock</v>
      </c>
      <c r="I97" s="19">
        <f>VLOOKUP(E97, 'Natural Hazards'!E:G, 3, FALSE)</f>
        <v>2</v>
      </c>
      <c r="J97" s="6" t="str">
        <f>VLOOKUP(E97, 'Natural Hazards'!E:H, 4, FALSE)</f>
        <v>Shock</v>
      </c>
      <c r="K97" s="6" t="str">
        <f>VLOOKUP(E97, 'Natural Hazards'!E:V, 18, FALSE)</f>
        <v>No shock</v>
      </c>
      <c r="L97" s="6" t="str">
        <f>VLOOKUP(E97, 'Natural Hazards'!E:AF, 28, FALSE)</f>
        <v>No Shock</v>
      </c>
      <c r="M97" s="6" t="str">
        <f>VLOOKUP(E97,'Natural Hazards'!E:AH, 30, FALSE)</f>
        <v>Shock</v>
      </c>
      <c r="N97" s="6" t="str">
        <f>VLOOKUP(E97, 'Policy&amp;Access'!E:G, 3, FALSE)</f>
        <v>Shock</v>
      </c>
      <c r="O97" s="6" t="str">
        <f>VLOOKUP(E97, Displacement!E:G, 3, FALSE)</f>
        <v>No shock</v>
      </c>
      <c r="P97" s="6" t="str">
        <f>VLOOKUP(E97, Disease!E:G, 3, FALSE)</f>
        <v>No shock</v>
      </c>
      <c r="Q97" s="6" t="str">
        <f>VLOOKUP(E97, Markets!E:G, 3, FALSE)</f>
        <v>No shock</v>
      </c>
    </row>
    <row r="98" spans="1:17" s="1" customFormat="1" ht="17.5" thickTop="1" thickBot="1" x14ac:dyDescent="0.5">
      <c r="A98" s="50" t="s">
        <v>147</v>
      </c>
      <c r="B98" s="3" t="s">
        <v>319</v>
      </c>
      <c r="C98" s="3" t="s">
        <v>348</v>
      </c>
      <c r="D98" s="3" t="s">
        <v>349</v>
      </c>
      <c r="E98" s="3" t="str">
        <f t="shared" si="2"/>
        <v>AF0915_February</v>
      </c>
      <c r="F98" s="10">
        <v>25743.114325670311</v>
      </c>
      <c r="G98" s="11">
        <f t="shared" si="3"/>
        <v>2</v>
      </c>
      <c r="H98" s="6" t="str">
        <f>VLOOKUP(E98, Conflict!E:G, 3, FALSE)</f>
        <v>No shock</v>
      </c>
      <c r="I98" s="19">
        <f>VLOOKUP(E98, 'Natural Hazards'!E:G, 3, FALSE)</f>
        <v>1</v>
      </c>
      <c r="J98" s="6" t="str">
        <f>VLOOKUP(E98, 'Natural Hazards'!E:H, 4, FALSE)</f>
        <v>Shock</v>
      </c>
      <c r="K98" s="6" t="str">
        <f>VLOOKUP(E98, 'Natural Hazards'!E:V, 18, FALSE)</f>
        <v>No shock</v>
      </c>
      <c r="L98" s="6" t="str">
        <f>VLOOKUP(E98, 'Natural Hazards'!E:AF, 28, FALSE)</f>
        <v>No Shock</v>
      </c>
      <c r="M98" s="6" t="str">
        <f>VLOOKUP(E98,'Natural Hazards'!E:AH, 30, FALSE)</f>
        <v>No Shock</v>
      </c>
      <c r="N98" s="6" t="str">
        <f>VLOOKUP(E98, 'Policy&amp;Access'!E:G, 3, FALSE)</f>
        <v>Shock</v>
      </c>
      <c r="O98" s="6" t="str">
        <f>VLOOKUP(E98, Displacement!E:G, 3, FALSE)</f>
        <v>No shock</v>
      </c>
      <c r="P98" s="6" t="str">
        <f>VLOOKUP(E98, Disease!E:G, 3, FALSE)</f>
        <v>No shock</v>
      </c>
      <c r="Q98" s="6" t="str">
        <f>VLOOKUP(E98, Markets!E:G, 3, FALSE)</f>
        <v>No shock</v>
      </c>
    </row>
    <row r="99" spans="1:17" s="1" customFormat="1" ht="17.5" thickTop="1" thickBot="1" x14ac:dyDescent="0.5">
      <c r="A99" s="50" t="s">
        <v>147</v>
      </c>
      <c r="B99" s="3" t="s">
        <v>350</v>
      </c>
      <c r="C99" s="3" t="s">
        <v>350</v>
      </c>
      <c r="D99" s="3" t="s">
        <v>351</v>
      </c>
      <c r="E99" s="3" t="str">
        <f t="shared" si="2"/>
        <v>AF1001_February</v>
      </c>
      <c r="F99" s="10">
        <v>156449.51983121037</v>
      </c>
      <c r="G99" s="11">
        <f t="shared" si="3"/>
        <v>2</v>
      </c>
      <c r="H99" s="6" t="str">
        <f>VLOOKUP(E99, Conflict!E:G, 3, FALSE)</f>
        <v>No shock</v>
      </c>
      <c r="I99" s="19">
        <f>VLOOKUP(E99, 'Natural Hazards'!E:G, 3, FALSE)</f>
        <v>1</v>
      </c>
      <c r="J99" s="6" t="str">
        <f>VLOOKUP(E99, 'Natural Hazards'!E:H, 4, FALSE)</f>
        <v>Shock</v>
      </c>
      <c r="K99" s="6" t="str">
        <f>VLOOKUP(E99, 'Natural Hazards'!E:V, 18, FALSE)</f>
        <v>No shock</v>
      </c>
      <c r="L99" s="6" t="str">
        <f>VLOOKUP(E99, 'Natural Hazards'!E:AF, 28, FALSE)</f>
        <v>No Shock</v>
      </c>
      <c r="M99" s="6" t="str">
        <f>VLOOKUP(E99,'Natural Hazards'!E:AH, 30, FALSE)</f>
        <v>No Shock</v>
      </c>
      <c r="N99" s="6" t="str">
        <f>VLOOKUP(E99, 'Policy&amp;Access'!E:G, 3, FALSE)</f>
        <v>No shock</v>
      </c>
      <c r="O99" s="6" t="str">
        <f>VLOOKUP(E99, Displacement!E:G, 3, FALSE)</f>
        <v>No shock</v>
      </c>
      <c r="P99" s="6" t="str">
        <f>VLOOKUP(E99, Disease!E:G, 3, FALSE)</f>
        <v>Shock</v>
      </c>
      <c r="Q99" s="6" t="str">
        <f>VLOOKUP(E99, Markets!E:G, 3, FALSE)</f>
        <v>No shock</v>
      </c>
    </row>
    <row r="100" spans="1:17" s="1" customFormat="1" ht="17.5" thickTop="1" thickBot="1" x14ac:dyDescent="0.5">
      <c r="A100" s="50" t="s">
        <v>147</v>
      </c>
      <c r="B100" s="3" t="s">
        <v>350</v>
      </c>
      <c r="C100" s="3" t="s">
        <v>352</v>
      </c>
      <c r="D100" s="3" t="s">
        <v>353</v>
      </c>
      <c r="E100" s="3" t="str">
        <f t="shared" si="2"/>
        <v>AF1002_February</v>
      </c>
      <c r="F100" s="10">
        <v>40596.858974952425</v>
      </c>
      <c r="G100" s="11">
        <f t="shared" si="3"/>
        <v>3</v>
      </c>
      <c r="H100" s="6" t="str">
        <f>VLOOKUP(E100, Conflict!E:G, 3, FALSE)</f>
        <v>No shock</v>
      </c>
      <c r="I100" s="19">
        <f>VLOOKUP(E100, 'Natural Hazards'!E:G, 3, FALSE)</f>
        <v>2</v>
      </c>
      <c r="J100" s="6" t="str">
        <f>VLOOKUP(E100, 'Natural Hazards'!E:H, 4, FALSE)</f>
        <v>Shock</v>
      </c>
      <c r="K100" s="6" t="str">
        <f>VLOOKUP(E100, 'Natural Hazards'!E:V, 18, FALSE)</f>
        <v>No shock</v>
      </c>
      <c r="L100" s="6" t="str">
        <f>VLOOKUP(E100, 'Natural Hazards'!E:AF, 28, FALSE)</f>
        <v>No Shock</v>
      </c>
      <c r="M100" s="6" t="str">
        <f>VLOOKUP(E100,'Natural Hazards'!E:AH, 30, FALSE)</f>
        <v>Shock</v>
      </c>
      <c r="N100" s="6" t="str">
        <f>VLOOKUP(E100, 'Policy&amp;Access'!E:G, 3, FALSE)</f>
        <v>No shock</v>
      </c>
      <c r="O100" s="6" t="str">
        <f>VLOOKUP(E100, Displacement!E:G, 3, FALSE)</f>
        <v>No shock</v>
      </c>
      <c r="P100" s="6" t="str">
        <f>VLOOKUP(E100, Disease!E:G, 3, FALSE)</f>
        <v>Shock</v>
      </c>
      <c r="Q100" s="6" t="str">
        <f>VLOOKUP(E100, Markets!E:G, 3, FALSE)</f>
        <v>No shock</v>
      </c>
    </row>
    <row r="101" spans="1:17" s="1" customFormat="1" ht="17.5" thickTop="1" thickBot="1" x14ac:dyDescent="0.5">
      <c r="A101" s="50" t="s">
        <v>147</v>
      </c>
      <c r="B101" s="3" t="s">
        <v>350</v>
      </c>
      <c r="C101" s="3" t="s">
        <v>354</v>
      </c>
      <c r="D101" s="3" t="s">
        <v>355</v>
      </c>
      <c r="E101" s="3" t="str">
        <f t="shared" si="2"/>
        <v>AF1003_February</v>
      </c>
      <c r="F101" s="10">
        <v>46340.78431371467</v>
      </c>
      <c r="G101" s="11">
        <f t="shared" si="3"/>
        <v>1</v>
      </c>
      <c r="H101" s="6" t="str">
        <f>VLOOKUP(E101, Conflict!E:G, 3, FALSE)</f>
        <v>No shock</v>
      </c>
      <c r="I101" s="19">
        <f>VLOOKUP(E101, 'Natural Hazards'!E:G, 3, FALSE)</f>
        <v>1</v>
      </c>
      <c r="J101" s="6" t="str">
        <f>VLOOKUP(E101, 'Natural Hazards'!E:H, 4, FALSE)</f>
        <v>Shock</v>
      </c>
      <c r="K101" s="6" t="str">
        <f>VLOOKUP(E101, 'Natural Hazards'!E:V, 18, FALSE)</f>
        <v>No shock</v>
      </c>
      <c r="L101" s="6" t="str">
        <f>VLOOKUP(E101, 'Natural Hazards'!E:AF, 28, FALSE)</f>
        <v>No Shock</v>
      </c>
      <c r="M101" s="6" t="str">
        <f>VLOOKUP(E101,'Natural Hazards'!E:AH, 30, FALSE)</f>
        <v>No Shock</v>
      </c>
      <c r="N101" s="6" t="str">
        <f>VLOOKUP(E101, 'Policy&amp;Access'!E:G, 3, FALSE)</f>
        <v>No shock</v>
      </c>
      <c r="O101" s="6" t="str">
        <f>VLOOKUP(E101, Displacement!E:G, 3, FALSE)</f>
        <v>No shock</v>
      </c>
      <c r="P101" s="6" t="str">
        <f>VLOOKUP(E101, Disease!E:G, 3, FALSE)</f>
        <v>No shock</v>
      </c>
      <c r="Q101" s="6" t="str">
        <f>VLOOKUP(E101, Markets!E:G, 3, FALSE)</f>
        <v>No shock</v>
      </c>
    </row>
    <row r="102" spans="1:17" s="1" customFormat="1" ht="17.5" thickTop="1" thickBot="1" x14ac:dyDescent="0.5">
      <c r="A102" s="50" t="s">
        <v>147</v>
      </c>
      <c r="B102" s="3" t="s">
        <v>350</v>
      </c>
      <c r="C102" s="3" t="s">
        <v>356</v>
      </c>
      <c r="D102" s="3" t="s">
        <v>357</v>
      </c>
      <c r="E102" s="3" t="str">
        <f t="shared" si="2"/>
        <v>AF1004_February</v>
      </c>
      <c r="F102" s="10">
        <v>57543.634905136765</v>
      </c>
      <c r="G102" s="11">
        <f t="shared" si="3"/>
        <v>1</v>
      </c>
      <c r="H102" s="6" t="str">
        <f>VLOOKUP(E102, Conflict!E:G, 3, FALSE)</f>
        <v>No shock</v>
      </c>
      <c r="I102" s="19">
        <f>VLOOKUP(E102, 'Natural Hazards'!E:G, 3, FALSE)</f>
        <v>1</v>
      </c>
      <c r="J102" s="6" t="str">
        <f>VLOOKUP(E102, 'Natural Hazards'!E:H, 4, FALSE)</f>
        <v>Shock</v>
      </c>
      <c r="K102" s="6" t="str">
        <f>VLOOKUP(E102, 'Natural Hazards'!E:V, 18, FALSE)</f>
        <v>No shock</v>
      </c>
      <c r="L102" s="6" t="str">
        <f>VLOOKUP(E102, 'Natural Hazards'!E:AF, 28, FALSE)</f>
        <v>No Shock</v>
      </c>
      <c r="M102" s="6" t="str">
        <f>VLOOKUP(E102,'Natural Hazards'!E:AH, 30, FALSE)</f>
        <v>No Shock</v>
      </c>
      <c r="N102" s="6" t="str">
        <f>VLOOKUP(E102, 'Policy&amp;Access'!E:G, 3, FALSE)</f>
        <v>No shock</v>
      </c>
      <c r="O102" s="6" t="str">
        <f>VLOOKUP(E102, Displacement!E:G, 3, FALSE)</f>
        <v>No shock</v>
      </c>
      <c r="P102" s="6" t="str">
        <f>VLOOKUP(E102, Disease!E:G, 3, FALSE)</f>
        <v>No shock</v>
      </c>
      <c r="Q102" s="6" t="str">
        <f>VLOOKUP(E102, Markets!E:G, 3, FALSE)</f>
        <v>No shock</v>
      </c>
    </row>
    <row r="103" spans="1:17" s="1" customFormat="1" ht="17.5" thickTop="1" thickBot="1" x14ac:dyDescent="0.5">
      <c r="A103" s="50" t="s">
        <v>147</v>
      </c>
      <c r="B103" s="3" t="s">
        <v>350</v>
      </c>
      <c r="C103" s="3" t="s">
        <v>358</v>
      </c>
      <c r="D103" s="3" t="s">
        <v>359</v>
      </c>
      <c r="E103" s="3" t="str">
        <f t="shared" si="2"/>
        <v>AF1005_February</v>
      </c>
      <c r="F103" s="10">
        <v>146763.51282014931</v>
      </c>
      <c r="G103" s="11">
        <f t="shared" si="3"/>
        <v>2</v>
      </c>
      <c r="H103" s="6" t="str">
        <f>VLOOKUP(E103, Conflict!E:G, 3, FALSE)</f>
        <v>No shock</v>
      </c>
      <c r="I103" s="19">
        <f>VLOOKUP(E103, 'Natural Hazards'!E:G, 3, FALSE)</f>
        <v>1</v>
      </c>
      <c r="J103" s="6" t="str">
        <f>VLOOKUP(E103, 'Natural Hazards'!E:H, 4, FALSE)</f>
        <v>Shock</v>
      </c>
      <c r="K103" s="6" t="str">
        <f>VLOOKUP(E103, 'Natural Hazards'!E:V, 18, FALSE)</f>
        <v>No shock</v>
      </c>
      <c r="L103" s="6" t="str">
        <f>VLOOKUP(E103, 'Natural Hazards'!E:AF, 28, FALSE)</f>
        <v>No Shock</v>
      </c>
      <c r="M103" s="6" t="str">
        <f>VLOOKUP(E103,'Natural Hazards'!E:AH, 30, FALSE)</f>
        <v>No Shock</v>
      </c>
      <c r="N103" s="6" t="str">
        <f>VLOOKUP(E103, 'Policy&amp;Access'!E:G, 3, FALSE)</f>
        <v>No shock</v>
      </c>
      <c r="O103" s="6" t="str">
        <f>VLOOKUP(E103, Displacement!E:G, 3, FALSE)</f>
        <v>No shock</v>
      </c>
      <c r="P103" s="6" t="str">
        <f>VLOOKUP(E103, Disease!E:G, 3, FALSE)</f>
        <v>Shock</v>
      </c>
      <c r="Q103" s="6" t="str">
        <f>VLOOKUP(E103, Markets!E:G, 3, FALSE)</f>
        <v>No shock</v>
      </c>
    </row>
    <row r="104" spans="1:17" s="1" customFormat="1" ht="17.5" thickTop="1" thickBot="1" x14ac:dyDescent="0.5">
      <c r="A104" s="50" t="s">
        <v>147</v>
      </c>
      <c r="B104" s="3" t="s">
        <v>350</v>
      </c>
      <c r="C104" s="3" t="s">
        <v>360</v>
      </c>
      <c r="D104" s="3" t="s">
        <v>361</v>
      </c>
      <c r="E104" s="3" t="str">
        <f t="shared" si="2"/>
        <v>AF1006_February</v>
      </c>
      <c r="F104" s="10">
        <v>87780.765921394268</v>
      </c>
      <c r="G104" s="11">
        <f t="shared" si="3"/>
        <v>2</v>
      </c>
      <c r="H104" s="6" t="str">
        <f>VLOOKUP(E104, Conflict!E:G, 3, FALSE)</f>
        <v>No shock</v>
      </c>
      <c r="I104" s="19">
        <f>VLOOKUP(E104, 'Natural Hazards'!E:G, 3, FALSE)</f>
        <v>1</v>
      </c>
      <c r="J104" s="6" t="str">
        <f>VLOOKUP(E104, 'Natural Hazards'!E:H, 4, FALSE)</f>
        <v>Shock</v>
      </c>
      <c r="K104" s="6" t="str">
        <f>VLOOKUP(E104, 'Natural Hazards'!E:V, 18, FALSE)</f>
        <v>No shock</v>
      </c>
      <c r="L104" s="6" t="str">
        <f>VLOOKUP(E104, 'Natural Hazards'!E:AF, 28, FALSE)</f>
        <v>No Shock</v>
      </c>
      <c r="M104" s="6" t="str">
        <f>VLOOKUP(E104,'Natural Hazards'!E:AH, 30, FALSE)</f>
        <v>No Shock</v>
      </c>
      <c r="N104" s="6" t="str">
        <f>VLOOKUP(E104, 'Policy&amp;Access'!E:G, 3, FALSE)</f>
        <v>No shock</v>
      </c>
      <c r="O104" s="6" t="str">
        <f>VLOOKUP(E104, Displacement!E:G, 3, FALSE)</f>
        <v>No shock</v>
      </c>
      <c r="P104" s="6" t="str">
        <f>VLOOKUP(E104, Disease!E:G, 3, FALSE)</f>
        <v>Shock</v>
      </c>
      <c r="Q104" s="6" t="str">
        <f>VLOOKUP(E104, Markets!E:G, 3, FALSE)</f>
        <v>No shock</v>
      </c>
    </row>
    <row r="105" spans="1:17" s="1" customFormat="1" ht="17.5" thickTop="1" thickBot="1" x14ac:dyDescent="0.5">
      <c r="A105" s="50" t="s">
        <v>147</v>
      </c>
      <c r="B105" s="3" t="s">
        <v>350</v>
      </c>
      <c r="C105" s="3" t="s">
        <v>362</v>
      </c>
      <c r="D105" s="3" t="s">
        <v>363</v>
      </c>
      <c r="E105" s="3" t="str">
        <f t="shared" si="2"/>
        <v>AF1007_February</v>
      </c>
      <c r="F105" s="10">
        <v>144955.58088732898</v>
      </c>
      <c r="G105" s="11">
        <f t="shared" si="3"/>
        <v>2</v>
      </c>
      <c r="H105" s="6" t="str">
        <f>VLOOKUP(E105, Conflict!E:G, 3, FALSE)</f>
        <v>No shock</v>
      </c>
      <c r="I105" s="19">
        <f>VLOOKUP(E105, 'Natural Hazards'!E:G, 3, FALSE)</f>
        <v>2</v>
      </c>
      <c r="J105" s="6" t="str">
        <f>VLOOKUP(E105, 'Natural Hazards'!E:H, 4, FALSE)</f>
        <v>Shock</v>
      </c>
      <c r="K105" s="6" t="str">
        <f>VLOOKUP(E105, 'Natural Hazards'!E:V, 18, FALSE)</f>
        <v>No shock</v>
      </c>
      <c r="L105" s="6" t="str">
        <f>VLOOKUP(E105, 'Natural Hazards'!E:AF, 28, FALSE)</f>
        <v>No Shock</v>
      </c>
      <c r="M105" s="6" t="str">
        <f>VLOOKUP(E105,'Natural Hazards'!E:AH, 30, FALSE)</f>
        <v>Shock</v>
      </c>
      <c r="N105" s="6" t="str">
        <f>VLOOKUP(E105, 'Policy&amp;Access'!E:G, 3, FALSE)</f>
        <v>No shock</v>
      </c>
      <c r="O105" s="6" t="str">
        <f>VLOOKUP(E105, Displacement!E:G, 3, FALSE)</f>
        <v>No shock</v>
      </c>
      <c r="P105" s="6" t="str">
        <f>VLOOKUP(E105, Disease!E:G, 3, FALSE)</f>
        <v>No shock</v>
      </c>
      <c r="Q105" s="6" t="str">
        <f>VLOOKUP(E105, Markets!E:G, 3, FALSE)</f>
        <v>No shock</v>
      </c>
    </row>
    <row r="106" spans="1:17" s="1" customFormat="1" ht="17.5" thickTop="1" thickBot="1" x14ac:dyDescent="0.5">
      <c r="A106" s="50" t="s">
        <v>147</v>
      </c>
      <c r="B106" s="3" t="s">
        <v>364</v>
      </c>
      <c r="C106" s="3" t="s">
        <v>364</v>
      </c>
      <c r="D106" s="3" t="s">
        <v>365</v>
      </c>
      <c r="E106" s="3" t="str">
        <f t="shared" si="2"/>
        <v>AF1101_February</v>
      </c>
      <c r="F106" s="10">
        <v>301396.04713309562</v>
      </c>
      <c r="G106" s="11">
        <f t="shared" si="3"/>
        <v>3</v>
      </c>
      <c r="H106" s="6" t="str">
        <f>VLOOKUP(E106, Conflict!E:G, 3, FALSE)</f>
        <v>No shock</v>
      </c>
      <c r="I106" s="19">
        <f>VLOOKUP(E106, 'Natural Hazards'!E:G, 3, FALSE)</f>
        <v>1</v>
      </c>
      <c r="J106" s="6" t="str">
        <f>VLOOKUP(E106, 'Natural Hazards'!E:H, 4, FALSE)</f>
        <v>No shock</v>
      </c>
      <c r="K106" s="6" t="str">
        <f>VLOOKUP(E106, 'Natural Hazards'!E:V, 18, FALSE)</f>
        <v>No shock</v>
      </c>
      <c r="L106" s="6" t="str">
        <f>VLOOKUP(E106, 'Natural Hazards'!E:AF, 28, FALSE)</f>
        <v>No Shock</v>
      </c>
      <c r="M106" s="6" t="str">
        <f>VLOOKUP(E106,'Natural Hazards'!E:AH, 30, FALSE)</f>
        <v>Shock</v>
      </c>
      <c r="N106" s="6" t="str">
        <f>VLOOKUP(E106, 'Policy&amp;Access'!E:G, 3, FALSE)</f>
        <v>Shock</v>
      </c>
      <c r="O106" s="6" t="str">
        <f>VLOOKUP(E106, Displacement!E:G, 3, FALSE)</f>
        <v>No shock</v>
      </c>
      <c r="P106" s="6" t="str">
        <f>VLOOKUP(E106, Disease!E:G, 3, FALSE)</f>
        <v>Shock</v>
      </c>
      <c r="Q106" s="6" t="str">
        <f>VLOOKUP(E106, Markets!E:G, 3, FALSE)</f>
        <v>No shock</v>
      </c>
    </row>
    <row r="107" spans="1:17" s="1" customFormat="1" ht="17.5" thickTop="1" thickBot="1" x14ac:dyDescent="0.5">
      <c r="A107" s="50" t="s">
        <v>147</v>
      </c>
      <c r="B107" s="3" t="s">
        <v>364</v>
      </c>
      <c r="C107" s="3" t="s">
        <v>366</v>
      </c>
      <c r="D107" s="3" t="s">
        <v>367</v>
      </c>
      <c r="E107" s="3" t="str">
        <f t="shared" si="2"/>
        <v>AF1102_February</v>
      </c>
      <c r="F107" s="10">
        <v>32788.642253355858</v>
      </c>
      <c r="G107" s="11">
        <f t="shared" si="3"/>
        <v>0</v>
      </c>
      <c r="H107" s="6" t="str">
        <f>VLOOKUP(E107, Conflict!E:G, 3, FALSE)</f>
        <v>No shock</v>
      </c>
      <c r="I107" s="19">
        <f>VLOOKUP(E107, 'Natural Hazards'!E:G, 3, FALSE)</f>
        <v>0</v>
      </c>
      <c r="J107" s="6" t="str">
        <f>VLOOKUP(E107, 'Natural Hazards'!E:H, 4, FALSE)</f>
        <v>No shock</v>
      </c>
      <c r="K107" s="6" t="str">
        <f>VLOOKUP(E107, 'Natural Hazards'!E:V, 18, FALSE)</f>
        <v>No shock</v>
      </c>
      <c r="L107" s="6" t="str">
        <f>VLOOKUP(E107, 'Natural Hazards'!E:AF, 28, FALSE)</f>
        <v>No Shock</v>
      </c>
      <c r="M107" s="6" t="str">
        <f>VLOOKUP(E107,'Natural Hazards'!E:AH, 30, FALSE)</f>
        <v>No Shock</v>
      </c>
      <c r="N107" s="6" t="str">
        <f>VLOOKUP(E107, 'Policy&amp;Access'!E:G, 3, FALSE)</f>
        <v>No shock</v>
      </c>
      <c r="O107" s="6" t="str">
        <f>VLOOKUP(E107, Displacement!E:G, 3, FALSE)</f>
        <v>No shock</v>
      </c>
      <c r="P107" s="6" t="str">
        <f>VLOOKUP(E107, Disease!E:G, 3, FALSE)</f>
        <v>No shock</v>
      </c>
      <c r="Q107" s="6" t="str">
        <f>VLOOKUP(E107, Markets!E:G, 3, FALSE)</f>
        <v>No shock</v>
      </c>
    </row>
    <row r="108" spans="1:17" s="1" customFormat="1" ht="17.5" thickTop="1" thickBot="1" x14ac:dyDescent="0.5">
      <c r="A108" s="50" t="s">
        <v>147</v>
      </c>
      <c r="B108" s="3" t="s">
        <v>364</v>
      </c>
      <c r="C108" s="3" t="s">
        <v>368</v>
      </c>
      <c r="D108" s="3" t="s">
        <v>369</v>
      </c>
      <c r="E108" s="3" t="str">
        <f t="shared" si="2"/>
        <v>AF1103_February</v>
      </c>
      <c r="F108" s="10">
        <v>42569.183046967519</v>
      </c>
      <c r="G108" s="11">
        <f t="shared" si="3"/>
        <v>1</v>
      </c>
      <c r="H108" s="6" t="str">
        <f>VLOOKUP(E108, Conflict!E:G, 3, FALSE)</f>
        <v>No shock</v>
      </c>
      <c r="I108" s="19">
        <f>VLOOKUP(E108, 'Natural Hazards'!E:G, 3, FALSE)</f>
        <v>1</v>
      </c>
      <c r="J108" s="6" t="str">
        <f>VLOOKUP(E108, 'Natural Hazards'!E:H, 4, FALSE)</f>
        <v>No shock</v>
      </c>
      <c r="K108" s="6" t="str">
        <f>VLOOKUP(E108, 'Natural Hazards'!E:V, 18, FALSE)</f>
        <v>No shock</v>
      </c>
      <c r="L108" s="6" t="str">
        <f>VLOOKUP(E108, 'Natural Hazards'!E:AF, 28, FALSE)</f>
        <v>No Shock</v>
      </c>
      <c r="M108" s="6" t="str">
        <f>VLOOKUP(E108,'Natural Hazards'!E:AH, 30, FALSE)</f>
        <v>Shock</v>
      </c>
      <c r="N108" s="6" t="str">
        <f>VLOOKUP(E108, 'Policy&amp;Access'!E:G, 3, FALSE)</f>
        <v>No shock</v>
      </c>
      <c r="O108" s="6" t="str">
        <f>VLOOKUP(E108, Displacement!E:G, 3, FALSE)</f>
        <v>No shock</v>
      </c>
      <c r="P108" s="6" t="str">
        <f>VLOOKUP(E108, Disease!E:G, 3, FALSE)</f>
        <v>No shock</v>
      </c>
      <c r="Q108" s="6" t="str">
        <f>VLOOKUP(E108, Markets!E:G, 3, FALSE)</f>
        <v>No shock</v>
      </c>
    </row>
    <row r="109" spans="1:17" s="1" customFormat="1" ht="17.5" thickTop="1" thickBot="1" x14ac:dyDescent="0.5">
      <c r="A109" s="50" t="s">
        <v>147</v>
      </c>
      <c r="B109" s="3" t="s">
        <v>364</v>
      </c>
      <c r="C109" s="3" t="s">
        <v>370</v>
      </c>
      <c r="D109" s="3" t="s">
        <v>371</v>
      </c>
      <c r="E109" s="3" t="str">
        <f t="shared" si="2"/>
        <v>AF1104_February</v>
      </c>
      <c r="F109" s="10">
        <v>67354.509961084332</v>
      </c>
      <c r="G109" s="11">
        <f t="shared" si="3"/>
        <v>0</v>
      </c>
      <c r="H109" s="6" t="str">
        <f>VLOOKUP(E109, Conflict!E:G, 3, FALSE)</f>
        <v>No shock</v>
      </c>
      <c r="I109" s="19">
        <f>VLOOKUP(E109, 'Natural Hazards'!E:G, 3, FALSE)</f>
        <v>0</v>
      </c>
      <c r="J109" s="6" t="str">
        <f>VLOOKUP(E109, 'Natural Hazards'!E:H, 4, FALSE)</f>
        <v>No shock</v>
      </c>
      <c r="K109" s="6" t="str">
        <f>VLOOKUP(E109, 'Natural Hazards'!E:V, 18, FALSE)</f>
        <v>No shock</v>
      </c>
      <c r="L109" s="6" t="str">
        <f>VLOOKUP(E109, 'Natural Hazards'!E:AF, 28, FALSE)</f>
        <v>No Shock</v>
      </c>
      <c r="M109" s="6" t="str">
        <f>VLOOKUP(E109,'Natural Hazards'!E:AH, 30, FALSE)</f>
        <v>No Shock</v>
      </c>
      <c r="N109" s="6" t="str">
        <f>VLOOKUP(E109, 'Policy&amp;Access'!E:G, 3, FALSE)</f>
        <v>No shock</v>
      </c>
      <c r="O109" s="6" t="str">
        <f>VLOOKUP(E109, Displacement!E:G, 3, FALSE)</f>
        <v>No shock</v>
      </c>
      <c r="P109" s="6" t="str">
        <f>VLOOKUP(E109, Disease!E:G, 3, FALSE)</f>
        <v>No shock</v>
      </c>
      <c r="Q109" s="6" t="str">
        <f>VLOOKUP(E109, Markets!E:G, 3, FALSE)</f>
        <v>No shock</v>
      </c>
    </row>
    <row r="110" spans="1:17" s="1" customFormat="1" ht="17.5" thickTop="1" thickBot="1" x14ac:dyDescent="0.5">
      <c r="A110" s="50" t="s">
        <v>147</v>
      </c>
      <c r="B110" s="3" t="s">
        <v>364</v>
      </c>
      <c r="C110" s="3" t="s">
        <v>372</v>
      </c>
      <c r="D110" s="3" t="s">
        <v>373</v>
      </c>
      <c r="E110" s="3" t="str">
        <f t="shared" si="2"/>
        <v>AF1105_February</v>
      </c>
      <c r="F110" s="10">
        <v>85124.662418813969</v>
      </c>
      <c r="G110" s="11">
        <f t="shared" si="3"/>
        <v>2</v>
      </c>
      <c r="H110" s="6" t="str">
        <f>VLOOKUP(E110, Conflict!E:G, 3, FALSE)</f>
        <v>Shock</v>
      </c>
      <c r="I110" s="19">
        <f>VLOOKUP(E110, 'Natural Hazards'!E:G, 3, FALSE)</f>
        <v>0</v>
      </c>
      <c r="J110" s="6" t="str">
        <f>VLOOKUP(E110, 'Natural Hazards'!E:H, 4, FALSE)</f>
        <v>No shock</v>
      </c>
      <c r="K110" s="6" t="str">
        <f>VLOOKUP(E110, 'Natural Hazards'!E:V, 18, FALSE)</f>
        <v>No shock</v>
      </c>
      <c r="L110" s="6" t="str">
        <f>VLOOKUP(E110, 'Natural Hazards'!E:AF, 28, FALSE)</f>
        <v>No Shock</v>
      </c>
      <c r="M110" s="6" t="str">
        <f>VLOOKUP(E110,'Natural Hazards'!E:AH, 30, FALSE)</f>
        <v>No Shock</v>
      </c>
      <c r="N110" s="6" t="str">
        <f>VLOOKUP(E110, 'Policy&amp;Access'!E:G, 3, FALSE)</f>
        <v>Shock</v>
      </c>
      <c r="O110" s="6" t="str">
        <f>VLOOKUP(E110, Displacement!E:G, 3, FALSE)</f>
        <v>No shock</v>
      </c>
      <c r="P110" s="6" t="str">
        <f>VLOOKUP(E110, Disease!E:G, 3, FALSE)</f>
        <v>No shock</v>
      </c>
      <c r="Q110" s="6" t="str">
        <f>VLOOKUP(E110, Markets!E:G, 3, FALSE)</f>
        <v>No shock</v>
      </c>
    </row>
    <row r="111" spans="1:17" s="1" customFormat="1" ht="17.5" thickTop="1" thickBot="1" x14ac:dyDescent="0.5">
      <c r="A111" s="50" t="s">
        <v>147</v>
      </c>
      <c r="B111" s="3" t="s">
        <v>364</v>
      </c>
      <c r="C111" s="3" t="s">
        <v>374</v>
      </c>
      <c r="D111" s="3" t="s">
        <v>375</v>
      </c>
      <c r="E111" s="3" t="str">
        <f t="shared" si="2"/>
        <v>AF1106_February</v>
      </c>
      <c r="F111" s="10">
        <v>54692.249963382943</v>
      </c>
      <c r="G111" s="11">
        <f t="shared" si="3"/>
        <v>1</v>
      </c>
      <c r="H111" s="6" t="str">
        <f>VLOOKUP(E111, Conflict!E:G, 3, FALSE)</f>
        <v>No shock</v>
      </c>
      <c r="I111" s="19">
        <f>VLOOKUP(E111, 'Natural Hazards'!E:G, 3, FALSE)</f>
        <v>0</v>
      </c>
      <c r="J111" s="6" t="str">
        <f>VLOOKUP(E111, 'Natural Hazards'!E:H, 4, FALSE)</f>
        <v>No shock</v>
      </c>
      <c r="K111" s="6" t="str">
        <f>VLOOKUP(E111, 'Natural Hazards'!E:V, 18, FALSE)</f>
        <v>No shock</v>
      </c>
      <c r="L111" s="6" t="str">
        <f>VLOOKUP(E111, 'Natural Hazards'!E:AF, 28, FALSE)</f>
        <v>No Shock</v>
      </c>
      <c r="M111" s="6" t="str">
        <f>VLOOKUP(E111,'Natural Hazards'!E:AH, 30, FALSE)</f>
        <v>No Shock</v>
      </c>
      <c r="N111" s="6" t="str">
        <f>VLOOKUP(E111, 'Policy&amp;Access'!E:G, 3, FALSE)</f>
        <v>No shock</v>
      </c>
      <c r="O111" s="6" t="str">
        <f>VLOOKUP(E111, Displacement!E:G, 3, FALSE)</f>
        <v>No shock</v>
      </c>
      <c r="P111" s="6" t="str">
        <f>VLOOKUP(E111, Disease!E:G, 3, FALSE)</f>
        <v>Shock</v>
      </c>
      <c r="Q111" s="6" t="str">
        <f>VLOOKUP(E111, Markets!E:G, 3, FALSE)</f>
        <v>No shock</v>
      </c>
    </row>
    <row r="112" spans="1:17" s="1" customFormat="1" ht="17.5" thickTop="1" thickBot="1" x14ac:dyDescent="0.5">
      <c r="A112" s="50" t="s">
        <v>147</v>
      </c>
      <c r="B112" s="3" t="s">
        <v>364</v>
      </c>
      <c r="C112" s="3" t="s">
        <v>376</v>
      </c>
      <c r="D112" s="3" t="s">
        <v>377</v>
      </c>
      <c r="E112" s="3" t="str">
        <f t="shared" si="2"/>
        <v>AF1107_February</v>
      </c>
      <c r="F112" s="10">
        <v>175990.50680857917</v>
      </c>
      <c r="G112" s="11">
        <f t="shared" si="3"/>
        <v>2</v>
      </c>
      <c r="H112" s="6" t="str">
        <f>VLOOKUP(E112, Conflict!E:G, 3, FALSE)</f>
        <v>Shock</v>
      </c>
      <c r="I112" s="19">
        <f>VLOOKUP(E112, 'Natural Hazards'!E:G, 3, FALSE)</f>
        <v>0</v>
      </c>
      <c r="J112" s="6" t="str">
        <f>VLOOKUP(E112, 'Natural Hazards'!E:H, 4, FALSE)</f>
        <v>No shock</v>
      </c>
      <c r="K112" s="6" t="str">
        <f>VLOOKUP(E112, 'Natural Hazards'!E:V, 18, FALSE)</f>
        <v>No shock</v>
      </c>
      <c r="L112" s="6" t="str">
        <f>VLOOKUP(E112, 'Natural Hazards'!E:AF, 28, FALSE)</f>
        <v>No Shock</v>
      </c>
      <c r="M112" s="6" t="str">
        <f>VLOOKUP(E112,'Natural Hazards'!E:AH, 30, FALSE)</f>
        <v>No Shock</v>
      </c>
      <c r="N112" s="6" t="str">
        <f>VLOOKUP(E112, 'Policy&amp;Access'!E:G, 3, FALSE)</f>
        <v>No shock</v>
      </c>
      <c r="O112" s="6" t="str">
        <f>VLOOKUP(E112, Displacement!E:G, 3, FALSE)</f>
        <v>No shock</v>
      </c>
      <c r="P112" s="6" t="str">
        <f>VLOOKUP(E112, Disease!E:G, 3, FALSE)</f>
        <v>Shock</v>
      </c>
      <c r="Q112" s="6" t="str">
        <f>VLOOKUP(E112, Markets!E:G, 3, FALSE)</f>
        <v>No shock</v>
      </c>
    </row>
    <row r="113" spans="1:17" s="1" customFormat="1" ht="17.5" thickTop="1" thickBot="1" x14ac:dyDescent="0.5">
      <c r="A113" s="50" t="s">
        <v>147</v>
      </c>
      <c r="B113" s="3" t="s">
        <v>364</v>
      </c>
      <c r="C113" s="3" t="s">
        <v>378</v>
      </c>
      <c r="D113" s="3" t="s">
        <v>379</v>
      </c>
      <c r="E113" s="3" t="str">
        <f t="shared" si="2"/>
        <v>AF1108_February</v>
      </c>
      <c r="F113" s="10">
        <v>39291.966792867228</v>
      </c>
      <c r="G113" s="11">
        <f t="shared" si="3"/>
        <v>0</v>
      </c>
      <c r="H113" s="6" t="str">
        <f>VLOOKUP(E113, Conflict!E:G, 3, FALSE)</f>
        <v>No shock</v>
      </c>
      <c r="I113" s="19">
        <f>VLOOKUP(E113, 'Natural Hazards'!E:G, 3, FALSE)</f>
        <v>0</v>
      </c>
      <c r="J113" s="6" t="str">
        <f>VLOOKUP(E113, 'Natural Hazards'!E:H, 4, FALSE)</f>
        <v>No shock</v>
      </c>
      <c r="K113" s="6" t="str">
        <f>VLOOKUP(E113, 'Natural Hazards'!E:V, 18, FALSE)</f>
        <v>No shock</v>
      </c>
      <c r="L113" s="6" t="str">
        <f>VLOOKUP(E113, 'Natural Hazards'!E:AF, 28, FALSE)</f>
        <v>No Shock</v>
      </c>
      <c r="M113" s="6" t="str">
        <f>VLOOKUP(E113,'Natural Hazards'!E:AH, 30, FALSE)</f>
        <v>No Shock</v>
      </c>
      <c r="N113" s="6" t="str">
        <f>VLOOKUP(E113, 'Policy&amp;Access'!E:G, 3, FALSE)</f>
        <v>No shock</v>
      </c>
      <c r="O113" s="6" t="str">
        <f>VLOOKUP(E113, Displacement!E:G, 3, FALSE)</f>
        <v>No shock</v>
      </c>
      <c r="P113" s="6" t="str">
        <f>VLOOKUP(E113, Disease!E:G, 3, FALSE)</f>
        <v>No shock</v>
      </c>
      <c r="Q113" s="6" t="str">
        <f>VLOOKUP(E113, Markets!E:G, 3, FALSE)</f>
        <v>No shock</v>
      </c>
    </row>
    <row r="114" spans="1:17" s="1" customFormat="1" ht="17.5" thickTop="1" thickBot="1" x14ac:dyDescent="0.5">
      <c r="A114" s="50" t="s">
        <v>147</v>
      </c>
      <c r="B114" s="3" t="s">
        <v>364</v>
      </c>
      <c r="C114" s="3" t="s">
        <v>380</v>
      </c>
      <c r="D114" s="3" t="s">
        <v>381</v>
      </c>
      <c r="E114" s="3" t="str">
        <f t="shared" si="2"/>
        <v>AF1109_February</v>
      </c>
      <c r="F114" s="10">
        <v>27155.549223406462</v>
      </c>
      <c r="G114" s="11">
        <f t="shared" si="3"/>
        <v>0</v>
      </c>
      <c r="H114" s="6" t="str">
        <f>VLOOKUP(E114, Conflict!E:G, 3, FALSE)</f>
        <v>No shock</v>
      </c>
      <c r="I114" s="19">
        <f>VLOOKUP(E114, 'Natural Hazards'!E:G, 3, FALSE)</f>
        <v>0</v>
      </c>
      <c r="J114" s="6" t="str">
        <f>VLOOKUP(E114, 'Natural Hazards'!E:H, 4, FALSE)</f>
        <v>No shock</v>
      </c>
      <c r="K114" s="6" t="str">
        <f>VLOOKUP(E114, 'Natural Hazards'!E:V, 18, FALSE)</f>
        <v>No shock</v>
      </c>
      <c r="L114" s="6" t="str">
        <f>VLOOKUP(E114, 'Natural Hazards'!E:AF, 28, FALSE)</f>
        <v>No Shock</v>
      </c>
      <c r="M114" s="6" t="str">
        <f>VLOOKUP(E114,'Natural Hazards'!E:AH, 30, FALSE)</f>
        <v>No Shock</v>
      </c>
      <c r="N114" s="6" t="str">
        <f>VLOOKUP(E114, 'Policy&amp;Access'!E:G, 3, FALSE)</f>
        <v>No shock</v>
      </c>
      <c r="O114" s="6" t="str">
        <f>VLOOKUP(E114, Displacement!E:G, 3, FALSE)</f>
        <v>No shock</v>
      </c>
      <c r="P114" s="6" t="str">
        <f>VLOOKUP(E114, Disease!E:G, 3, FALSE)</f>
        <v>No shock</v>
      </c>
      <c r="Q114" s="6" t="str">
        <f>VLOOKUP(E114, Markets!E:G, 3, FALSE)</f>
        <v>No shock</v>
      </c>
    </row>
    <row r="115" spans="1:17" s="1" customFormat="1" ht="17.5" thickTop="1" thickBot="1" x14ac:dyDescent="0.5">
      <c r="A115" s="50" t="s">
        <v>147</v>
      </c>
      <c r="B115" s="3" t="s">
        <v>364</v>
      </c>
      <c r="C115" s="3" t="s">
        <v>382</v>
      </c>
      <c r="D115" s="3" t="s">
        <v>383</v>
      </c>
      <c r="E115" s="3" t="str">
        <f t="shared" si="2"/>
        <v>AF1110_February</v>
      </c>
      <c r="F115" s="10">
        <v>195013.10135866795</v>
      </c>
      <c r="G115" s="11">
        <f t="shared" si="3"/>
        <v>1</v>
      </c>
      <c r="H115" s="6" t="str">
        <f>VLOOKUP(E115, Conflict!E:G, 3, FALSE)</f>
        <v>No shock</v>
      </c>
      <c r="I115" s="19">
        <f>VLOOKUP(E115, 'Natural Hazards'!E:G, 3, FALSE)</f>
        <v>1</v>
      </c>
      <c r="J115" s="6" t="str">
        <f>VLOOKUP(E115, 'Natural Hazards'!E:H, 4, FALSE)</f>
        <v>Shock</v>
      </c>
      <c r="K115" s="6" t="str">
        <f>VLOOKUP(E115, 'Natural Hazards'!E:V, 18, FALSE)</f>
        <v>No shock</v>
      </c>
      <c r="L115" s="6" t="str">
        <f>VLOOKUP(E115, 'Natural Hazards'!E:AF, 28, FALSE)</f>
        <v>No Shock</v>
      </c>
      <c r="M115" s="6" t="str">
        <f>VLOOKUP(E115,'Natural Hazards'!E:AH, 30, FALSE)</f>
        <v>No Shock</v>
      </c>
      <c r="N115" s="6" t="str">
        <f>VLOOKUP(E115, 'Policy&amp;Access'!E:G, 3, FALSE)</f>
        <v>No shock</v>
      </c>
      <c r="O115" s="6" t="str">
        <f>VLOOKUP(E115, Displacement!E:G, 3, FALSE)</f>
        <v>No shock</v>
      </c>
      <c r="P115" s="6" t="str">
        <f>VLOOKUP(E115, Disease!E:G, 3, FALSE)</f>
        <v>No shock</v>
      </c>
      <c r="Q115" s="6" t="str">
        <f>VLOOKUP(E115, Markets!E:G, 3, FALSE)</f>
        <v>No shock</v>
      </c>
    </row>
    <row r="116" spans="1:17" s="1" customFormat="1" ht="17.5" thickTop="1" thickBot="1" x14ac:dyDescent="0.5">
      <c r="A116" s="50" t="s">
        <v>147</v>
      </c>
      <c r="B116" s="3" t="s">
        <v>364</v>
      </c>
      <c r="C116" s="3" t="s">
        <v>384</v>
      </c>
      <c r="D116" s="3" t="s">
        <v>385</v>
      </c>
      <c r="E116" s="3" t="str">
        <f t="shared" si="2"/>
        <v>AF1111_February</v>
      </c>
      <c r="F116" s="10">
        <v>168186.55266337309</v>
      </c>
      <c r="G116" s="11">
        <f t="shared" si="3"/>
        <v>1</v>
      </c>
      <c r="H116" s="6" t="str">
        <f>VLOOKUP(E116, Conflict!E:G, 3, FALSE)</f>
        <v>No shock</v>
      </c>
      <c r="I116" s="19">
        <f>VLOOKUP(E116, 'Natural Hazards'!E:G, 3, FALSE)</f>
        <v>1</v>
      </c>
      <c r="J116" s="6" t="str">
        <f>VLOOKUP(E116, 'Natural Hazards'!E:H, 4, FALSE)</f>
        <v>Shock</v>
      </c>
      <c r="K116" s="6" t="str">
        <f>VLOOKUP(E116, 'Natural Hazards'!E:V, 18, FALSE)</f>
        <v>No shock</v>
      </c>
      <c r="L116" s="6" t="str">
        <f>VLOOKUP(E116, 'Natural Hazards'!E:AF, 28, FALSE)</f>
        <v>No Shock</v>
      </c>
      <c r="M116" s="6" t="str">
        <f>VLOOKUP(E116,'Natural Hazards'!E:AH, 30, FALSE)</f>
        <v>No Shock</v>
      </c>
      <c r="N116" s="6" t="str">
        <f>VLOOKUP(E116, 'Policy&amp;Access'!E:G, 3, FALSE)</f>
        <v>No shock</v>
      </c>
      <c r="O116" s="6" t="str">
        <f>VLOOKUP(E116, Displacement!E:G, 3, FALSE)</f>
        <v>No shock</v>
      </c>
      <c r="P116" s="6" t="str">
        <f>VLOOKUP(E116, Disease!E:G, 3, FALSE)</f>
        <v>No shock</v>
      </c>
      <c r="Q116" s="6" t="str">
        <f>VLOOKUP(E116, Markets!E:G, 3, FALSE)</f>
        <v>No shock</v>
      </c>
    </row>
    <row r="117" spans="1:17" s="1" customFormat="1" ht="17.5" thickTop="1" thickBot="1" x14ac:dyDescent="0.5">
      <c r="A117" s="50" t="s">
        <v>147</v>
      </c>
      <c r="B117" s="3" t="s">
        <v>364</v>
      </c>
      <c r="C117" s="3" t="s">
        <v>386</v>
      </c>
      <c r="D117" s="3" t="s">
        <v>387</v>
      </c>
      <c r="E117" s="3" t="str">
        <f t="shared" si="2"/>
        <v>AF1112_February</v>
      </c>
      <c r="F117" s="10">
        <v>49301.410309666324</v>
      </c>
      <c r="G117" s="11">
        <f t="shared" si="3"/>
        <v>1</v>
      </c>
      <c r="H117" s="6" t="str">
        <f>VLOOKUP(E117, Conflict!E:G, 3, FALSE)</f>
        <v>No shock</v>
      </c>
      <c r="I117" s="19">
        <f>VLOOKUP(E117, 'Natural Hazards'!E:G, 3, FALSE)</f>
        <v>0</v>
      </c>
      <c r="J117" s="6" t="str">
        <f>VLOOKUP(E117, 'Natural Hazards'!E:H, 4, FALSE)</f>
        <v>No shock</v>
      </c>
      <c r="K117" s="6" t="str">
        <f>VLOOKUP(E117, 'Natural Hazards'!E:V, 18, FALSE)</f>
        <v>No shock</v>
      </c>
      <c r="L117" s="6" t="str">
        <f>VLOOKUP(E117, 'Natural Hazards'!E:AF, 28, FALSE)</f>
        <v>No Shock</v>
      </c>
      <c r="M117" s="6" t="str">
        <f>VLOOKUP(E117,'Natural Hazards'!E:AH, 30, FALSE)</f>
        <v>No Shock</v>
      </c>
      <c r="N117" s="6" t="str">
        <f>VLOOKUP(E117, 'Policy&amp;Access'!E:G, 3, FALSE)</f>
        <v>Shock</v>
      </c>
      <c r="O117" s="6" t="str">
        <f>VLOOKUP(E117, Displacement!E:G, 3, FALSE)</f>
        <v>No shock</v>
      </c>
      <c r="P117" s="6" t="str">
        <f>VLOOKUP(E117, Disease!E:G, 3, FALSE)</f>
        <v>No shock</v>
      </c>
      <c r="Q117" s="6" t="str">
        <f>VLOOKUP(E117, Markets!E:G, 3, FALSE)</f>
        <v>No shock</v>
      </c>
    </row>
    <row r="118" spans="1:17" s="1" customFormat="1" ht="17.5" thickTop="1" thickBot="1" x14ac:dyDescent="0.5">
      <c r="A118" s="50" t="s">
        <v>147</v>
      </c>
      <c r="B118" s="3" t="s">
        <v>364</v>
      </c>
      <c r="C118" s="3" t="s">
        <v>388</v>
      </c>
      <c r="D118" s="3" t="s">
        <v>389</v>
      </c>
      <c r="E118" s="3" t="str">
        <f t="shared" si="2"/>
        <v>AF1113_February</v>
      </c>
      <c r="F118" s="10">
        <v>36298.965402636248</v>
      </c>
      <c r="G118" s="11">
        <f t="shared" si="3"/>
        <v>0</v>
      </c>
      <c r="H118" s="6" t="str">
        <f>VLOOKUP(E118, Conflict!E:G, 3, FALSE)</f>
        <v>No shock</v>
      </c>
      <c r="I118" s="19">
        <f>VLOOKUP(E118, 'Natural Hazards'!E:G, 3, FALSE)</f>
        <v>0</v>
      </c>
      <c r="J118" s="6" t="str">
        <f>VLOOKUP(E118, 'Natural Hazards'!E:H, 4, FALSE)</f>
        <v>No shock</v>
      </c>
      <c r="K118" s="6" t="str">
        <f>VLOOKUP(E118, 'Natural Hazards'!E:V, 18, FALSE)</f>
        <v>No shock</v>
      </c>
      <c r="L118" s="6" t="str">
        <f>VLOOKUP(E118, 'Natural Hazards'!E:AF, 28, FALSE)</f>
        <v>No Shock</v>
      </c>
      <c r="M118" s="6" t="str">
        <f>VLOOKUP(E118,'Natural Hazards'!E:AH, 30, FALSE)</f>
        <v>No Shock</v>
      </c>
      <c r="N118" s="6" t="str">
        <f>VLOOKUP(E118, 'Policy&amp;Access'!E:G, 3, FALSE)</f>
        <v>No shock</v>
      </c>
      <c r="O118" s="6" t="str">
        <f>VLOOKUP(E118, Displacement!E:G, 3, FALSE)</f>
        <v>No shock</v>
      </c>
      <c r="P118" s="6" t="str">
        <f>VLOOKUP(E118, Disease!E:G, 3, FALSE)</f>
        <v>No shock</v>
      </c>
      <c r="Q118" s="6" t="str">
        <f>VLOOKUP(E118, Markets!E:G, 3, FALSE)</f>
        <v>No shock</v>
      </c>
    </row>
    <row r="119" spans="1:17" s="1" customFormat="1" ht="17.5" thickTop="1" thickBot="1" x14ac:dyDescent="0.5">
      <c r="A119" s="50" t="s">
        <v>147</v>
      </c>
      <c r="B119" s="3" t="s">
        <v>364</v>
      </c>
      <c r="C119" s="3" t="s">
        <v>390</v>
      </c>
      <c r="D119" s="3" t="s">
        <v>391</v>
      </c>
      <c r="E119" s="3" t="str">
        <f t="shared" si="2"/>
        <v>AF1114_February</v>
      </c>
      <c r="F119" s="10">
        <v>240717.08834509939</v>
      </c>
      <c r="G119" s="11">
        <f t="shared" si="3"/>
        <v>3</v>
      </c>
      <c r="H119" s="6" t="str">
        <f>VLOOKUP(E119, Conflict!E:G, 3, FALSE)</f>
        <v>No shock</v>
      </c>
      <c r="I119" s="19">
        <f>VLOOKUP(E119, 'Natural Hazards'!E:G, 3, FALSE)</f>
        <v>1</v>
      </c>
      <c r="J119" s="6" t="str">
        <f>VLOOKUP(E119, 'Natural Hazards'!E:H, 4, FALSE)</f>
        <v>Shock</v>
      </c>
      <c r="K119" s="6" t="str">
        <f>VLOOKUP(E119, 'Natural Hazards'!E:V, 18, FALSE)</f>
        <v>No shock</v>
      </c>
      <c r="L119" s="6" t="str">
        <f>VLOOKUP(E119, 'Natural Hazards'!E:AF, 28, FALSE)</f>
        <v>No Shock</v>
      </c>
      <c r="M119" s="6" t="str">
        <f>VLOOKUP(E119,'Natural Hazards'!E:AH, 30, FALSE)</f>
        <v>No Shock</v>
      </c>
      <c r="N119" s="6" t="str">
        <f>VLOOKUP(E119, 'Policy&amp;Access'!E:G, 3, FALSE)</f>
        <v>Shock</v>
      </c>
      <c r="O119" s="6" t="str">
        <f>VLOOKUP(E119, Displacement!E:G, 3, FALSE)</f>
        <v>No shock</v>
      </c>
      <c r="P119" s="6" t="str">
        <f>VLOOKUP(E119, Disease!E:G, 3, FALSE)</f>
        <v>Shock</v>
      </c>
      <c r="Q119" s="6" t="str">
        <f>VLOOKUP(E119, Markets!E:G, 3, FALSE)</f>
        <v>No shock</v>
      </c>
    </row>
    <row r="120" spans="1:17" s="1" customFormat="1" ht="17.5" thickTop="1" thickBot="1" x14ac:dyDescent="0.5">
      <c r="A120" s="50" t="s">
        <v>147</v>
      </c>
      <c r="B120" s="3" t="s">
        <v>364</v>
      </c>
      <c r="C120" s="3" t="s">
        <v>392</v>
      </c>
      <c r="D120" s="3" t="s">
        <v>393</v>
      </c>
      <c r="E120" s="3" t="str">
        <f t="shared" si="2"/>
        <v>AF1115_February</v>
      </c>
      <c r="F120" s="10">
        <v>50771.795394407636</v>
      </c>
      <c r="G120" s="11">
        <f t="shared" si="3"/>
        <v>2</v>
      </c>
      <c r="H120" s="6" t="str">
        <f>VLOOKUP(E120, Conflict!E:G, 3, FALSE)</f>
        <v>No shock</v>
      </c>
      <c r="I120" s="19">
        <f>VLOOKUP(E120, 'Natural Hazards'!E:G, 3, FALSE)</f>
        <v>1</v>
      </c>
      <c r="J120" s="6" t="str">
        <f>VLOOKUP(E120, 'Natural Hazards'!E:H, 4, FALSE)</f>
        <v>No shock</v>
      </c>
      <c r="K120" s="6" t="str">
        <f>VLOOKUP(E120, 'Natural Hazards'!E:V, 18, FALSE)</f>
        <v>No shock</v>
      </c>
      <c r="L120" s="6" t="str">
        <f>VLOOKUP(E120, 'Natural Hazards'!E:AF, 28, FALSE)</f>
        <v>No Shock</v>
      </c>
      <c r="M120" s="6" t="str">
        <f>VLOOKUP(E120,'Natural Hazards'!E:AH, 30, FALSE)</f>
        <v>Shock</v>
      </c>
      <c r="N120" s="6" t="str">
        <f>VLOOKUP(E120, 'Policy&amp;Access'!E:G, 3, FALSE)</f>
        <v>No shock</v>
      </c>
      <c r="O120" s="6" t="str">
        <f>VLOOKUP(E120, Displacement!E:G, 3, FALSE)</f>
        <v>No shock</v>
      </c>
      <c r="P120" s="6" t="str">
        <f>VLOOKUP(E120, Disease!E:G, 3, FALSE)</f>
        <v>Shock</v>
      </c>
      <c r="Q120" s="6" t="str">
        <f>VLOOKUP(E120, Markets!E:G, 3, FALSE)</f>
        <v>No shock</v>
      </c>
    </row>
    <row r="121" spans="1:17" s="1" customFormat="1" ht="17.5" thickTop="1" thickBot="1" x14ac:dyDescent="0.5">
      <c r="A121" s="50" t="s">
        <v>147</v>
      </c>
      <c r="B121" s="3" t="s">
        <v>364</v>
      </c>
      <c r="C121" s="3" t="s">
        <v>394</v>
      </c>
      <c r="D121" s="3" t="s">
        <v>395</v>
      </c>
      <c r="E121" s="3" t="str">
        <f t="shared" si="2"/>
        <v>AF1116_February</v>
      </c>
      <c r="F121" s="10">
        <v>157610.07546068021</v>
      </c>
      <c r="G121" s="11">
        <f t="shared" si="3"/>
        <v>4</v>
      </c>
      <c r="H121" s="6" t="str">
        <f>VLOOKUP(E121, Conflict!E:G, 3, FALSE)</f>
        <v>No shock</v>
      </c>
      <c r="I121" s="19">
        <f>VLOOKUP(E121, 'Natural Hazards'!E:G, 3, FALSE)</f>
        <v>2</v>
      </c>
      <c r="J121" s="6" t="str">
        <f>VLOOKUP(E121, 'Natural Hazards'!E:H, 4, FALSE)</f>
        <v>Shock</v>
      </c>
      <c r="K121" s="6" t="str">
        <f>VLOOKUP(E121, 'Natural Hazards'!E:V, 18, FALSE)</f>
        <v>No shock</v>
      </c>
      <c r="L121" s="6" t="str">
        <f>VLOOKUP(E121, 'Natural Hazards'!E:AF, 28, FALSE)</f>
        <v>No Shock</v>
      </c>
      <c r="M121" s="6" t="str">
        <f>VLOOKUP(E121,'Natural Hazards'!E:AH, 30, FALSE)</f>
        <v>Shock</v>
      </c>
      <c r="N121" s="6" t="str">
        <f>VLOOKUP(E121, 'Policy&amp;Access'!E:G, 3, FALSE)</f>
        <v>Shock</v>
      </c>
      <c r="O121" s="6" t="str">
        <f>VLOOKUP(E121, Displacement!E:G, 3, FALSE)</f>
        <v>No shock</v>
      </c>
      <c r="P121" s="6" t="str">
        <f>VLOOKUP(E121, Disease!E:G, 3, FALSE)</f>
        <v>Shock</v>
      </c>
      <c r="Q121" s="6" t="str">
        <f>VLOOKUP(E121, Markets!E:G, 3, FALSE)</f>
        <v>No shock</v>
      </c>
    </row>
    <row r="122" spans="1:17" s="1" customFormat="1" ht="17.5" thickTop="1" thickBot="1" x14ac:dyDescent="0.5">
      <c r="A122" s="50" t="s">
        <v>147</v>
      </c>
      <c r="B122" s="3" t="s">
        <v>364</v>
      </c>
      <c r="C122" s="3" t="s">
        <v>396</v>
      </c>
      <c r="D122" s="3" t="s">
        <v>397</v>
      </c>
      <c r="E122" s="3" t="str">
        <f t="shared" si="2"/>
        <v>AF1117_February</v>
      </c>
      <c r="F122" s="10">
        <v>65946.160482921521</v>
      </c>
      <c r="G122" s="11">
        <f t="shared" si="3"/>
        <v>0</v>
      </c>
      <c r="H122" s="6" t="str">
        <f>VLOOKUP(E122, Conflict!E:G, 3, FALSE)</f>
        <v>No shock</v>
      </c>
      <c r="I122" s="19">
        <f>VLOOKUP(E122, 'Natural Hazards'!E:G, 3, FALSE)</f>
        <v>0</v>
      </c>
      <c r="J122" s="6" t="str">
        <f>VLOOKUP(E122, 'Natural Hazards'!E:H, 4, FALSE)</f>
        <v>No shock</v>
      </c>
      <c r="K122" s="6" t="str">
        <f>VLOOKUP(E122, 'Natural Hazards'!E:V, 18, FALSE)</f>
        <v>No shock</v>
      </c>
      <c r="L122" s="6" t="str">
        <f>VLOOKUP(E122, 'Natural Hazards'!E:AF, 28, FALSE)</f>
        <v>No Shock</v>
      </c>
      <c r="M122" s="6" t="str">
        <f>VLOOKUP(E122,'Natural Hazards'!E:AH, 30, FALSE)</f>
        <v>No Shock</v>
      </c>
      <c r="N122" s="6" t="str">
        <f>VLOOKUP(E122, 'Policy&amp;Access'!E:G, 3, FALSE)</f>
        <v>No shock</v>
      </c>
      <c r="O122" s="6" t="str">
        <f>VLOOKUP(E122, Displacement!E:G, 3, FALSE)</f>
        <v>No shock</v>
      </c>
      <c r="P122" s="6" t="str">
        <f>VLOOKUP(E122, Disease!E:G, 3, FALSE)</f>
        <v>No shock</v>
      </c>
      <c r="Q122" s="6" t="str">
        <f>VLOOKUP(E122, Markets!E:G, 3, FALSE)</f>
        <v>No shock</v>
      </c>
    </row>
    <row r="123" spans="1:17" s="1" customFormat="1" ht="17.5" thickTop="1" thickBot="1" x14ac:dyDescent="0.5">
      <c r="A123" s="50" t="s">
        <v>147</v>
      </c>
      <c r="B123" s="3" t="s">
        <v>364</v>
      </c>
      <c r="C123" s="3" t="s">
        <v>398</v>
      </c>
      <c r="D123" s="3" t="s">
        <v>399</v>
      </c>
      <c r="E123" s="3" t="str">
        <f t="shared" si="2"/>
        <v>AF1118_February</v>
      </c>
      <c r="F123" s="10">
        <v>57771.677576332986</v>
      </c>
      <c r="G123" s="11">
        <f t="shared" si="3"/>
        <v>2</v>
      </c>
      <c r="H123" s="6" t="str">
        <f>VLOOKUP(E123, Conflict!E:G, 3, FALSE)</f>
        <v>No shock</v>
      </c>
      <c r="I123" s="19">
        <f>VLOOKUP(E123, 'Natural Hazards'!E:G, 3, FALSE)</f>
        <v>1</v>
      </c>
      <c r="J123" s="6" t="str">
        <f>VLOOKUP(E123, 'Natural Hazards'!E:H, 4, FALSE)</f>
        <v>Shock</v>
      </c>
      <c r="K123" s="6" t="str">
        <f>VLOOKUP(E123, 'Natural Hazards'!E:V, 18, FALSE)</f>
        <v>No shock</v>
      </c>
      <c r="L123" s="6" t="str">
        <f>VLOOKUP(E123, 'Natural Hazards'!E:AF, 28, FALSE)</f>
        <v>No Shock</v>
      </c>
      <c r="M123" s="6" t="str">
        <f>VLOOKUP(E123,'Natural Hazards'!E:AH, 30, FALSE)</f>
        <v>No Shock</v>
      </c>
      <c r="N123" s="6" t="str">
        <f>VLOOKUP(E123, 'Policy&amp;Access'!E:G, 3, FALSE)</f>
        <v>No shock</v>
      </c>
      <c r="O123" s="6" t="str">
        <f>VLOOKUP(E123, Displacement!E:G, 3, FALSE)</f>
        <v>No shock</v>
      </c>
      <c r="P123" s="6" t="str">
        <f>VLOOKUP(E123, Disease!E:G, 3, FALSE)</f>
        <v>Shock</v>
      </c>
      <c r="Q123" s="6" t="str">
        <f>VLOOKUP(E123, Markets!E:G, 3, FALSE)</f>
        <v>No shock</v>
      </c>
    </row>
    <row r="124" spans="1:17" s="1" customFormat="1" ht="17.5" thickTop="1" thickBot="1" x14ac:dyDescent="0.5">
      <c r="A124" s="50" t="s">
        <v>147</v>
      </c>
      <c r="B124" s="3" t="s">
        <v>364</v>
      </c>
      <c r="C124" s="3" t="s">
        <v>400</v>
      </c>
      <c r="D124" s="3" t="s">
        <v>401</v>
      </c>
      <c r="E124" s="3" t="str">
        <f t="shared" si="2"/>
        <v>AF1119_February</v>
      </c>
      <c r="F124" s="10">
        <v>22817.870700305913</v>
      </c>
      <c r="G124" s="11">
        <f t="shared" si="3"/>
        <v>2</v>
      </c>
      <c r="H124" s="6" t="str">
        <f>VLOOKUP(E124, Conflict!E:G, 3, FALSE)</f>
        <v>No shock</v>
      </c>
      <c r="I124" s="19">
        <f>VLOOKUP(E124, 'Natural Hazards'!E:G, 3, FALSE)</f>
        <v>0</v>
      </c>
      <c r="J124" s="6" t="str">
        <f>VLOOKUP(E124, 'Natural Hazards'!E:H, 4, FALSE)</f>
        <v>No shock</v>
      </c>
      <c r="K124" s="6" t="str">
        <f>VLOOKUP(E124, 'Natural Hazards'!E:V, 18, FALSE)</f>
        <v>No shock</v>
      </c>
      <c r="L124" s="6" t="str">
        <f>VLOOKUP(E124, 'Natural Hazards'!E:AF, 28, FALSE)</f>
        <v>No Shock</v>
      </c>
      <c r="M124" s="6" t="str">
        <f>VLOOKUP(E124,'Natural Hazards'!E:AH, 30, FALSE)</f>
        <v>No Shock</v>
      </c>
      <c r="N124" s="6" t="str">
        <f>VLOOKUP(E124, 'Policy&amp;Access'!E:G, 3, FALSE)</f>
        <v>Shock</v>
      </c>
      <c r="O124" s="6" t="str">
        <f>VLOOKUP(E124, Displacement!E:G, 3, FALSE)</f>
        <v>No shock</v>
      </c>
      <c r="P124" s="6" t="str">
        <f>VLOOKUP(E124, Disease!E:G, 3, FALSE)</f>
        <v>Shock</v>
      </c>
      <c r="Q124" s="6" t="str">
        <f>VLOOKUP(E124, Markets!E:G, 3, FALSE)</f>
        <v>No shock</v>
      </c>
    </row>
    <row r="125" spans="1:17" s="1" customFormat="1" ht="17.5" thickTop="1" thickBot="1" x14ac:dyDescent="0.5">
      <c r="A125" s="50" t="s">
        <v>147</v>
      </c>
      <c r="B125" s="3" t="s">
        <v>402</v>
      </c>
      <c r="C125" s="3" t="s">
        <v>403</v>
      </c>
      <c r="D125" s="3" t="s">
        <v>404</v>
      </c>
      <c r="E125" s="3" t="str">
        <f t="shared" si="2"/>
        <v>AF1201_February</v>
      </c>
      <c r="F125" s="10">
        <v>115098.32516026401</v>
      </c>
      <c r="G125" s="11">
        <f t="shared" si="3"/>
        <v>3</v>
      </c>
      <c r="H125" s="6" t="str">
        <f>VLOOKUP(E125, Conflict!E:G, 3, FALSE)</f>
        <v>No shock</v>
      </c>
      <c r="I125" s="19">
        <f>VLOOKUP(E125, 'Natural Hazards'!E:G, 3, FALSE)</f>
        <v>0</v>
      </c>
      <c r="J125" s="6" t="str">
        <f>VLOOKUP(E125, 'Natural Hazards'!E:H, 4, FALSE)</f>
        <v>No shock</v>
      </c>
      <c r="K125" s="6" t="str">
        <f>VLOOKUP(E125, 'Natural Hazards'!E:V, 18, FALSE)</f>
        <v>No shock</v>
      </c>
      <c r="L125" s="6" t="str">
        <f>VLOOKUP(E125, 'Natural Hazards'!E:AF, 28, FALSE)</f>
        <v>No Shock</v>
      </c>
      <c r="M125" s="6" t="str">
        <f>VLOOKUP(E125,'Natural Hazards'!E:AH, 30, FALSE)</f>
        <v>No Shock</v>
      </c>
      <c r="N125" s="6" t="str">
        <f>VLOOKUP(E125, 'Policy&amp;Access'!E:G, 3, FALSE)</f>
        <v>Shock</v>
      </c>
      <c r="O125" s="6" t="str">
        <f>VLOOKUP(E125, Displacement!E:G, 3, FALSE)</f>
        <v>No shock</v>
      </c>
      <c r="P125" s="6" t="str">
        <f>VLOOKUP(E125, Disease!E:G, 3, FALSE)</f>
        <v>Shock</v>
      </c>
      <c r="Q125" s="6" t="str">
        <f>VLOOKUP(E125, Markets!E:G, 3, FALSE)</f>
        <v>Shock</v>
      </c>
    </row>
    <row r="126" spans="1:17" s="1" customFormat="1" ht="17.5" thickTop="1" thickBot="1" x14ac:dyDescent="0.5">
      <c r="A126" s="50" t="s">
        <v>147</v>
      </c>
      <c r="B126" s="3" t="s">
        <v>402</v>
      </c>
      <c r="C126" s="3" t="s">
        <v>405</v>
      </c>
      <c r="D126" s="3" t="s">
        <v>406</v>
      </c>
      <c r="E126" s="3" t="str">
        <f t="shared" si="2"/>
        <v>AF1202_February</v>
      </c>
      <c r="F126" s="10">
        <v>41365.456045732295</v>
      </c>
      <c r="G126" s="11">
        <f t="shared" si="3"/>
        <v>1</v>
      </c>
      <c r="H126" s="6" t="str">
        <f>VLOOKUP(E126, Conflict!E:G, 3, FALSE)</f>
        <v>No shock</v>
      </c>
      <c r="I126" s="19">
        <f>VLOOKUP(E126, 'Natural Hazards'!E:G, 3, FALSE)</f>
        <v>0</v>
      </c>
      <c r="J126" s="6" t="str">
        <f>VLOOKUP(E126, 'Natural Hazards'!E:H, 4, FALSE)</f>
        <v>No shock</v>
      </c>
      <c r="K126" s="6" t="str">
        <f>VLOOKUP(E126, 'Natural Hazards'!E:V, 18, FALSE)</f>
        <v>No shock</v>
      </c>
      <c r="L126" s="6" t="str">
        <f>VLOOKUP(E126, 'Natural Hazards'!E:AF, 28, FALSE)</f>
        <v>No Shock</v>
      </c>
      <c r="M126" s="6" t="str">
        <f>VLOOKUP(E126,'Natural Hazards'!E:AH, 30, FALSE)</f>
        <v>No Shock</v>
      </c>
      <c r="N126" s="6" t="str">
        <f>VLOOKUP(E126, 'Policy&amp;Access'!E:G, 3, FALSE)</f>
        <v>No shock</v>
      </c>
      <c r="O126" s="6" t="str">
        <f>VLOOKUP(E126, Displacement!E:G, 3, FALSE)</f>
        <v>No shock</v>
      </c>
      <c r="P126" s="6" t="str">
        <f>VLOOKUP(E126, Disease!E:G, 3, FALSE)</f>
        <v>No shock</v>
      </c>
      <c r="Q126" s="6" t="str">
        <f>VLOOKUP(E126, Markets!E:G, 3, FALSE)</f>
        <v>Shock</v>
      </c>
    </row>
    <row r="127" spans="1:17" s="1" customFormat="1" ht="17.5" thickTop="1" thickBot="1" x14ac:dyDescent="0.5">
      <c r="A127" s="50" t="s">
        <v>147</v>
      </c>
      <c r="B127" s="3" t="s">
        <v>402</v>
      </c>
      <c r="C127" s="3" t="s">
        <v>407</v>
      </c>
      <c r="D127" s="3" t="s">
        <v>408</v>
      </c>
      <c r="E127" s="3" t="str">
        <f t="shared" si="2"/>
        <v>AF1203_February</v>
      </c>
      <c r="F127" s="10">
        <v>60077.850460142356</v>
      </c>
      <c r="G127" s="11">
        <f t="shared" si="3"/>
        <v>2</v>
      </c>
      <c r="H127" s="6" t="str">
        <f>VLOOKUP(E127, Conflict!E:G, 3, FALSE)</f>
        <v>No shock</v>
      </c>
      <c r="I127" s="19">
        <f>VLOOKUP(E127, 'Natural Hazards'!E:G, 3, FALSE)</f>
        <v>0</v>
      </c>
      <c r="J127" s="6" t="str">
        <f>VLOOKUP(E127, 'Natural Hazards'!E:H, 4, FALSE)</f>
        <v>No shock</v>
      </c>
      <c r="K127" s="6" t="str">
        <f>VLOOKUP(E127, 'Natural Hazards'!E:V, 18, FALSE)</f>
        <v>No shock</v>
      </c>
      <c r="L127" s="6" t="str">
        <f>VLOOKUP(E127, 'Natural Hazards'!E:AF, 28, FALSE)</f>
        <v>No Shock</v>
      </c>
      <c r="M127" s="6" t="str">
        <f>VLOOKUP(E127,'Natural Hazards'!E:AH, 30, FALSE)</f>
        <v>No Shock</v>
      </c>
      <c r="N127" s="6" t="str">
        <f>VLOOKUP(E127, 'Policy&amp;Access'!E:G, 3, FALSE)</f>
        <v>No shock</v>
      </c>
      <c r="O127" s="6" t="str">
        <f>VLOOKUP(E127, Displacement!E:G, 3, FALSE)</f>
        <v>No shock</v>
      </c>
      <c r="P127" s="6" t="str">
        <f>VLOOKUP(E127, Disease!E:G, 3, FALSE)</f>
        <v>Shock</v>
      </c>
      <c r="Q127" s="6" t="str">
        <f>VLOOKUP(E127, Markets!E:G, 3, FALSE)</f>
        <v>Shock</v>
      </c>
    </row>
    <row r="128" spans="1:17" s="1" customFormat="1" ht="17.5" thickTop="1" thickBot="1" x14ac:dyDescent="0.5">
      <c r="A128" s="50" t="s">
        <v>147</v>
      </c>
      <c r="B128" s="3" t="s">
        <v>402</v>
      </c>
      <c r="C128" s="3" t="s">
        <v>409</v>
      </c>
      <c r="D128" s="3" t="s">
        <v>410</v>
      </c>
      <c r="E128" s="3" t="str">
        <f t="shared" si="2"/>
        <v>AF1204_February</v>
      </c>
      <c r="F128" s="10">
        <v>38232.538528092096</v>
      </c>
      <c r="G128" s="11">
        <f t="shared" si="3"/>
        <v>2</v>
      </c>
      <c r="H128" s="6" t="str">
        <f>VLOOKUP(E128, Conflict!E:G, 3, FALSE)</f>
        <v>No shock</v>
      </c>
      <c r="I128" s="19">
        <f>VLOOKUP(E128, 'Natural Hazards'!E:G, 3, FALSE)</f>
        <v>0</v>
      </c>
      <c r="J128" s="6" t="str">
        <f>VLOOKUP(E128, 'Natural Hazards'!E:H, 4, FALSE)</f>
        <v>No shock</v>
      </c>
      <c r="K128" s="6" t="str">
        <f>VLOOKUP(E128, 'Natural Hazards'!E:V, 18, FALSE)</f>
        <v>No shock</v>
      </c>
      <c r="L128" s="6" t="str">
        <f>VLOOKUP(E128, 'Natural Hazards'!E:AF, 28, FALSE)</f>
        <v>No Shock</v>
      </c>
      <c r="M128" s="6" t="str">
        <f>VLOOKUP(E128,'Natural Hazards'!E:AH, 30, FALSE)</f>
        <v>No Shock</v>
      </c>
      <c r="N128" s="6" t="str">
        <f>VLOOKUP(E128, 'Policy&amp;Access'!E:G, 3, FALSE)</f>
        <v>No shock</v>
      </c>
      <c r="O128" s="6" t="str">
        <f>VLOOKUP(E128, Displacement!E:G, 3, FALSE)</f>
        <v>No shock</v>
      </c>
      <c r="P128" s="6" t="str">
        <f>VLOOKUP(E128, Disease!E:G, 3, FALSE)</f>
        <v>Shock</v>
      </c>
      <c r="Q128" s="6" t="str">
        <f>VLOOKUP(E128, Markets!E:G, 3, FALSE)</f>
        <v>Shock</v>
      </c>
    </row>
    <row r="129" spans="1:17" s="1" customFormat="1" ht="17.5" thickTop="1" thickBot="1" x14ac:dyDescent="0.5">
      <c r="A129" s="50" t="s">
        <v>147</v>
      </c>
      <c r="B129" s="3" t="s">
        <v>402</v>
      </c>
      <c r="C129" s="3" t="s">
        <v>411</v>
      </c>
      <c r="D129" s="3" t="s">
        <v>412</v>
      </c>
      <c r="E129" s="3" t="str">
        <f t="shared" si="2"/>
        <v>AF1205_February</v>
      </c>
      <c r="F129" s="10">
        <v>38236.899571785252</v>
      </c>
      <c r="G129" s="11">
        <f t="shared" si="3"/>
        <v>1</v>
      </c>
      <c r="H129" s="6" t="str">
        <f>VLOOKUP(E129, Conflict!E:G, 3, FALSE)</f>
        <v>No shock</v>
      </c>
      <c r="I129" s="19">
        <f>VLOOKUP(E129, 'Natural Hazards'!E:G, 3, FALSE)</f>
        <v>0</v>
      </c>
      <c r="J129" s="6" t="str">
        <f>VLOOKUP(E129, 'Natural Hazards'!E:H, 4, FALSE)</f>
        <v>No shock</v>
      </c>
      <c r="K129" s="6" t="str">
        <f>VLOOKUP(E129, 'Natural Hazards'!E:V, 18, FALSE)</f>
        <v>No shock</v>
      </c>
      <c r="L129" s="6" t="str">
        <f>VLOOKUP(E129, 'Natural Hazards'!E:AF, 28, FALSE)</f>
        <v>No Shock</v>
      </c>
      <c r="M129" s="6" t="str">
        <f>VLOOKUP(E129,'Natural Hazards'!E:AH, 30, FALSE)</f>
        <v>No Shock</v>
      </c>
      <c r="N129" s="6" t="str">
        <f>VLOOKUP(E129, 'Policy&amp;Access'!E:G, 3, FALSE)</f>
        <v>No shock</v>
      </c>
      <c r="O129" s="6" t="str">
        <f>VLOOKUP(E129, Displacement!E:G, 3, FALSE)</f>
        <v>No shock</v>
      </c>
      <c r="P129" s="6" t="str">
        <f>VLOOKUP(E129, Disease!E:G, 3, FALSE)</f>
        <v>No shock</v>
      </c>
      <c r="Q129" s="6" t="str">
        <f>VLOOKUP(E129, Markets!E:G, 3, FALSE)</f>
        <v>Shock</v>
      </c>
    </row>
    <row r="130" spans="1:17" s="1" customFormat="1" ht="17.5" thickTop="1" thickBot="1" x14ac:dyDescent="0.5">
      <c r="A130" s="50" t="s">
        <v>147</v>
      </c>
      <c r="B130" s="3" t="s">
        <v>402</v>
      </c>
      <c r="C130" s="3" t="s">
        <v>413</v>
      </c>
      <c r="D130" s="3" t="s">
        <v>414</v>
      </c>
      <c r="E130" s="3" t="str">
        <f t="shared" si="2"/>
        <v>AF1206_February</v>
      </c>
      <c r="F130" s="10">
        <v>35360.946002852797</v>
      </c>
      <c r="G130" s="11">
        <f t="shared" si="3"/>
        <v>2</v>
      </c>
      <c r="H130" s="6" t="str">
        <f>VLOOKUP(E130, Conflict!E:G, 3, FALSE)</f>
        <v>No shock</v>
      </c>
      <c r="I130" s="19">
        <f>VLOOKUP(E130, 'Natural Hazards'!E:G, 3, FALSE)</f>
        <v>0</v>
      </c>
      <c r="J130" s="6" t="str">
        <f>VLOOKUP(E130, 'Natural Hazards'!E:H, 4, FALSE)</f>
        <v>No shock</v>
      </c>
      <c r="K130" s="6" t="str">
        <f>VLOOKUP(E130, 'Natural Hazards'!E:V, 18, FALSE)</f>
        <v>No shock</v>
      </c>
      <c r="L130" s="6" t="str">
        <f>VLOOKUP(E130, 'Natural Hazards'!E:AF, 28, FALSE)</f>
        <v>No Shock</v>
      </c>
      <c r="M130" s="6" t="str">
        <f>VLOOKUP(E130,'Natural Hazards'!E:AH, 30, FALSE)</f>
        <v>No Shock</v>
      </c>
      <c r="N130" s="6" t="str">
        <f>VLOOKUP(E130, 'Policy&amp;Access'!E:G, 3, FALSE)</f>
        <v>No shock</v>
      </c>
      <c r="O130" s="6" t="str">
        <f>VLOOKUP(E130, Displacement!E:G, 3, FALSE)</f>
        <v>No shock</v>
      </c>
      <c r="P130" s="6" t="str">
        <f>VLOOKUP(E130, Disease!E:G, 3, FALSE)</f>
        <v>Shock</v>
      </c>
      <c r="Q130" s="6" t="str">
        <f>VLOOKUP(E130, Markets!E:G, 3, FALSE)</f>
        <v>Shock</v>
      </c>
    </row>
    <row r="131" spans="1:17" s="1" customFormat="1" ht="17.5" thickTop="1" thickBot="1" x14ac:dyDescent="0.5">
      <c r="A131" s="50" t="s">
        <v>147</v>
      </c>
      <c r="B131" s="3" t="s">
        <v>402</v>
      </c>
      <c r="C131" s="3" t="s">
        <v>415</v>
      </c>
      <c r="D131" s="3" t="s">
        <v>416</v>
      </c>
      <c r="E131" s="3" t="str">
        <f t="shared" ref="E131:E194" si="4">_xlfn.CONCAT(D131,"_",A131)</f>
        <v>AF1207_February</v>
      </c>
      <c r="F131" s="10">
        <v>56033.109045675177</v>
      </c>
      <c r="G131" s="11">
        <f t="shared" ref="G131:G194" si="5">COUNTIF(H131, "Shock")+COUNTIF(N131, "Shock")+I131+COUNTIF(O131, "Shock")+COUNTIF(P131, "Shock")+COUNTIF(Q131, "Shock")</f>
        <v>1</v>
      </c>
      <c r="H131" s="6" t="str">
        <f>VLOOKUP(E131, Conflict!E:G, 3, FALSE)</f>
        <v>No shock</v>
      </c>
      <c r="I131" s="19">
        <f>VLOOKUP(E131, 'Natural Hazards'!E:G, 3, FALSE)</f>
        <v>0</v>
      </c>
      <c r="J131" s="6" t="str">
        <f>VLOOKUP(E131, 'Natural Hazards'!E:H, 4, FALSE)</f>
        <v>No shock</v>
      </c>
      <c r="K131" s="6" t="str">
        <f>VLOOKUP(E131, 'Natural Hazards'!E:V, 18, FALSE)</f>
        <v>No shock</v>
      </c>
      <c r="L131" s="6" t="str">
        <f>VLOOKUP(E131, 'Natural Hazards'!E:AF, 28, FALSE)</f>
        <v>No Shock</v>
      </c>
      <c r="M131" s="6" t="str">
        <f>VLOOKUP(E131,'Natural Hazards'!E:AH, 30, FALSE)</f>
        <v>No Shock</v>
      </c>
      <c r="N131" s="6" t="str">
        <f>VLOOKUP(E131, 'Policy&amp;Access'!E:G, 3, FALSE)</f>
        <v>No shock</v>
      </c>
      <c r="O131" s="6" t="str">
        <f>VLOOKUP(E131, Displacement!E:G, 3, FALSE)</f>
        <v>No shock</v>
      </c>
      <c r="P131" s="6" t="str">
        <f>VLOOKUP(E131, Disease!E:G, 3, FALSE)</f>
        <v>No shock</v>
      </c>
      <c r="Q131" s="6" t="str">
        <f>VLOOKUP(E131, Markets!E:G, 3, FALSE)</f>
        <v>Shock</v>
      </c>
    </row>
    <row r="132" spans="1:17" s="1" customFormat="1" ht="17.5" thickTop="1" thickBot="1" x14ac:dyDescent="0.5">
      <c r="A132" s="50" t="s">
        <v>147</v>
      </c>
      <c r="B132" s="3" t="s">
        <v>402</v>
      </c>
      <c r="C132" s="3" t="s">
        <v>417</v>
      </c>
      <c r="D132" s="3" t="s">
        <v>418</v>
      </c>
      <c r="E132" s="3" t="str">
        <f t="shared" si="4"/>
        <v>AF1208_February</v>
      </c>
      <c r="F132" s="10">
        <v>71111.909990703629</v>
      </c>
      <c r="G132" s="11">
        <f t="shared" si="5"/>
        <v>2</v>
      </c>
      <c r="H132" s="6" t="str">
        <f>VLOOKUP(E132, Conflict!E:G, 3, FALSE)</f>
        <v>No shock</v>
      </c>
      <c r="I132" s="19">
        <f>VLOOKUP(E132, 'Natural Hazards'!E:G, 3, FALSE)</f>
        <v>0</v>
      </c>
      <c r="J132" s="6" t="str">
        <f>VLOOKUP(E132, 'Natural Hazards'!E:H, 4, FALSE)</f>
        <v>No shock</v>
      </c>
      <c r="K132" s="6" t="str">
        <f>VLOOKUP(E132, 'Natural Hazards'!E:V, 18, FALSE)</f>
        <v>No shock</v>
      </c>
      <c r="L132" s="6" t="str">
        <f>VLOOKUP(E132, 'Natural Hazards'!E:AF, 28, FALSE)</f>
        <v>No Shock</v>
      </c>
      <c r="M132" s="6" t="str">
        <f>VLOOKUP(E132,'Natural Hazards'!E:AH, 30, FALSE)</f>
        <v>No Shock</v>
      </c>
      <c r="N132" s="6" t="str">
        <f>VLOOKUP(E132, 'Policy&amp;Access'!E:G, 3, FALSE)</f>
        <v>No shock</v>
      </c>
      <c r="O132" s="6" t="str">
        <f>VLOOKUP(E132, Displacement!E:G, 3, FALSE)</f>
        <v>No shock</v>
      </c>
      <c r="P132" s="6" t="str">
        <f>VLOOKUP(E132, Disease!E:G, 3, FALSE)</f>
        <v>Shock</v>
      </c>
      <c r="Q132" s="6" t="str">
        <f>VLOOKUP(E132, Markets!E:G, 3, FALSE)</f>
        <v>Shock</v>
      </c>
    </row>
    <row r="133" spans="1:17" s="1" customFormat="1" ht="17.5" thickTop="1" thickBot="1" x14ac:dyDescent="0.5">
      <c r="A133" s="50" t="s">
        <v>147</v>
      </c>
      <c r="B133" s="3" t="s">
        <v>402</v>
      </c>
      <c r="C133" s="3" t="s">
        <v>419</v>
      </c>
      <c r="D133" s="3" t="s">
        <v>420</v>
      </c>
      <c r="E133" s="3" t="str">
        <f t="shared" si="4"/>
        <v>AF1209_February</v>
      </c>
      <c r="F133" s="10">
        <v>57965.951746252897</v>
      </c>
      <c r="G133" s="11">
        <f t="shared" si="5"/>
        <v>2</v>
      </c>
      <c r="H133" s="6" t="str">
        <f>VLOOKUP(E133, Conflict!E:G, 3, FALSE)</f>
        <v>No shock</v>
      </c>
      <c r="I133" s="19">
        <f>VLOOKUP(E133, 'Natural Hazards'!E:G, 3, FALSE)</f>
        <v>0</v>
      </c>
      <c r="J133" s="6" t="str">
        <f>VLOOKUP(E133, 'Natural Hazards'!E:H, 4, FALSE)</f>
        <v>No shock</v>
      </c>
      <c r="K133" s="6" t="str">
        <f>VLOOKUP(E133, 'Natural Hazards'!E:V, 18, FALSE)</f>
        <v>No shock</v>
      </c>
      <c r="L133" s="6" t="str">
        <f>VLOOKUP(E133, 'Natural Hazards'!E:AF, 28, FALSE)</f>
        <v>No Shock</v>
      </c>
      <c r="M133" s="6" t="str">
        <f>VLOOKUP(E133,'Natural Hazards'!E:AH, 30, FALSE)</f>
        <v>No Shock</v>
      </c>
      <c r="N133" s="6" t="str">
        <f>VLOOKUP(E133, 'Policy&amp;Access'!E:G, 3, FALSE)</f>
        <v>No shock</v>
      </c>
      <c r="O133" s="6" t="str">
        <f>VLOOKUP(E133, Displacement!E:G, 3, FALSE)</f>
        <v>No shock</v>
      </c>
      <c r="P133" s="6" t="str">
        <f>VLOOKUP(E133, Disease!E:G, 3, FALSE)</f>
        <v>Shock</v>
      </c>
      <c r="Q133" s="6" t="str">
        <f>VLOOKUP(E133, Markets!E:G, 3, FALSE)</f>
        <v>Shock</v>
      </c>
    </row>
    <row r="134" spans="1:17" s="1" customFormat="1" ht="17.5" thickTop="1" thickBot="1" x14ac:dyDescent="0.5">
      <c r="A134" s="50" t="s">
        <v>147</v>
      </c>
      <c r="B134" s="3" t="s">
        <v>402</v>
      </c>
      <c r="C134" s="3" t="s">
        <v>421</v>
      </c>
      <c r="D134" s="3" t="s">
        <v>422</v>
      </c>
      <c r="E134" s="3" t="str">
        <f t="shared" si="4"/>
        <v>AF1210_February</v>
      </c>
      <c r="F134" s="10">
        <v>59463.618557783993</v>
      </c>
      <c r="G134" s="11">
        <f t="shared" si="5"/>
        <v>2</v>
      </c>
      <c r="H134" s="6" t="str">
        <f>VLOOKUP(E134, Conflict!E:G, 3, FALSE)</f>
        <v>No shock</v>
      </c>
      <c r="I134" s="19">
        <f>VLOOKUP(E134, 'Natural Hazards'!E:G, 3, FALSE)</f>
        <v>0</v>
      </c>
      <c r="J134" s="6" t="str">
        <f>VLOOKUP(E134, 'Natural Hazards'!E:H, 4, FALSE)</f>
        <v>No shock</v>
      </c>
      <c r="K134" s="6" t="str">
        <f>VLOOKUP(E134, 'Natural Hazards'!E:V, 18, FALSE)</f>
        <v>No shock</v>
      </c>
      <c r="L134" s="6" t="str">
        <f>VLOOKUP(E134, 'Natural Hazards'!E:AF, 28, FALSE)</f>
        <v>No Shock</v>
      </c>
      <c r="M134" s="6" t="str">
        <f>VLOOKUP(E134,'Natural Hazards'!E:AH, 30, FALSE)</f>
        <v>No Shock</v>
      </c>
      <c r="N134" s="6" t="str">
        <f>VLOOKUP(E134, 'Policy&amp;Access'!E:G, 3, FALSE)</f>
        <v>No shock</v>
      </c>
      <c r="O134" s="6" t="str">
        <f>VLOOKUP(E134, Displacement!E:G, 3, FALSE)</f>
        <v>No shock</v>
      </c>
      <c r="P134" s="6" t="str">
        <f>VLOOKUP(E134, Disease!E:G, 3, FALSE)</f>
        <v>Shock</v>
      </c>
      <c r="Q134" s="6" t="str">
        <f>VLOOKUP(E134, Markets!E:G, 3, FALSE)</f>
        <v>Shock</v>
      </c>
    </row>
    <row r="135" spans="1:17" s="1" customFormat="1" ht="17.5" thickTop="1" thickBot="1" x14ac:dyDescent="0.5">
      <c r="A135" s="50" t="s">
        <v>147</v>
      </c>
      <c r="B135" s="3" t="s">
        <v>402</v>
      </c>
      <c r="C135" s="3" t="s">
        <v>423</v>
      </c>
      <c r="D135" s="3" t="s">
        <v>424</v>
      </c>
      <c r="E135" s="3" t="str">
        <f t="shared" si="4"/>
        <v>AF1211_February</v>
      </c>
      <c r="F135" s="10">
        <v>100585.58768660873</v>
      </c>
      <c r="G135" s="11">
        <f t="shared" si="5"/>
        <v>2</v>
      </c>
      <c r="H135" s="6" t="str">
        <f>VLOOKUP(E135, Conflict!E:G, 3, FALSE)</f>
        <v>No shock</v>
      </c>
      <c r="I135" s="19">
        <f>VLOOKUP(E135, 'Natural Hazards'!E:G, 3, FALSE)</f>
        <v>0</v>
      </c>
      <c r="J135" s="6" t="str">
        <f>VLOOKUP(E135, 'Natural Hazards'!E:H, 4, FALSE)</f>
        <v>No shock</v>
      </c>
      <c r="K135" s="6" t="str">
        <f>VLOOKUP(E135, 'Natural Hazards'!E:V, 18, FALSE)</f>
        <v>No shock</v>
      </c>
      <c r="L135" s="6" t="str">
        <f>VLOOKUP(E135, 'Natural Hazards'!E:AF, 28, FALSE)</f>
        <v>No Shock</v>
      </c>
      <c r="M135" s="6" t="str">
        <f>VLOOKUP(E135,'Natural Hazards'!E:AH, 30, FALSE)</f>
        <v>No Shock</v>
      </c>
      <c r="N135" s="6" t="str">
        <f>VLOOKUP(E135, 'Policy&amp;Access'!E:G, 3, FALSE)</f>
        <v>No shock</v>
      </c>
      <c r="O135" s="6" t="str">
        <f>VLOOKUP(E135, Displacement!E:G, 3, FALSE)</f>
        <v>No shock</v>
      </c>
      <c r="P135" s="6" t="str">
        <f>VLOOKUP(E135, Disease!E:G, 3, FALSE)</f>
        <v>Shock</v>
      </c>
      <c r="Q135" s="6" t="str">
        <f>VLOOKUP(E135, Markets!E:G, 3, FALSE)</f>
        <v>Shock</v>
      </c>
    </row>
    <row r="136" spans="1:17" s="1" customFormat="1" ht="17.5" thickTop="1" thickBot="1" x14ac:dyDescent="0.5">
      <c r="A136" s="50" t="s">
        <v>147</v>
      </c>
      <c r="B136" s="3" t="s">
        <v>402</v>
      </c>
      <c r="C136" s="3" t="s">
        <v>425</v>
      </c>
      <c r="D136" s="3" t="s">
        <v>426</v>
      </c>
      <c r="E136" s="3" t="str">
        <f t="shared" si="4"/>
        <v>AF1212_February</v>
      </c>
      <c r="F136" s="10">
        <v>48003.274040157048</v>
      </c>
      <c r="G136" s="11">
        <f t="shared" si="5"/>
        <v>2</v>
      </c>
      <c r="H136" s="6" t="str">
        <f>VLOOKUP(E136, Conflict!E:G, 3, FALSE)</f>
        <v>Shock</v>
      </c>
      <c r="I136" s="19">
        <f>VLOOKUP(E136, 'Natural Hazards'!E:G, 3, FALSE)</f>
        <v>0</v>
      </c>
      <c r="J136" s="6" t="str">
        <f>VLOOKUP(E136, 'Natural Hazards'!E:H, 4, FALSE)</f>
        <v>No shock</v>
      </c>
      <c r="K136" s="6" t="str">
        <f>VLOOKUP(E136, 'Natural Hazards'!E:V, 18, FALSE)</f>
        <v>No shock</v>
      </c>
      <c r="L136" s="6" t="str">
        <f>VLOOKUP(E136, 'Natural Hazards'!E:AF, 28, FALSE)</f>
        <v>No Shock</v>
      </c>
      <c r="M136" s="6" t="str">
        <f>VLOOKUP(E136,'Natural Hazards'!E:AH, 30, FALSE)</f>
        <v>No Shock</v>
      </c>
      <c r="N136" s="6" t="str">
        <f>VLOOKUP(E136, 'Policy&amp;Access'!E:G, 3, FALSE)</f>
        <v>No shock</v>
      </c>
      <c r="O136" s="6" t="str">
        <f>VLOOKUP(E136, Displacement!E:G, 3, FALSE)</f>
        <v>No shock</v>
      </c>
      <c r="P136" s="6" t="str">
        <f>VLOOKUP(E136, Disease!E:G, 3, FALSE)</f>
        <v>No shock</v>
      </c>
      <c r="Q136" s="6" t="str">
        <f>VLOOKUP(E136, Markets!E:G, 3, FALSE)</f>
        <v>Shock</v>
      </c>
    </row>
    <row r="137" spans="1:17" s="1" customFormat="1" ht="17.5" thickTop="1" thickBot="1" x14ac:dyDescent="0.5">
      <c r="A137" s="50" t="s">
        <v>147</v>
      </c>
      <c r="B137" s="3" t="s">
        <v>402</v>
      </c>
      <c r="C137" s="3" t="s">
        <v>427</v>
      </c>
      <c r="D137" s="3" t="s">
        <v>428</v>
      </c>
      <c r="E137" s="3" t="str">
        <f t="shared" si="4"/>
        <v>AF1213_February</v>
      </c>
      <c r="F137" s="10">
        <v>28117.111749672313</v>
      </c>
      <c r="G137" s="11">
        <f t="shared" si="5"/>
        <v>1</v>
      </c>
      <c r="H137" s="6" t="str">
        <f>VLOOKUP(E137, Conflict!E:G, 3, FALSE)</f>
        <v>No shock</v>
      </c>
      <c r="I137" s="19">
        <f>VLOOKUP(E137, 'Natural Hazards'!E:G, 3, FALSE)</f>
        <v>0</v>
      </c>
      <c r="J137" s="6" t="str">
        <f>VLOOKUP(E137, 'Natural Hazards'!E:H, 4, FALSE)</f>
        <v>No shock</v>
      </c>
      <c r="K137" s="6" t="str">
        <f>VLOOKUP(E137, 'Natural Hazards'!E:V, 18, FALSE)</f>
        <v>No shock</v>
      </c>
      <c r="L137" s="6" t="str">
        <f>VLOOKUP(E137, 'Natural Hazards'!E:AF, 28, FALSE)</f>
        <v>No Shock</v>
      </c>
      <c r="M137" s="6" t="str">
        <f>VLOOKUP(E137,'Natural Hazards'!E:AH, 30, FALSE)</f>
        <v>No Shock</v>
      </c>
      <c r="N137" s="6" t="str">
        <f>VLOOKUP(E137, 'Policy&amp;Access'!E:G, 3, FALSE)</f>
        <v>No shock</v>
      </c>
      <c r="O137" s="6" t="str">
        <f>VLOOKUP(E137, Displacement!E:G, 3, FALSE)</f>
        <v>No shock</v>
      </c>
      <c r="P137" s="6" t="str">
        <f>VLOOKUP(E137, Disease!E:G, 3, FALSE)</f>
        <v>No shock</v>
      </c>
      <c r="Q137" s="6" t="str">
        <f>VLOOKUP(E137, Markets!E:G, 3, FALSE)</f>
        <v>Shock</v>
      </c>
    </row>
    <row r="138" spans="1:17" s="1" customFormat="1" ht="17.5" thickTop="1" thickBot="1" x14ac:dyDescent="0.5">
      <c r="A138" s="50" t="s">
        <v>147</v>
      </c>
      <c r="B138" s="3" t="s">
        <v>402</v>
      </c>
      <c r="C138" s="3" t="s">
        <v>429</v>
      </c>
      <c r="D138" s="3" t="s">
        <v>430</v>
      </c>
      <c r="E138" s="3" t="str">
        <f t="shared" si="4"/>
        <v>AF1214_February</v>
      </c>
      <c r="F138" s="10">
        <v>105541.47773952461</v>
      </c>
      <c r="G138" s="11">
        <f t="shared" si="5"/>
        <v>2</v>
      </c>
      <c r="H138" s="6" t="str">
        <f>VLOOKUP(E138, Conflict!E:G, 3, FALSE)</f>
        <v>Shock</v>
      </c>
      <c r="I138" s="19">
        <f>VLOOKUP(E138, 'Natural Hazards'!E:G, 3, FALSE)</f>
        <v>0</v>
      </c>
      <c r="J138" s="6" t="str">
        <f>VLOOKUP(E138, 'Natural Hazards'!E:H, 4, FALSE)</f>
        <v>No shock</v>
      </c>
      <c r="K138" s="6" t="str">
        <f>VLOOKUP(E138, 'Natural Hazards'!E:V, 18, FALSE)</f>
        <v>No shock</v>
      </c>
      <c r="L138" s="6" t="str">
        <f>VLOOKUP(E138, 'Natural Hazards'!E:AF, 28, FALSE)</f>
        <v>No Shock</v>
      </c>
      <c r="M138" s="6" t="str">
        <f>VLOOKUP(E138,'Natural Hazards'!E:AH, 30, FALSE)</f>
        <v>No Shock</v>
      </c>
      <c r="N138" s="6" t="str">
        <f>VLOOKUP(E138, 'Policy&amp;Access'!E:G, 3, FALSE)</f>
        <v>No shock</v>
      </c>
      <c r="O138" s="6" t="str">
        <f>VLOOKUP(E138, Displacement!E:G, 3, FALSE)</f>
        <v>No shock</v>
      </c>
      <c r="P138" s="6" t="str">
        <f>VLOOKUP(E138, Disease!E:G, 3, FALSE)</f>
        <v>No shock</v>
      </c>
      <c r="Q138" s="6" t="str">
        <f>VLOOKUP(E138, Markets!E:G, 3, FALSE)</f>
        <v>Shock</v>
      </c>
    </row>
    <row r="139" spans="1:17" s="1" customFormat="1" ht="17.5" thickTop="1" thickBot="1" x14ac:dyDescent="0.5">
      <c r="A139" s="50" t="s">
        <v>147</v>
      </c>
      <c r="B139" s="3" t="s">
        <v>402</v>
      </c>
      <c r="C139" s="3" t="s">
        <v>431</v>
      </c>
      <c r="D139" s="3" t="s">
        <v>432</v>
      </c>
      <c r="E139" s="3" t="str">
        <f t="shared" si="4"/>
        <v>AF1215_February</v>
      </c>
      <c r="F139" s="10">
        <v>46695.608054819248</v>
      </c>
      <c r="G139" s="11">
        <f t="shared" si="5"/>
        <v>1</v>
      </c>
      <c r="H139" s="6" t="str">
        <f>VLOOKUP(E139, Conflict!E:G, 3, FALSE)</f>
        <v>No shock</v>
      </c>
      <c r="I139" s="19">
        <f>VLOOKUP(E139, 'Natural Hazards'!E:G, 3, FALSE)</f>
        <v>0</v>
      </c>
      <c r="J139" s="6" t="str">
        <f>VLOOKUP(E139, 'Natural Hazards'!E:H, 4, FALSE)</f>
        <v>No shock</v>
      </c>
      <c r="K139" s="6" t="str">
        <f>VLOOKUP(E139, 'Natural Hazards'!E:V, 18, FALSE)</f>
        <v>No shock</v>
      </c>
      <c r="L139" s="6" t="str">
        <f>VLOOKUP(E139, 'Natural Hazards'!E:AF, 28, FALSE)</f>
        <v>No Shock</v>
      </c>
      <c r="M139" s="6" t="str">
        <f>VLOOKUP(E139,'Natural Hazards'!E:AH, 30, FALSE)</f>
        <v>No Shock</v>
      </c>
      <c r="N139" s="6" t="str">
        <f>VLOOKUP(E139, 'Policy&amp;Access'!E:G, 3, FALSE)</f>
        <v>No shock</v>
      </c>
      <c r="O139" s="6" t="str">
        <f>VLOOKUP(E139, Displacement!E:G, 3, FALSE)</f>
        <v>No shock</v>
      </c>
      <c r="P139" s="6" t="str">
        <f>VLOOKUP(E139, Disease!E:G, 3, FALSE)</f>
        <v>No shock</v>
      </c>
      <c r="Q139" s="6" t="str">
        <f>VLOOKUP(E139, Markets!E:G, 3, FALSE)</f>
        <v>Shock</v>
      </c>
    </row>
    <row r="140" spans="1:17" s="1" customFormat="1" ht="17.5" thickTop="1" thickBot="1" x14ac:dyDescent="0.5">
      <c r="A140" s="50" t="s">
        <v>147</v>
      </c>
      <c r="B140" s="3" t="s">
        <v>402</v>
      </c>
      <c r="C140" s="3" t="s">
        <v>433</v>
      </c>
      <c r="D140" s="3" t="s">
        <v>434</v>
      </c>
      <c r="E140" s="3" t="str">
        <f t="shared" si="4"/>
        <v>AF1216_February</v>
      </c>
      <c r="F140" s="10">
        <v>50459.104354725758</v>
      </c>
      <c r="G140" s="11">
        <f t="shared" si="5"/>
        <v>1</v>
      </c>
      <c r="H140" s="6" t="str">
        <f>VLOOKUP(E140, Conflict!E:G, 3, FALSE)</f>
        <v>No shock</v>
      </c>
      <c r="I140" s="19">
        <f>VLOOKUP(E140, 'Natural Hazards'!E:G, 3, FALSE)</f>
        <v>0</v>
      </c>
      <c r="J140" s="6" t="str">
        <f>VLOOKUP(E140, 'Natural Hazards'!E:H, 4, FALSE)</f>
        <v>No shock</v>
      </c>
      <c r="K140" s="6" t="str">
        <f>VLOOKUP(E140, 'Natural Hazards'!E:V, 18, FALSE)</f>
        <v>No shock</v>
      </c>
      <c r="L140" s="6" t="str">
        <f>VLOOKUP(E140, 'Natural Hazards'!E:AF, 28, FALSE)</f>
        <v>No Shock</v>
      </c>
      <c r="M140" s="6" t="str">
        <f>VLOOKUP(E140,'Natural Hazards'!E:AH, 30, FALSE)</f>
        <v>No Shock</v>
      </c>
      <c r="N140" s="6" t="str">
        <f>VLOOKUP(E140, 'Policy&amp;Access'!E:G, 3, FALSE)</f>
        <v>No shock</v>
      </c>
      <c r="O140" s="6" t="str">
        <f>VLOOKUP(E140, Displacement!E:G, 3, FALSE)</f>
        <v>No shock</v>
      </c>
      <c r="P140" s="6" t="str">
        <f>VLOOKUP(E140, Disease!E:G, 3, FALSE)</f>
        <v>No shock</v>
      </c>
      <c r="Q140" s="6" t="str">
        <f>VLOOKUP(E140, Markets!E:G, 3, FALSE)</f>
        <v>Shock</v>
      </c>
    </row>
    <row r="141" spans="1:17" s="1" customFormat="1" ht="17.5" thickTop="1" thickBot="1" x14ac:dyDescent="0.5">
      <c r="A141" s="50" t="s">
        <v>147</v>
      </c>
      <c r="B141" s="3" t="s">
        <v>402</v>
      </c>
      <c r="C141" s="3" t="s">
        <v>435</v>
      </c>
      <c r="D141" s="3" t="s">
        <v>436</v>
      </c>
      <c r="E141" s="3" t="str">
        <f t="shared" si="4"/>
        <v>AF1217_February</v>
      </c>
      <c r="F141" s="10">
        <v>56689.094424424911</v>
      </c>
      <c r="G141" s="11">
        <f t="shared" si="5"/>
        <v>1</v>
      </c>
      <c r="H141" s="6" t="str">
        <f>VLOOKUP(E141, Conflict!E:G, 3, FALSE)</f>
        <v>No shock</v>
      </c>
      <c r="I141" s="19">
        <f>VLOOKUP(E141, 'Natural Hazards'!E:G, 3, FALSE)</f>
        <v>0</v>
      </c>
      <c r="J141" s="6" t="str">
        <f>VLOOKUP(E141, 'Natural Hazards'!E:H, 4, FALSE)</f>
        <v>No shock</v>
      </c>
      <c r="K141" s="6" t="str">
        <f>VLOOKUP(E141, 'Natural Hazards'!E:V, 18, FALSE)</f>
        <v>No shock</v>
      </c>
      <c r="L141" s="6" t="str">
        <f>VLOOKUP(E141, 'Natural Hazards'!E:AF, 28, FALSE)</f>
        <v>No Shock</v>
      </c>
      <c r="M141" s="6" t="str">
        <f>VLOOKUP(E141,'Natural Hazards'!E:AH, 30, FALSE)</f>
        <v>No Shock</v>
      </c>
      <c r="N141" s="6" t="str">
        <f>VLOOKUP(E141, 'Policy&amp;Access'!E:G, 3, FALSE)</f>
        <v>No shock</v>
      </c>
      <c r="O141" s="6" t="str">
        <f>VLOOKUP(E141, Displacement!E:G, 3, FALSE)</f>
        <v>No shock</v>
      </c>
      <c r="P141" s="6" t="str">
        <f>VLOOKUP(E141, Disease!E:G, 3, FALSE)</f>
        <v>No shock</v>
      </c>
      <c r="Q141" s="6" t="str">
        <f>VLOOKUP(E141, Markets!E:G, 3, FALSE)</f>
        <v>Shock</v>
      </c>
    </row>
    <row r="142" spans="1:17" s="1" customFormat="1" ht="17.5" thickTop="1" thickBot="1" x14ac:dyDescent="0.5">
      <c r="A142" s="50" t="s">
        <v>147</v>
      </c>
      <c r="B142" s="3" t="s">
        <v>402</v>
      </c>
      <c r="C142" s="3" t="s">
        <v>437</v>
      </c>
      <c r="D142" s="3" t="s">
        <v>438</v>
      </c>
      <c r="E142" s="3" t="str">
        <f t="shared" si="4"/>
        <v>AF1218_February</v>
      </c>
      <c r="F142" s="10">
        <v>46848.610349035029</v>
      </c>
      <c r="G142" s="11">
        <f t="shared" si="5"/>
        <v>3</v>
      </c>
      <c r="H142" s="6" t="str">
        <f>VLOOKUP(E142, Conflict!E:G, 3, FALSE)</f>
        <v>No shock</v>
      </c>
      <c r="I142" s="19">
        <f>VLOOKUP(E142, 'Natural Hazards'!E:G, 3, FALSE)</f>
        <v>1</v>
      </c>
      <c r="J142" s="6" t="str">
        <f>VLOOKUP(E142, 'Natural Hazards'!E:H, 4, FALSE)</f>
        <v>Shock</v>
      </c>
      <c r="K142" s="6" t="str">
        <f>VLOOKUP(E142, 'Natural Hazards'!E:V, 18, FALSE)</f>
        <v>No shock</v>
      </c>
      <c r="L142" s="6" t="str">
        <f>VLOOKUP(E142, 'Natural Hazards'!E:AF, 28, FALSE)</f>
        <v>No Shock</v>
      </c>
      <c r="M142" s="6" t="str">
        <f>VLOOKUP(E142,'Natural Hazards'!E:AH, 30, FALSE)</f>
        <v>No Shock</v>
      </c>
      <c r="N142" s="6" t="str">
        <f>VLOOKUP(E142, 'Policy&amp;Access'!E:G, 3, FALSE)</f>
        <v>No shock</v>
      </c>
      <c r="O142" s="6" t="str">
        <f>VLOOKUP(E142, Displacement!E:G, 3, FALSE)</f>
        <v>No shock</v>
      </c>
      <c r="P142" s="6" t="str">
        <f>VLOOKUP(E142, Disease!E:G, 3, FALSE)</f>
        <v>Shock</v>
      </c>
      <c r="Q142" s="6" t="str">
        <f>VLOOKUP(E142, Markets!E:G, 3, FALSE)</f>
        <v>Shock</v>
      </c>
    </row>
    <row r="143" spans="1:17" s="1" customFormat="1" ht="17.5" thickTop="1" thickBot="1" x14ac:dyDescent="0.5">
      <c r="A143" s="50" t="s">
        <v>147</v>
      </c>
      <c r="B143" s="3" t="s">
        <v>402</v>
      </c>
      <c r="C143" s="3" t="s">
        <v>439</v>
      </c>
      <c r="D143" s="3" t="s">
        <v>440</v>
      </c>
      <c r="E143" s="3" t="str">
        <f t="shared" si="4"/>
        <v>AF1219_February</v>
      </c>
      <c r="F143" s="10">
        <v>8917.7997729786221</v>
      </c>
      <c r="G143" s="11">
        <f t="shared" si="5"/>
        <v>3</v>
      </c>
      <c r="H143" s="6" t="str">
        <f>VLOOKUP(E143, Conflict!E:G, 3, FALSE)</f>
        <v>No shock</v>
      </c>
      <c r="I143" s="19">
        <f>VLOOKUP(E143, 'Natural Hazards'!E:G, 3, FALSE)</f>
        <v>1</v>
      </c>
      <c r="J143" s="6" t="str">
        <f>VLOOKUP(E143, 'Natural Hazards'!E:H, 4, FALSE)</f>
        <v>Shock</v>
      </c>
      <c r="K143" s="6" t="str">
        <f>VLOOKUP(E143, 'Natural Hazards'!E:V, 18, FALSE)</f>
        <v>No shock</v>
      </c>
      <c r="L143" s="6" t="str">
        <f>VLOOKUP(E143, 'Natural Hazards'!E:AF, 28, FALSE)</f>
        <v>No Shock</v>
      </c>
      <c r="M143" s="6" t="str">
        <f>VLOOKUP(E143,'Natural Hazards'!E:AH, 30, FALSE)</f>
        <v>No Shock</v>
      </c>
      <c r="N143" s="6" t="str">
        <f>VLOOKUP(E143, 'Policy&amp;Access'!E:G, 3, FALSE)</f>
        <v>No shock</v>
      </c>
      <c r="O143" s="6" t="str">
        <f>VLOOKUP(E143, Displacement!E:G, 3, FALSE)</f>
        <v>No shock</v>
      </c>
      <c r="P143" s="6" t="str">
        <f>VLOOKUP(E143, Disease!E:G, 3, FALSE)</f>
        <v>Shock</v>
      </c>
      <c r="Q143" s="6" t="str">
        <f>VLOOKUP(E143, Markets!E:G, 3, FALSE)</f>
        <v>Shock</v>
      </c>
    </row>
    <row r="144" spans="1:17" s="1" customFormat="1" ht="17.5" thickTop="1" thickBot="1" x14ac:dyDescent="0.5">
      <c r="A144" s="50" t="s">
        <v>147</v>
      </c>
      <c r="B144" s="3" t="s">
        <v>441</v>
      </c>
      <c r="C144" s="3" t="s">
        <v>442</v>
      </c>
      <c r="D144" s="3" t="s">
        <v>443</v>
      </c>
      <c r="E144" s="3" t="str">
        <f t="shared" si="4"/>
        <v>AF1301_February</v>
      </c>
      <c r="F144" s="10">
        <v>160800.67393174165</v>
      </c>
      <c r="G144" s="11">
        <f t="shared" si="5"/>
        <v>4</v>
      </c>
      <c r="H144" s="6" t="str">
        <f>VLOOKUP(E144, Conflict!E:G, 3, FALSE)</f>
        <v>No shock</v>
      </c>
      <c r="I144" s="19">
        <f>VLOOKUP(E144, 'Natural Hazards'!E:G, 3, FALSE)</f>
        <v>1</v>
      </c>
      <c r="J144" s="6" t="str">
        <f>VLOOKUP(E144, 'Natural Hazards'!E:H, 4, FALSE)</f>
        <v>No shock</v>
      </c>
      <c r="K144" s="6" t="str">
        <f>VLOOKUP(E144, 'Natural Hazards'!E:V, 18, FALSE)</f>
        <v>No shock</v>
      </c>
      <c r="L144" s="6" t="str">
        <f>VLOOKUP(E144, 'Natural Hazards'!E:AF, 28, FALSE)</f>
        <v>No Shock</v>
      </c>
      <c r="M144" s="6" t="str">
        <f>VLOOKUP(E144,'Natural Hazards'!E:AH, 30, FALSE)</f>
        <v>Shock</v>
      </c>
      <c r="N144" s="6" t="str">
        <f>VLOOKUP(E144, 'Policy&amp;Access'!E:G, 3, FALSE)</f>
        <v>Shock</v>
      </c>
      <c r="O144" s="6" t="str">
        <f>VLOOKUP(E144, Displacement!E:G, 3, FALSE)</f>
        <v>No shock</v>
      </c>
      <c r="P144" s="6" t="str">
        <f>VLOOKUP(E144, Disease!E:G, 3, FALSE)</f>
        <v>Shock</v>
      </c>
      <c r="Q144" s="6" t="str">
        <f>VLOOKUP(E144, Markets!E:G, 3, FALSE)</f>
        <v>Shock</v>
      </c>
    </row>
    <row r="145" spans="1:17" s="1" customFormat="1" ht="17.5" thickTop="1" thickBot="1" x14ac:dyDescent="0.5">
      <c r="A145" s="50" t="s">
        <v>147</v>
      </c>
      <c r="B145" s="3" t="s">
        <v>441</v>
      </c>
      <c r="C145" s="3" t="s">
        <v>444</v>
      </c>
      <c r="D145" s="3" t="s">
        <v>445</v>
      </c>
      <c r="E145" s="3" t="str">
        <f t="shared" si="4"/>
        <v>AF1302_February</v>
      </c>
      <c r="F145" s="10">
        <v>58706.940707475114</v>
      </c>
      <c r="G145" s="11">
        <f t="shared" si="5"/>
        <v>3</v>
      </c>
      <c r="H145" s="6" t="str">
        <f>VLOOKUP(E145, Conflict!E:G, 3, FALSE)</f>
        <v>No shock</v>
      </c>
      <c r="I145" s="19">
        <f>VLOOKUP(E145, 'Natural Hazards'!E:G, 3, FALSE)</f>
        <v>1</v>
      </c>
      <c r="J145" s="6" t="str">
        <f>VLOOKUP(E145, 'Natural Hazards'!E:H, 4, FALSE)</f>
        <v>No shock</v>
      </c>
      <c r="K145" s="6" t="str">
        <f>VLOOKUP(E145, 'Natural Hazards'!E:V, 18, FALSE)</f>
        <v>No shock</v>
      </c>
      <c r="L145" s="6" t="str">
        <f>VLOOKUP(E145, 'Natural Hazards'!E:AF, 28, FALSE)</f>
        <v>No Shock</v>
      </c>
      <c r="M145" s="6" t="str">
        <f>VLOOKUP(E145,'Natural Hazards'!E:AH, 30, FALSE)</f>
        <v>Shock</v>
      </c>
      <c r="N145" s="6" t="str">
        <f>VLOOKUP(E145, 'Policy&amp;Access'!E:G, 3, FALSE)</f>
        <v>No shock</v>
      </c>
      <c r="O145" s="6" t="str">
        <f>VLOOKUP(E145, Displacement!E:G, 3, FALSE)</f>
        <v>No shock</v>
      </c>
      <c r="P145" s="6" t="str">
        <f>VLOOKUP(E145, Disease!E:G, 3, FALSE)</f>
        <v>Shock</v>
      </c>
      <c r="Q145" s="6" t="str">
        <f>VLOOKUP(E145, Markets!E:G, 3, FALSE)</f>
        <v>Shock</v>
      </c>
    </row>
    <row r="146" spans="1:17" s="1" customFormat="1" ht="17.5" thickTop="1" thickBot="1" x14ac:dyDescent="0.5">
      <c r="A146" s="50" t="s">
        <v>147</v>
      </c>
      <c r="B146" s="3" t="s">
        <v>441</v>
      </c>
      <c r="C146" s="3" t="s">
        <v>446</v>
      </c>
      <c r="D146" s="3" t="s">
        <v>447</v>
      </c>
      <c r="E146" s="3" t="str">
        <f t="shared" si="4"/>
        <v>AF1303_February</v>
      </c>
      <c r="F146" s="10">
        <v>107069.83238015612</v>
      </c>
      <c r="G146" s="11">
        <f t="shared" si="5"/>
        <v>2</v>
      </c>
      <c r="H146" s="6" t="str">
        <f>VLOOKUP(E146, Conflict!E:G, 3, FALSE)</f>
        <v>No shock</v>
      </c>
      <c r="I146" s="19">
        <f>VLOOKUP(E146, 'Natural Hazards'!E:G, 3, FALSE)</f>
        <v>0</v>
      </c>
      <c r="J146" s="6" t="str">
        <f>VLOOKUP(E146, 'Natural Hazards'!E:H, 4, FALSE)</f>
        <v>No shock</v>
      </c>
      <c r="K146" s="6" t="str">
        <f>VLOOKUP(E146, 'Natural Hazards'!E:V, 18, FALSE)</f>
        <v>No shock</v>
      </c>
      <c r="L146" s="6" t="str">
        <f>VLOOKUP(E146, 'Natural Hazards'!E:AF, 28, FALSE)</f>
        <v>No Shock</v>
      </c>
      <c r="M146" s="6" t="str">
        <f>VLOOKUP(E146,'Natural Hazards'!E:AH, 30, FALSE)</f>
        <v>No Shock</v>
      </c>
      <c r="N146" s="6" t="str">
        <f>VLOOKUP(E146, 'Policy&amp;Access'!E:G, 3, FALSE)</f>
        <v>No shock</v>
      </c>
      <c r="O146" s="6" t="str">
        <f>VLOOKUP(E146, Displacement!E:G, 3, FALSE)</f>
        <v>No shock</v>
      </c>
      <c r="P146" s="6" t="str">
        <f>VLOOKUP(E146, Disease!E:G, 3, FALSE)</f>
        <v>Shock</v>
      </c>
      <c r="Q146" s="6" t="str">
        <f>VLOOKUP(E146, Markets!E:G, 3, FALSE)</f>
        <v>Shock</v>
      </c>
    </row>
    <row r="147" spans="1:17" s="1" customFormat="1" ht="17.5" thickTop="1" thickBot="1" x14ac:dyDescent="0.5">
      <c r="A147" s="50" t="s">
        <v>147</v>
      </c>
      <c r="B147" s="3" t="s">
        <v>441</v>
      </c>
      <c r="C147" s="3" t="s">
        <v>448</v>
      </c>
      <c r="D147" s="3" t="s">
        <v>449</v>
      </c>
      <c r="E147" s="3" t="str">
        <f t="shared" si="4"/>
        <v>AF1304_February</v>
      </c>
      <c r="F147" s="10">
        <v>13548.310440868383</v>
      </c>
      <c r="G147" s="11">
        <f t="shared" si="5"/>
        <v>1</v>
      </c>
      <c r="H147" s="6" t="str">
        <f>VLOOKUP(E147, Conflict!E:G, 3, FALSE)</f>
        <v>No shock</v>
      </c>
      <c r="I147" s="19">
        <f>VLOOKUP(E147, 'Natural Hazards'!E:G, 3, FALSE)</f>
        <v>0</v>
      </c>
      <c r="J147" s="6" t="str">
        <f>VLOOKUP(E147, 'Natural Hazards'!E:H, 4, FALSE)</f>
        <v>No shock</v>
      </c>
      <c r="K147" s="6" t="str">
        <f>VLOOKUP(E147, 'Natural Hazards'!E:V, 18, FALSE)</f>
        <v>No shock</v>
      </c>
      <c r="L147" s="6" t="str">
        <f>VLOOKUP(E147, 'Natural Hazards'!E:AF, 28, FALSE)</f>
        <v>No Shock</v>
      </c>
      <c r="M147" s="6" t="str">
        <f>VLOOKUP(E147,'Natural Hazards'!E:AH, 30, FALSE)</f>
        <v>No Shock</v>
      </c>
      <c r="N147" s="6" t="str">
        <f>VLOOKUP(E147, 'Policy&amp;Access'!E:G, 3, FALSE)</f>
        <v>No shock</v>
      </c>
      <c r="O147" s="6" t="str">
        <f>VLOOKUP(E147, Displacement!E:G, 3, FALSE)</f>
        <v>No shock</v>
      </c>
      <c r="P147" s="6" t="str">
        <f>VLOOKUP(E147, Disease!E:G, 3, FALSE)</f>
        <v>No shock</v>
      </c>
      <c r="Q147" s="6" t="str">
        <f>VLOOKUP(E147, Markets!E:G, 3, FALSE)</f>
        <v>Shock</v>
      </c>
    </row>
    <row r="148" spans="1:17" s="1" customFormat="1" ht="17.5" thickTop="1" thickBot="1" x14ac:dyDescent="0.5">
      <c r="A148" s="50" t="s">
        <v>147</v>
      </c>
      <c r="B148" s="3" t="s">
        <v>441</v>
      </c>
      <c r="C148" s="3" t="s">
        <v>450</v>
      </c>
      <c r="D148" s="3" t="s">
        <v>451</v>
      </c>
      <c r="E148" s="3" t="str">
        <f t="shared" si="4"/>
        <v>AF1305_February</v>
      </c>
      <c r="F148" s="10">
        <v>53954.847757979667</v>
      </c>
      <c r="G148" s="11">
        <f t="shared" si="5"/>
        <v>1</v>
      </c>
      <c r="H148" s="6" t="str">
        <f>VLOOKUP(E148, Conflict!E:G, 3, FALSE)</f>
        <v>No shock</v>
      </c>
      <c r="I148" s="19">
        <f>VLOOKUP(E148, 'Natural Hazards'!E:G, 3, FALSE)</f>
        <v>0</v>
      </c>
      <c r="J148" s="6" t="str">
        <f>VLOOKUP(E148, 'Natural Hazards'!E:H, 4, FALSE)</f>
        <v>No shock</v>
      </c>
      <c r="K148" s="6" t="str">
        <f>VLOOKUP(E148, 'Natural Hazards'!E:V, 18, FALSE)</f>
        <v>No shock</v>
      </c>
      <c r="L148" s="6" t="str">
        <f>VLOOKUP(E148, 'Natural Hazards'!E:AF, 28, FALSE)</f>
        <v>No Shock</v>
      </c>
      <c r="M148" s="6" t="str">
        <f>VLOOKUP(E148,'Natural Hazards'!E:AH, 30, FALSE)</f>
        <v>No Shock</v>
      </c>
      <c r="N148" s="6" t="str">
        <f>VLOOKUP(E148, 'Policy&amp;Access'!E:G, 3, FALSE)</f>
        <v>No shock</v>
      </c>
      <c r="O148" s="6" t="str">
        <f>VLOOKUP(E148, Displacement!E:G, 3, FALSE)</f>
        <v>No shock</v>
      </c>
      <c r="P148" s="6" t="str">
        <f>VLOOKUP(E148, Disease!E:G, 3, FALSE)</f>
        <v>No shock</v>
      </c>
      <c r="Q148" s="6" t="str">
        <f>VLOOKUP(E148, Markets!E:G, 3, FALSE)</f>
        <v>Shock</v>
      </c>
    </row>
    <row r="149" spans="1:17" s="1" customFormat="1" ht="17.5" thickTop="1" thickBot="1" x14ac:dyDescent="0.5">
      <c r="A149" s="50" t="s">
        <v>147</v>
      </c>
      <c r="B149" s="3" t="s">
        <v>441</v>
      </c>
      <c r="C149" s="3" t="s">
        <v>452</v>
      </c>
      <c r="D149" s="3" t="s">
        <v>453</v>
      </c>
      <c r="E149" s="3" t="str">
        <f t="shared" si="4"/>
        <v>AF1306_February</v>
      </c>
      <c r="F149" s="10">
        <v>62546.758502136756</v>
      </c>
      <c r="G149" s="11">
        <f t="shared" si="5"/>
        <v>1</v>
      </c>
      <c r="H149" s="6" t="str">
        <f>VLOOKUP(E149, Conflict!E:G, 3, FALSE)</f>
        <v>No shock</v>
      </c>
      <c r="I149" s="19">
        <f>VLOOKUP(E149, 'Natural Hazards'!E:G, 3, FALSE)</f>
        <v>0</v>
      </c>
      <c r="J149" s="6" t="str">
        <f>VLOOKUP(E149, 'Natural Hazards'!E:H, 4, FALSE)</f>
        <v>No shock</v>
      </c>
      <c r="K149" s="6" t="str">
        <f>VLOOKUP(E149, 'Natural Hazards'!E:V, 18, FALSE)</f>
        <v>No shock</v>
      </c>
      <c r="L149" s="6" t="str">
        <f>VLOOKUP(E149, 'Natural Hazards'!E:AF, 28, FALSE)</f>
        <v>No Shock</v>
      </c>
      <c r="M149" s="6" t="str">
        <f>VLOOKUP(E149,'Natural Hazards'!E:AH, 30, FALSE)</f>
        <v>No Shock</v>
      </c>
      <c r="N149" s="6" t="str">
        <f>VLOOKUP(E149, 'Policy&amp;Access'!E:G, 3, FALSE)</f>
        <v>No shock</v>
      </c>
      <c r="O149" s="6" t="str">
        <f>VLOOKUP(E149, Displacement!E:G, 3, FALSE)</f>
        <v>No shock</v>
      </c>
      <c r="P149" s="6" t="str">
        <f>VLOOKUP(E149, Disease!E:G, 3, FALSE)</f>
        <v>No shock</v>
      </c>
      <c r="Q149" s="6" t="str">
        <f>VLOOKUP(E149, Markets!E:G, 3, FALSE)</f>
        <v>Shock</v>
      </c>
    </row>
    <row r="150" spans="1:17" s="1" customFormat="1" ht="17.5" thickTop="1" thickBot="1" x14ac:dyDescent="0.5">
      <c r="A150" s="50" t="s">
        <v>147</v>
      </c>
      <c r="B150" s="3" t="s">
        <v>441</v>
      </c>
      <c r="C150" s="3" t="s">
        <v>454</v>
      </c>
      <c r="D150" s="3" t="s">
        <v>455</v>
      </c>
      <c r="E150" s="3" t="str">
        <f t="shared" si="4"/>
        <v>AF1307_February</v>
      </c>
      <c r="F150" s="10">
        <v>91211.96483476313</v>
      </c>
      <c r="G150" s="11">
        <f t="shared" si="5"/>
        <v>3</v>
      </c>
      <c r="H150" s="6" t="str">
        <f>VLOOKUP(E150, Conflict!E:G, 3, FALSE)</f>
        <v>No shock</v>
      </c>
      <c r="I150" s="19">
        <f>VLOOKUP(E150, 'Natural Hazards'!E:G, 3, FALSE)</f>
        <v>1</v>
      </c>
      <c r="J150" s="6" t="str">
        <f>VLOOKUP(E150, 'Natural Hazards'!E:H, 4, FALSE)</f>
        <v>Shock</v>
      </c>
      <c r="K150" s="6" t="str">
        <f>VLOOKUP(E150, 'Natural Hazards'!E:V, 18, FALSE)</f>
        <v>No shock</v>
      </c>
      <c r="L150" s="6" t="str">
        <f>VLOOKUP(E150, 'Natural Hazards'!E:AF, 28, FALSE)</f>
        <v>No Shock</v>
      </c>
      <c r="M150" s="6" t="str">
        <f>VLOOKUP(E150,'Natural Hazards'!E:AH, 30, FALSE)</f>
        <v>No Shock</v>
      </c>
      <c r="N150" s="6" t="str">
        <f>VLOOKUP(E150, 'Policy&amp;Access'!E:G, 3, FALSE)</f>
        <v>No shock</v>
      </c>
      <c r="O150" s="6" t="str">
        <f>VLOOKUP(E150, Displacement!E:G, 3, FALSE)</f>
        <v>No shock</v>
      </c>
      <c r="P150" s="6" t="str">
        <f>VLOOKUP(E150, Disease!E:G, 3, FALSE)</f>
        <v>Shock</v>
      </c>
      <c r="Q150" s="6" t="str">
        <f>VLOOKUP(E150, Markets!E:G, 3, FALSE)</f>
        <v>Shock</v>
      </c>
    </row>
    <row r="151" spans="1:17" s="1" customFormat="1" ht="17.5" thickTop="1" thickBot="1" x14ac:dyDescent="0.5">
      <c r="A151" s="50" t="s">
        <v>147</v>
      </c>
      <c r="B151" s="3" t="s">
        <v>441</v>
      </c>
      <c r="C151" s="3" t="s">
        <v>456</v>
      </c>
      <c r="D151" s="3" t="s">
        <v>457</v>
      </c>
      <c r="E151" s="3" t="str">
        <f t="shared" si="4"/>
        <v>AF1308_February</v>
      </c>
      <c r="F151" s="10">
        <v>62435.509280193859</v>
      </c>
      <c r="G151" s="11">
        <f t="shared" si="5"/>
        <v>1</v>
      </c>
      <c r="H151" s="6" t="str">
        <f>VLOOKUP(E151, Conflict!E:G, 3, FALSE)</f>
        <v>No shock</v>
      </c>
      <c r="I151" s="19">
        <f>VLOOKUP(E151, 'Natural Hazards'!E:G, 3, FALSE)</f>
        <v>0</v>
      </c>
      <c r="J151" s="6" t="str">
        <f>VLOOKUP(E151, 'Natural Hazards'!E:H, 4, FALSE)</f>
        <v>No shock</v>
      </c>
      <c r="K151" s="6" t="str">
        <f>VLOOKUP(E151, 'Natural Hazards'!E:V, 18, FALSE)</f>
        <v>No shock</v>
      </c>
      <c r="L151" s="6" t="str">
        <f>VLOOKUP(E151, 'Natural Hazards'!E:AF, 28, FALSE)</f>
        <v>No Shock</v>
      </c>
      <c r="M151" s="6" t="str">
        <f>VLOOKUP(E151,'Natural Hazards'!E:AH, 30, FALSE)</f>
        <v>No Shock</v>
      </c>
      <c r="N151" s="6" t="str">
        <f>VLOOKUP(E151, 'Policy&amp;Access'!E:G, 3, FALSE)</f>
        <v>No shock</v>
      </c>
      <c r="O151" s="6" t="str">
        <f>VLOOKUP(E151, Displacement!E:G, 3, FALSE)</f>
        <v>No shock</v>
      </c>
      <c r="P151" s="6" t="str">
        <f>VLOOKUP(E151, Disease!E:G, 3, FALSE)</f>
        <v>No shock</v>
      </c>
      <c r="Q151" s="6" t="str">
        <f>VLOOKUP(E151, Markets!E:G, 3, FALSE)</f>
        <v>Shock</v>
      </c>
    </row>
    <row r="152" spans="1:17" s="1" customFormat="1" ht="17.5" thickTop="1" thickBot="1" x14ac:dyDescent="0.5">
      <c r="A152" s="50" t="s">
        <v>147</v>
      </c>
      <c r="B152" s="3" t="s">
        <v>441</v>
      </c>
      <c r="C152" s="3" t="s">
        <v>458</v>
      </c>
      <c r="D152" s="3" t="s">
        <v>459</v>
      </c>
      <c r="E152" s="3" t="str">
        <f t="shared" si="4"/>
        <v>AF1309_February</v>
      </c>
      <c r="F152" s="10">
        <v>59302.378787750858</v>
      </c>
      <c r="G152" s="11">
        <f t="shared" si="5"/>
        <v>1</v>
      </c>
      <c r="H152" s="6" t="str">
        <f>VLOOKUP(E152, Conflict!E:G, 3, FALSE)</f>
        <v>No shock</v>
      </c>
      <c r="I152" s="19">
        <f>VLOOKUP(E152, 'Natural Hazards'!E:G, 3, FALSE)</f>
        <v>0</v>
      </c>
      <c r="J152" s="6" t="str">
        <f>VLOOKUP(E152, 'Natural Hazards'!E:H, 4, FALSE)</f>
        <v>No shock</v>
      </c>
      <c r="K152" s="6" t="str">
        <f>VLOOKUP(E152, 'Natural Hazards'!E:V, 18, FALSE)</f>
        <v>No shock</v>
      </c>
      <c r="L152" s="6" t="str">
        <f>VLOOKUP(E152, 'Natural Hazards'!E:AF, 28, FALSE)</f>
        <v>No Shock</v>
      </c>
      <c r="M152" s="6" t="str">
        <f>VLOOKUP(E152,'Natural Hazards'!E:AH, 30, FALSE)</f>
        <v>No Shock</v>
      </c>
      <c r="N152" s="6" t="str">
        <f>VLOOKUP(E152, 'Policy&amp;Access'!E:G, 3, FALSE)</f>
        <v>No shock</v>
      </c>
      <c r="O152" s="6" t="str">
        <f>VLOOKUP(E152, Displacement!E:G, 3, FALSE)</f>
        <v>No shock</v>
      </c>
      <c r="P152" s="6" t="str">
        <f>VLOOKUP(E152, Disease!E:G, 3, FALSE)</f>
        <v>No shock</v>
      </c>
      <c r="Q152" s="6" t="str">
        <f>VLOOKUP(E152, Markets!E:G, 3, FALSE)</f>
        <v>Shock</v>
      </c>
    </row>
    <row r="153" spans="1:17" s="1" customFormat="1" ht="17.5" thickTop="1" thickBot="1" x14ac:dyDescent="0.5">
      <c r="A153" s="50" t="s">
        <v>147</v>
      </c>
      <c r="B153" s="3" t="s">
        <v>441</v>
      </c>
      <c r="C153" s="3" t="s">
        <v>460</v>
      </c>
      <c r="D153" s="3" t="s">
        <v>461</v>
      </c>
      <c r="E153" s="3" t="str">
        <f t="shared" si="4"/>
        <v>AF1310_February</v>
      </c>
      <c r="F153" s="10">
        <v>110270.78262150612</v>
      </c>
      <c r="G153" s="11">
        <f t="shared" si="5"/>
        <v>3</v>
      </c>
      <c r="H153" s="6" t="str">
        <f>VLOOKUP(E153, Conflict!E:G, 3, FALSE)</f>
        <v>Shock</v>
      </c>
      <c r="I153" s="19">
        <f>VLOOKUP(E153, 'Natural Hazards'!E:G, 3, FALSE)</f>
        <v>0</v>
      </c>
      <c r="J153" s="6" t="str">
        <f>VLOOKUP(E153, 'Natural Hazards'!E:H, 4, FALSE)</f>
        <v>No shock</v>
      </c>
      <c r="K153" s="6" t="str">
        <f>VLOOKUP(E153, 'Natural Hazards'!E:V, 18, FALSE)</f>
        <v>No shock</v>
      </c>
      <c r="L153" s="6" t="str">
        <f>VLOOKUP(E153, 'Natural Hazards'!E:AF, 28, FALSE)</f>
        <v>No Shock</v>
      </c>
      <c r="M153" s="6" t="str">
        <f>VLOOKUP(E153,'Natural Hazards'!E:AH, 30, FALSE)</f>
        <v>No Shock</v>
      </c>
      <c r="N153" s="6" t="str">
        <f>VLOOKUP(E153, 'Policy&amp;Access'!E:G, 3, FALSE)</f>
        <v>No shock</v>
      </c>
      <c r="O153" s="6" t="str">
        <f>VLOOKUP(E153, Displacement!E:G, 3, FALSE)</f>
        <v>No shock</v>
      </c>
      <c r="P153" s="6" t="str">
        <f>VLOOKUP(E153, Disease!E:G, 3, FALSE)</f>
        <v>Shock</v>
      </c>
      <c r="Q153" s="6" t="str">
        <f>VLOOKUP(E153, Markets!E:G, 3, FALSE)</f>
        <v>Shock</v>
      </c>
    </row>
    <row r="154" spans="1:17" s="1" customFormat="1" ht="17.5" thickTop="1" thickBot="1" x14ac:dyDescent="0.5">
      <c r="A154" s="50" t="s">
        <v>147</v>
      </c>
      <c r="B154" s="3" t="s">
        <v>441</v>
      </c>
      <c r="C154" s="3" t="s">
        <v>462</v>
      </c>
      <c r="D154" s="3" t="s">
        <v>463</v>
      </c>
      <c r="E154" s="3" t="str">
        <f t="shared" si="4"/>
        <v>AF1311_February</v>
      </c>
      <c r="F154" s="10">
        <v>60397.871723996832</v>
      </c>
      <c r="G154" s="11">
        <f t="shared" si="5"/>
        <v>1</v>
      </c>
      <c r="H154" s="6" t="str">
        <f>VLOOKUP(E154, Conflict!E:G, 3, FALSE)</f>
        <v>No shock</v>
      </c>
      <c r="I154" s="19">
        <f>VLOOKUP(E154, 'Natural Hazards'!E:G, 3, FALSE)</f>
        <v>0</v>
      </c>
      <c r="J154" s="6" t="str">
        <f>VLOOKUP(E154, 'Natural Hazards'!E:H, 4, FALSE)</f>
        <v>No shock</v>
      </c>
      <c r="K154" s="6" t="str">
        <f>VLOOKUP(E154, 'Natural Hazards'!E:V, 18, FALSE)</f>
        <v>No shock</v>
      </c>
      <c r="L154" s="6" t="str">
        <f>VLOOKUP(E154, 'Natural Hazards'!E:AF, 28, FALSE)</f>
        <v>No Shock</v>
      </c>
      <c r="M154" s="6" t="str">
        <f>VLOOKUP(E154,'Natural Hazards'!E:AH, 30, FALSE)</f>
        <v>No Shock</v>
      </c>
      <c r="N154" s="6" t="str">
        <f>VLOOKUP(E154, 'Policy&amp;Access'!E:G, 3, FALSE)</f>
        <v>No shock</v>
      </c>
      <c r="O154" s="6" t="str">
        <f>VLOOKUP(E154, Displacement!E:G, 3, FALSE)</f>
        <v>No shock</v>
      </c>
      <c r="P154" s="6" t="str">
        <f>VLOOKUP(E154, Disease!E:G, 3, FALSE)</f>
        <v>No shock</v>
      </c>
      <c r="Q154" s="6" t="str">
        <f>VLOOKUP(E154, Markets!E:G, 3, FALSE)</f>
        <v>Shock</v>
      </c>
    </row>
    <row r="155" spans="1:17" s="1" customFormat="1" ht="17.5" thickTop="1" thickBot="1" x14ac:dyDescent="0.5">
      <c r="A155" s="50" t="s">
        <v>147</v>
      </c>
      <c r="B155" s="3" t="s">
        <v>464</v>
      </c>
      <c r="C155" s="3" t="s">
        <v>465</v>
      </c>
      <c r="D155" s="3" t="s">
        <v>466</v>
      </c>
      <c r="E155" s="3" t="str">
        <f t="shared" si="4"/>
        <v>AF1401_February</v>
      </c>
      <c r="F155" s="10">
        <v>236627.29283977515</v>
      </c>
      <c r="G155" s="11">
        <f t="shared" si="5"/>
        <v>1</v>
      </c>
      <c r="H155" s="6" t="str">
        <f>VLOOKUP(E155, Conflict!E:G, 3, FALSE)</f>
        <v>No shock</v>
      </c>
      <c r="I155" s="19">
        <f>VLOOKUP(E155, 'Natural Hazards'!E:G, 3, FALSE)</f>
        <v>0</v>
      </c>
      <c r="J155" s="6" t="str">
        <f>VLOOKUP(E155, 'Natural Hazards'!E:H, 4, FALSE)</f>
        <v>No shock</v>
      </c>
      <c r="K155" s="6" t="str">
        <f>VLOOKUP(E155, 'Natural Hazards'!E:V, 18, FALSE)</f>
        <v>No shock</v>
      </c>
      <c r="L155" s="6" t="str">
        <f>VLOOKUP(E155, 'Natural Hazards'!E:AF, 28, FALSE)</f>
        <v>No Shock</v>
      </c>
      <c r="M155" s="6" t="str">
        <f>VLOOKUP(E155,'Natural Hazards'!E:AH, 30, FALSE)</f>
        <v>No Shock</v>
      </c>
      <c r="N155" s="6" t="str">
        <f>VLOOKUP(E155, 'Policy&amp;Access'!E:G, 3, FALSE)</f>
        <v>No shock</v>
      </c>
      <c r="O155" s="6" t="str">
        <f>VLOOKUP(E155, Displacement!E:G, 3, FALSE)</f>
        <v>No shock</v>
      </c>
      <c r="P155" s="6" t="str">
        <f>VLOOKUP(E155, Disease!E:G, 3, FALSE)</f>
        <v>Shock</v>
      </c>
      <c r="Q155" s="6" t="str">
        <f>VLOOKUP(E155, Markets!E:G, 3, FALSE)</f>
        <v>No shock</v>
      </c>
    </row>
    <row r="156" spans="1:17" s="1" customFormat="1" ht="17.5" thickTop="1" thickBot="1" x14ac:dyDescent="0.5">
      <c r="A156" s="50" t="s">
        <v>147</v>
      </c>
      <c r="B156" s="3" t="s">
        <v>464</v>
      </c>
      <c r="C156" s="3" t="s">
        <v>467</v>
      </c>
      <c r="D156" s="3" t="s">
        <v>468</v>
      </c>
      <c r="E156" s="3" t="str">
        <f t="shared" si="4"/>
        <v>AF1402_February</v>
      </c>
      <c r="F156" s="10">
        <v>91550.623171260071</v>
      </c>
      <c r="G156" s="11">
        <f t="shared" si="5"/>
        <v>1</v>
      </c>
      <c r="H156" s="6" t="str">
        <f>VLOOKUP(E156, Conflict!E:G, 3, FALSE)</f>
        <v>No shock</v>
      </c>
      <c r="I156" s="19">
        <f>VLOOKUP(E156, 'Natural Hazards'!E:G, 3, FALSE)</f>
        <v>0</v>
      </c>
      <c r="J156" s="6" t="str">
        <f>VLOOKUP(E156, 'Natural Hazards'!E:H, 4, FALSE)</f>
        <v>No shock</v>
      </c>
      <c r="K156" s="6" t="str">
        <f>VLOOKUP(E156, 'Natural Hazards'!E:V, 18, FALSE)</f>
        <v>No shock</v>
      </c>
      <c r="L156" s="6" t="str">
        <f>VLOOKUP(E156, 'Natural Hazards'!E:AF, 28, FALSE)</f>
        <v>No Shock</v>
      </c>
      <c r="M156" s="6" t="str">
        <f>VLOOKUP(E156,'Natural Hazards'!E:AH, 30, FALSE)</f>
        <v>No Shock</v>
      </c>
      <c r="N156" s="6" t="str">
        <f>VLOOKUP(E156, 'Policy&amp;Access'!E:G, 3, FALSE)</f>
        <v>No shock</v>
      </c>
      <c r="O156" s="6" t="str">
        <f>VLOOKUP(E156, Displacement!E:G, 3, FALSE)</f>
        <v>No shock</v>
      </c>
      <c r="P156" s="6" t="str">
        <f>VLOOKUP(E156, Disease!E:G, 3, FALSE)</f>
        <v>Shock</v>
      </c>
      <c r="Q156" s="6" t="str">
        <f>VLOOKUP(E156, Markets!E:G, 3, FALSE)</f>
        <v>No shock</v>
      </c>
    </row>
    <row r="157" spans="1:17" s="1" customFormat="1" ht="17.5" thickTop="1" thickBot="1" x14ac:dyDescent="0.5">
      <c r="A157" s="50" t="s">
        <v>147</v>
      </c>
      <c r="B157" s="3" t="s">
        <v>464</v>
      </c>
      <c r="C157" s="3" t="s">
        <v>469</v>
      </c>
      <c r="D157" s="3" t="s">
        <v>470</v>
      </c>
      <c r="E157" s="3" t="str">
        <f t="shared" si="4"/>
        <v>AF1403_February</v>
      </c>
      <c r="F157" s="10">
        <v>48596.213480007718</v>
      </c>
      <c r="G157" s="11">
        <f t="shared" si="5"/>
        <v>2</v>
      </c>
      <c r="H157" s="6" t="str">
        <f>VLOOKUP(E157, Conflict!E:G, 3, FALSE)</f>
        <v>No shock</v>
      </c>
      <c r="I157" s="19">
        <f>VLOOKUP(E157, 'Natural Hazards'!E:G, 3, FALSE)</f>
        <v>1</v>
      </c>
      <c r="J157" s="6" t="str">
        <f>VLOOKUP(E157, 'Natural Hazards'!E:H, 4, FALSE)</f>
        <v>Shock</v>
      </c>
      <c r="K157" s="6" t="str">
        <f>VLOOKUP(E157, 'Natural Hazards'!E:V, 18, FALSE)</f>
        <v>No shock</v>
      </c>
      <c r="L157" s="6" t="str">
        <f>VLOOKUP(E157, 'Natural Hazards'!E:AF, 28, FALSE)</f>
        <v>No Shock</v>
      </c>
      <c r="M157" s="6" t="str">
        <f>VLOOKUP(E157,'Natural Hazards'!E:AH, 30, FALSE)</f>
        <v>No Shock</v>
      </c>
      <c r="N157" s="6" t="str">
        <f>VLOOKUP(E157, 'Policy&amp;Access'!E:G, 3, FALSE)</f>
        <v>No shock</v>
      </c>
      <c r="O157" s="6" t="str">
        <f>VLOOKUP(E157, Displacement!E:G, 3, FALSE)</f>
        <v>No shock</v>
      </c>
      <c r="P157" s="6" t="str">
        <f>VLOOKUP(E157, Disease!E:G, 3, FALSE)</f>
        <v>Shock</v>
      </c>
      <c r="Q157" s="6" t="str">
        <f>VLOOKUP(E157, Markets!E:G, 3, FALSE)</f>
        <v>No shock</v>
      </c>
    </row>
    <row r="158" spans="1:17" s="1" customFormat="1" ht="17.5" thickTop="1" thickBot="1" x14ac:dyDescent="0.5">
      <c r="A158" s="50" t="s">
        <v>147</v>
      </c>
      <c r="B158" s="3" t="s">
        <v>464</v>
      </c>
      <c r="C158" s="3" t="s">
        <v>471</v>
      </c>
      <c r="D158" s="3" t="s">
        <v>472</v>
      </c>
      <c r="E158" s="3" t="str">
        <f t="shared" si="4"/>
        <v>AF1404_February</v>
      </c>
      <c r="F158" s="10">
        <v>68968.238158776279</v>
      </c>
      <c r="G158" s="11">
        <f t="shared" si="5"/>
        <v>1</v>
      </c>
      <c r="H158" s="6" t="str">
        <f>VLOOKUP(E158, Conflict!E:G, 3, FALSE)</f>
        <v>No shock</v>
      </c>
      <c r="I158" s="19">
        <f>VLOOKUP(E158, 'Natural Hazards'!E:G, 3, FALSE)</f>
        <v>0</v>
      </c>
      <c r="J158" s="6" t="str">
        <f>VLOOKUP(E158, 'Natural Hazards'!E:H, 4, FALSE)</f>
        <v>No shock</v>
      </c>
      <c r="K158" s="6" t="str">
        <f>VLOOKUP(E158, 'Natural Hazards'!E:V, 18, FALSE)</f>
        <v>No shock</v>
      </c>
      <c r="L158" s="6" t="str">
        <f>VLOOKUP(E158, 'Natural Hazards'!E:AF, 28, FALSE)</f>
        <v>No Shock</v>
      </c>
      <c r="M158" s="6" t="str">
        <f>VLOOKUP(E158,'Natural Hazards'!E:AH, 30, FALSE)</f>
        <v>No Shock</v>
      </c>
      <c r="N158" s="6" t="str">
        <f>VLOOKUP(E158, 'Policy&amp;Access'!E:G, 3, FALSE)</f>
        <v>No shock</v>
      </c>
      <c r="O158" s="6" t="str">
        <f>VLOOKUP(E158, Displacement!E:G, 3, FALSE)</f>
        <v>No shock</v>
      </c>
      <c r="P158" s="6" t="str">
        <f>VLOOKUP(E158, Disease!E:G, 3, FALSE)</f>
        <v>Shock</v>
      </c>
      <c r="Q158" s="6" t="str">
        <f>VLOOKUP(E158, Markets!E:G, 3, FALSE)</f>
        <v>No shock</v>
      </c>
    </row>
    <row r="159" spans="1:17" s="1" customFormat="1" ht="17.5" thickTop="1" thickBot="1" x14ac:dyDescent="0.5">
      <c r="A159" s="50" t="s">
        <v>147</v>
      </c>
      <c r="B159" s="3" t="s">
        <v>464</v>
      </c>
      <c r="C159" s="3" t="s">
        <v>473</v>
      </c>
      <c r="D159" s="3" t="s">
        <v>474</v>
      </c>
      <c r="E159" s="3" t="str">
        <f t="shared" si="4"/>
        <v>AF1405_February</v>
      </c>
      <c r="F159" s="10">
        <v>63910.618529353531</v>
      </c>
      <c r="G159" s="11">
        <f t="shared" si="5"/>
        <v>0</v>
      </c>
      <c r="H159" s="6" t="str">
        <f>VLOOKUP(E159, Conflict!E:G, 3, FALSE)</f>
        <v>No shock</v>
      </c>
      <c r="I159" s="19">
        <f>VLOOKUP(E159, 'Natural Hazards'!E:G, 3, FALSE)</f>
        <v>0</v>
      </c>
      <c r="J159" s="6" t="str">
        <f>VLOOKUP(E159, 'Natural Hazards'!E:H, 4, FALSE)</f>
        <v>No shock</v>
      </c>
      <c r="K159" s="6" t="str">
        <f>VLOOKUP(E159, 'Natural Hazards'!E:V, 18, FALSE)</f>
        <v>No shock</v>
      </c>
      <c r="L159" s="6" t="str">
        <f>VLOOKUP(E159, 'Natural Hazards'!E:AF, 28, FALSE)</f>
        <v>No Shock</v>
      </c>
      <c r="M159" s="6" t="str">
        <f>VLOOKUP(E159,'Natural Hazards'!E:AH, 30, FALSE)</f>
        <v>No Shock</v>
      </c>
      <c r="N159" s="6" t="str">
        <f>VLOOKUP(E159, 'Policy&amp;Access'!E:G, 3, FALSE)</f>
        <v>No shock</v>
      </c>
      <c r="O159" s="6" t="str">
        <f>VLOOKUP(E159, Displacement!E:G, 3, FALSE)</f>
        <v>No shock</v>
      </c>
      <c r="P159" s="6" t="str">
        <f>VLOOKUP(E159, Disease!E:G, 3, FALSE)</f>
        <v>No shock</v>
      </c>
      <c r="Q159" s="6" t="str">
        <f>VLOOKUP(E159, Markets!E:G, 3, FALSE)</f>
        <v>No shock</v>
      </c>
    </row>
    <row r="160" spans="1:17" s="1" customFormat="1" ht="17.5" thickTop="1" thickBot="1" x14ac:dyDescent="0.5">
      <c r="A160" s="50" t="s">
        <v>147</v>
      </c>
      <c r="B160" s="3" t="s">
        <v>464</v>
      </c>
      <c r="C160" s="3" t="s">
        <v>475</v>
      </c>
      <c r="D160" s="3" t="s">
        <v>476</v>
      </c>
      <c r="E160" s="3" t="str">
        <f t="shared" si="4"/>
        <v>AF1406_February</v>
      </c>
      <c r="F160" s="10">
        <v>53703.410879587544</v>
      </c>
      <c r="G160" s="11">
        <f t="shared" si="5"/>
        <v>1</v>
      </c>
      <c r="H160" s="6" t="str">
        <f>VLOOKUP(E160, Conflict!E:G, 3, FALSE)</f>
        <v>No shock</v>
      </c>
      <c r="I160" s="19">
        <f>VLOOKUP(E160, 'Natural Hazards'!E:G, 3, FALSE)</f>
        <v>0</v>
      </c>
      <c r="J160" s="6" t="str">
        <f>VLOOKUP(E160, 'Natural Hazards'!E:H, 4, FALSE)</f>
        <v>No shock</v>
      </c>
      <c r="K160" s="6" t="str">
        <f>VLOOKUP(E160, 'Natural Hazards'!E:V, 18, FALSE)</f>
        <v>No shock</v>
      </c>
      <c r="L160" s="6" t="str">
        <f>VLOOKUP(E160, 'Natural Hazards'!E:AF, 28, FALSE)</f>
        <v>No Shock</v>
      </c>
      <c r="M160" s="6" t="str">
        <f>VLOOKUP(E160,'Natural Hazards'!E:AH, 30, FALSE)</f>
        <v>No Shock</v>
      </c>
      <c r="N160" s="6" t="str">
        <f>VLOOKUP(E160, 'Policy&amp;Access'!E:G, 3, FALSE)</f>
        <v>No shock</v>
      </c>
      <c r="O160" s="6" t="str">
        <f>VLOOKUP(E160, Displacement!E:G, 3, FALSE)</f>
        <v>No shock</v>
      </c>
      <c r="P160" s="6" t="str">
        <f>VLOOKUP(E160, Disease!E:G, 3, FALSE)</f>
        <v>Shock</v>
      </c>
      <c r="Q160" s="6" t="str">
        <f>VLOOKUP(E160, Markets!E:G, 3, FALSE)</f>
        <v>No shock</v>
      </c>
    </row>
    <row r="161" spans="1:17" s="1" customFormat="1" ht="17.5" thickTop="1" thickBot="1" x14ac:dyDescent="0.5">
      <c r="A161" s="50" t="s">
        <v>147</v>
      </c>
      <c r="B161" s="3" t="s">
        <v>464</v>
      </c>
      <c r="C161" s="3" t="s">
        <v>477</v>
      </c>
      <c r="D161" s="3" t="s">
        <v>478</v>
      </c>
      <c r="E161" s="3" t="str">
        <f t="shared" si="4"/>
        <v>AF1407_February</v>
      </c>
      <c r="F161" s="10">
        <v>94953.950859489763</v>
      </c>
      <c r="G161" s="11">
        <f t="shared" si="5"/>
        <v>2</v>
      </c>
      <c r="H161" s="6" t="str">
        <f>VLOOKUP(E161, Conflict!E:G, 3, FALSE)</f>
        <v>No shock</v>
      </c>
      <c r="I161" s="19">
        <f>VLOOKUP(E161, 'Natural Hazards'!E:G, 3, FALSE)</f>
        <v>1</v>
      </c>
      <c r="J161" s="6" t="str">
        <f>VLOOKUP(E161, 'Natural Hazards'!E:H, 4, FALSE)</f>
        <v>No shock</v>
      </c>
      <c r="K161" s="6" t="str">
        <f>VLOOKUP(E161, 'Natural Hazards'!E:V, 18, FALSE)</f>
        <v>No shock</v>
      </c>
      <c r="L161" s="6" t="str">
        <f>VLOOKUP(E161, 'Natural Hazards'!E:AF, 28, FALSE)</f>
        <v>No Shock</v>
      </c>
      <c r="M161" s="6" t="str">
        <f>VLOOKUP(E161,'Natural Hazards'!E:AH, 30, FALSE)</f>
        <v>Shock</v>
      </c>
      <c r="N161" s="6" t="str">
        <f>VLOOKUP(E161, 'Policy&amp;Access'!E:G, 3, FALSE)</f>
        <v>Shock</v>
      </c>
      <c r="O161" s="6" t="str">
        <f>VLOOKUP(E161, Displacement!E:G, 3, FALSE)</f>
        <v>No shock</v>
      </c>
      <c r="P161" s="6" t="str">
        <f>VLOOKUP(E161, Disease!E:G, 3, FALSE)</f>
        <v>No shock</v>
      </c>
      <c r="Q161" s="6" t="str">
        <f>VLOOKUP(E161, Markets!E:G, 3, FALSE)</f>
        <v>No shock</v>
      </c>
    </row>
    <row r="162" spans="1:17" s="1" customFormat="1" ht="17.5" thickTop="1" thickBot="1" x14ac:dyDescent="0.5">
      <c r="A162" s="50" t="s">
        <v>147</v>
      </c>
      <c r="B162" s="3" t="s">
        <v>464</v>
      </c>
      <c r="C162" s="3" t="s">
        <v>479</v>
      </c>
      <c r="D162" s="3" t="s">
        <v>480</v>
      </c>
      <c r="E162" s="3" t="str">
        <f t="shared" si="4"/>
        <v>AF1408_February</v>
      </c>
      <c r="F162" s="10">
        <v>71889.900271477381</v>
      </c>
      <c r="G162" s="11">
        <f t="shared" si="5"/>
        <v>1</v>
      </c>
      <c r="H162" s="6" t="str">
        <f>VLOOKUP(E162, Conflict!E:G, 3, FALSE)</f>
        <v>No shock</v>
      </c>
      <c r="I162" s="19">
        <f>VLOOKUP(E162, 'Natural Hazards'!E:G, 3, FALSE)</f>
        <v>0</v>
      </c>
      <c r="J162" s="6" t="str">
        <f>VLOOKUP(E162, 'Natural Hazards'!E:H, 4, FALSE)</f>
        <v>No shock</v>
      </c>
      <c r="K162" s="6" t="str">
        <f>VLOOKUP(E162, 'Natural Hazards'!E:V, 18, FALSE)</f>
        <v>No shock</v>
      </c>
      <c r="L162" s="6" t="str">
        <f>VLOOKUP(E162, 'Natural Hazards'!E:AF, 28, FALSE)</f>
        <v>No Shock</v>
      </c>
      <c r="M162" s="6" t="str">
        <f>VLOOKUP(E162,'Natural Hazards'!E:AH, 30, FALSE)</f>
        <v>No Shock</v>
      </c>
      <c r="N162" s="6" t="str">
        <f>VLOOKUP(E162, 'Policy&amp;Access'!E:G, 3, FALSE)</f>
        <v>No shock</v>
      </c>
      <c r="O162" s="6" t="str">
        <f>VLOOKUP(E162, Displacement!E:G, 3, FALSE)</f>
        <v>No shock</v>
      </c>
      <c r="P162" s="6" t="str">
        <f>VLOOKUP(E162, Disease!E:G, 3, FALSE)</f>
        <v>Shock</v>
      </c>
      <c r="Q162" s="6" t="str">
        <f>VLOOKUP(E162, Markets!E:G, 3, FALSE)</f>
        <v>No shock</v>
      </c>
    </row>
    <row r="163" spans="1:17" s="1" customFormat="1" ht="17.5" thickTop="1" thickBot="1" x14ac:dyDescent="0.5">
      <c r="A163" s="50" t="s">
        <v>147</v>
      </c>
      <c r="B163" s="3" t="s">
        <v>464</v>
      </c>
      <c r="C163" s="3" t="s">
        <v>481</v>
      </c>
      <c r="D163" s="3" t="s">
        <v>482</v>
      </c>
      <c r="E163" s="3" t="str">
        <f t="shared" si="4"/>
        <v>AF1409_February</v>
      </c>
      <c r="F163" s="10">
        <v>39014.586161993961</v>
      </c>
      <c r="G163" s="11">
        <f t="shared" si="5"/>
        <v>2</v>
      </c>
      <c r="H163" s="6" t="str">
        <f>VLOOKUP(E163, Conflict!E:G, 3, FALSE)</f>
        <v>No shock</v>
      </c>
      <c r="I163" s="19">
        <f>VLOOKUP(E163, 'Natural Hazards'!E:G, 3, FALSE)</f>
        <v>1</v>
      </c>
      <c r="J163" s="6" t="str">
        <f>VLOOKUP(E163, 'Natural Hazards'!E:H, 4, FALSE)</f>
        <v>No shock</v>
      </c>
      <c r="K163" s="6" t="str">
        <f>VLOOKUP(E163, 'Natural Hazards'!E:V, 18, FALSE)</f>
        <v>No shock</v>
      </c>
      <c r="L163" s="6" t="str">
        <f>VLOOKUP(E163, 'Natural Hazards'!E:AF, 28, FALSE)</f>
        <v>No Shock</v>
      </c>
      <c r="M163" s="6" t="str">
        <f>VLOOKUP(E163,'Natural Hazards'!E:AH, 30, FALSE)</f>
        <v>Shock</v>
      </c>
      <c r="N163" s="6" t="str">
        <f>VLOOKUP(E163, 'Policy&amp;Access'!E:G, 3, FALSE)</f>
        <v>No shock</v>
      </c>
      <c r="O163" s="6" t="str">
        <f>VLOOKUP(E163, Displacement!E:G, 3, FALSE)</f>
        <v>No shock</v>
      </c>
      <c r="P163" s="6" t="str">
        <f>VLOOKUP(E163, Disease!E:G, 3, FALSE)</f>
        <v>Shock</v>
      </c>
      <c r="Q163" s="6" t="str">
        <f>VLOOKUP(E163, Markets!E:G, 3, FALSE)</f>
        <v>No shock</v>
      </c>
    </row>
    <row r="164" spans="1:17" s="1" customFormat="1" ht="17.5" thickTop="1" thickBot="1" x14ac:dyDescent="0.5">
      <c r="A164" s="50" t="s">
        <v>147</v>
      </c>
      <c r="B164" s="3" t="s">
        <v>464</v>
      </c>
      <c r="C164" s="3" t="s">
        <v>483</v>
      </c>
      <c r="D164" s="3" t="s">
        <v>484</v>
      </c>
      <c r="E164" s="3" t="str">
        <f t="shared" si="4"/>
        <v>AF1410_February</v>
      </c>
      <c r="F164" s="10">
        <v>14543.364046217341</v>
      </c>
      <c r="G164" s="11">
        <f t="shared" si="5"/>
        <v>0</v>
      </c>
      <c r="H164" s="6" t="str">
        <f>VLOOKUP(E164, Conflict!E:G, 3, FALSE)</f>
        <v>No shock</v>
      </c>
      <c r="I164" s="19">
        <f>VLOOKUP(E164, 'Natural Hazards'!E:G, 3, FALSE)</f>
        <v>0</v>
      </c>
      <c r="J164" s="6" t="str">
        <f>VLOOKUP(E164, 'Natural Hazards'!E:H, 4, FALSE)</f>
        <v>No shock</v>
      </c>
      <c r="K164" s="6" t="str">
        <f>VLOOKUP(E164, 'Natural Hazards'!E:V, 18, FALSE)</f>
        <v>No shock</v>
      </c>
      <c r="L164" s="6" t="str">
        <f>VLOOKUP(E164, 'Natural Hazards'!E:AF, 28, FALSE)</f>
        <v>No Shock</v>
      </c>
      <c r="M164" s="6" t="str">
        <f>VLOOKUP(E164,'Natural Hazards'!E:AH, 30, FALSE)</f>
        <v>No Shock</v>
      </c>
      <c r="N164" s="6" t="str">
        <f>VLOOKUP(E164, 'Policy&amp;Access'!E:G, 3, FALSE)</f>
        <v>No shock</v>
      </c>
      <c r="O164" s="6" t="str">
        <f>VLOOKUP(E164, Displacement!E:G, 3, FALSE)</f>
        <v>No shock</v>
      </c>
      <c r="P164" s="6" t="str">
        <f>VLOOKUP(E164, Disease!E:G, 3, FALSE)</f>
        <v>No shock</v>
      </c>
      <c r="Q164" s="6" t="str">
        <f>VLOOKUP(E164, Markets!E:G, 3, FALSE)</f>
        <v>No shock</v>
      </c>
    </row>
    <row r="165" spans="1:17" s="1" customFormat="1" ht="17.5" thickTop="1" thickBot="1" x14ac:dyDescent="0.5">
      <c r="A165" s="50" t="s">
        <v>147</v>
      </c>
      <c r="B165" s="3" t="s">
        <v>464</v>
      </c>
      <c r="C165" s="3" t="s">
        <v>485</v>
      </c>
      <c r="D165" s="3" t="s">
        <v>486</v>
      </c>
      <c r="E165" s="3" t="str">
        <f t="shared" si="4"/>
        <v>AF1411_February</v>
      </c>
      <c r="F165" s="10">
        <v>26871.359355242614</v>
      </c>
      <c r="G165" s="11">
        <f t="shared" si="5"/>
        <v>0</v>
      </c>
      <c r="H165" s="6" t="str">
        <f>VLOOKUP(E165, Conflict!E:G, 3, FALSE)</f>
        <v>No shock</v>
      </c>
      <c r="I165" s="19">
        <f>VLOOKUP(E165, 'Natural Hazards'!E:G, 3, FALSE)</f>
        <v>0</v>
      </c>
      <c r="J165" s="6" t="str">
        <f>VLOOKUP(E165, 'Natural Hazards'!E:H, 4, FALSE)</f>
        <v>No shock</v>
      </c>
      <c r="K165" s="6" t="str">
        <f>VLOOKUP(E165, 'Natural Hazards'!E:V, 18, FALSE)</f>
        <v>No shock</v>
      </c>
      <c r="L165" s="6" t="str">
        <f>VLOOKUP(E165, 'Natural Hazards'!E:AF, 28, FALSE)</f>
        <v>No Shock</v>
      </c>
      <c r="M165" s="6" t="str">
        <f>VLOOKUP(E165,'Natural Hazards'!E:AH, 30, FALSE)</f>
        <v>No Shock</v>
      </c>
      <c r="N165" s="6" t="str">
        <f>VLOOKUP(E165, 'Policy&amp;Access'!E:G, 3, FALSE)</f>
        <v>No shock</v>
      </c>
      <c r="O165" s="6" t="str">
        <f>VLOOKUP(E165, Displacement!E:G, 3, FALSE)</f>
        <v>No shock</v>
      </c>
      <c r="P165" s="6" t="str">
        <f>VLOOKUP(E165, Disease!E:G, 3, FALSE)</f>
        <v>No shock</v>
      </c>
      <c r="Q165" s="6" t="str">
        <f>VLOOKUP(E165, Markets!E:G, 3, FALSE)</f>
        <v>No shock</v>
      </c>
    </row>
    <row r="166" spans="1:17" s="1" customFormat="1" ht="17.5" thickTop="1" thickBot="1" x14ac:dyDescent="0.5">
      <c r="A166" s="50" t="s">
        <v>147</v>
      </c>
      <c r="B166" s="3" t="s">
        <v>464</v>
      </c>
      <c r="C166" s="3" t="s">
        <v>487</v>
      </c>
      <c r="D166" s="3" t="s">
        <v>488</v>
      </c>
      <c r="E166" s="3" t="str">
        <f t="shared" si="4"/>
        <v>AF1412_February</v>
      </c>
      <c r="F166" s="10">
        <v>15487.619869952956</v>
      </c>
      <c r="G166" s="11">
        <f t="shared" si="5"/>
        <v>0</v>
      </c>
      <c r="H166" s="6" t="str">
        <f>VLOOKUP(E166, Conflict!E:G, 3, FALSE)</f>
        <v>No shock</v>
      </c>
      <c r="I166" s="19">
        <f>VLOOKUP(E166, 'Natural Hazards'!E:G, 3, FALSE)</f>
        <v>0</v>
      </c>
      <c r="J166" s="6" t="str">
        <f>VLOOKUP(E166, 'Natural Hazards'!E:H, 4, FALSE)</f>
        <v>No shock</v>
      </c>
      <c r="K166" s="6" t="str">
        <f>VLOOKUP(E166, 'Natural Hazards'!E:V, 18, FALSE)</f>
        <v>No shock</v>
      </c>
      <c r="L166" s="6" t="str">
        <f>VLOOKUP(E166, 'Natural Hazards'!E:AF, 28, FALSE)</f>
        <v>No Shock</v>
      </c>
      <c r="M166" s="6" t="str">
        <f>VLOOKUP(E166,'Natural Hazards'!E:AH, 30, FALSE)</f>
        <v>No Shock</v>
      </c>
      <c r="N166" s="6" t="str">
        <f>VLOOKUP(E166, 'Policy&amp;Access'!E:G, 3, FALSE)</f>
        <v>No shock</v>
      </c>
      <c r="O166" s="6" t="str">
        <f>VLOOKUP(E166, Displacement!E:G, 3, FALSE)</f>
        <v>No shock</v>
      </c>
      <c r="P166" s="6" t="str">
        <f>VLOOKUP(E166, Disease!E:G, 3, FALSE)</f>
        <v>No shock</v>
      </c>
      <c r="Q166" s="6" t="str">
        <f>VLOOKUP(E166, Markets!E:G, 3, FALSE)</f>
        <v>No shock</v>
      </c>
    </row>
    <row r="167" spans="1:17" s="1" customFormat="1" ht="17.5" thickTop="1" thickBot="1" x14ac:dyDescent="0.5">
      <c r="A167" s="50" t="s">
        <v>147</v>
      </c>
      <c r="B167" s="3" t="s">
        <v>464</v>
      </c>
      <c r="C167" s="3" t="s">
        <v>489</v>
      </c>
      <c r="D167" s="3" t="s">
        <v>490</v>
      </c>
      <c r="E167" s="3" t="str">
        <f t="shared" si="4"/>
        <v>AF1413_February</v>
      </c>
      <c r="F167" s="10">
        <v>47864.127730636872</v>
      </c>
      <c r="G167" s="11">
        <f t="shared" si="5"/>
        <v>1</v>
      </c>
      <c r="H167" s="6" t="str">
        <f>VLOOKUP(E167, Conflict!E:G, 3, FALSE)</f>
        <v>No shock</v>
      </c>
      <c r="I167" s="19">
        <f>VLOOKUP(E167, 'Natural Hazards'!E:G, 3, FALSE)</f>
        <v>1</v>
      </c>
      <c r="J167" s="6" t="str">
        <f>VLOOKUP(E167, 'Natural Hazards'!E:H, 4, FALSE)</f>
        <v>No shock</v>
      </c>
      <c r="K167" s="6" t="str">
        <f>VLOOKUP(E167, 'Natural Hazards'!E:V, 18, FALSE)</f>
        <v>No shock</v>
      </c>
      <c r="L167" s="6" t="str">
        <f>VLOOKUP(E167, 'Natural Hazards'!E:AF, 28, FALSE)</f>
        <v>No Shock</v>
      </c>
      <c r="M167" s="6" t="str">
        <f>VLOOKUP(E167,'Natural Hazards'!E:AH, 30, FALSE)</f>
        <v>Shock</v>
      </c>
      <c r="N167" s="6" t="str">
        <f>VLOOKUP(E167, 'Policy&amp;Access'!E:G, 3, FALSE)</f>
        <v>No shock</v>
      </c>
      <c r="O167" s="6" t="str">
        <f>VLOOKUP(E167, Displacement!E:G, 3, FALSE)</f>
        <v>No shock</v>
      </c>
      <c r="P167" s="6" t="str">
        <f>VLOOKUP(E167, Disease!E:G, 3, FALSE)</f>
        <v>No shock</v>
      </c>
      <c r="Q167" s="6" t="str">
        <f>VLOOKUP(E167, Markets!E:G, 3, FALSE)</f>
        <v>No shock</v>
      </c>
    </row>
    <row r="168" spans="1:17" s="1" customFormat="1" ht="17.5" thickTop="1" thickBot="1" x14ac:dyDescent="0.5">
      <c r="A168" s="50" t="s">
        <v>147</v>
      </c>
      <c r="B168" s="3" t="s">
        <v>491</v>
      </c>
      <c r="C168" s="3" t="s">
        <v>492</v>
      </c>
      <c r="D168" s="3" t="s">
        <v>493</v>
      </c>
      <c r="E168" s="3" t="str">
        <f t="shared" si="4"/>
        <v>AF1501_February</v>
      </c>
      <c r="F168" s="10">
        <v>44717.408548621977</v>
      </c>
      <c r="G168" s="11">
        <f t="shared" si="5"/>
        <v>3</v>
      </c>
      <c r="H168" s="6" t="str">
        <f>VLOOKUP(E168, Conflict!E:G, 3, FALSE)</f>
        <v>No shock</v>
      </c>
      <c r="I168" s="19">
        <f>VLOOKUP(E168, 'Natural Hazards'!E:G, 3, FALSE)</f>
        <v>2</v>
      </c>
      <c r="J168" s="6" t="str">
        <f>VLOOKUP(E168, 'Natural Hazards'!E:H, 4, FALSE)</f>
        <v>Shock</v>
      </c>
      <c r="K168" s="6" t="str">
        <f>VLOOKUP(E168, 'Natural Hazards'!E:V, 18, FALSE)</f>
        <v>No shock</v>
      </c>
      <c r="L168" s="6" t="str">
        <f>VLOOKUP(E168, 'Natural Hazards'!E:AF, 28, FALSE)</f>
        <v>No Shock</v>
      </c>
      <c r="M168" s="6" t="str">
        <f>VLOOKUP(E168,'Natural Hazards'!E:AH, 30, FALSE)</f>
        <v>Shock</v>
      </c>
      <c r="N168" s="6" t="str">
        <f>VLOOKUP(E168, 'Policy&amp;Access'!E:G, 3, FALSE)</f>
        <v>No shock</v>
      </c>
      <c r="O168" s="6" t="str">
        <f>VLOOKUP(E168, Displacement!E:G, 3, FALSE)</f>
        <v>No shock</v>
      </c>
      <c r="P168" s="6" t="str">
        <f>VLOOKUP(E168, Disease!E:G, 3, FALSE)</f>
        <v>Shock</v>
      </c>
      <c r="Q168" s="6" t="str">
        <f>VLOOKUP(E168, Markets!E:G, 3, FALSE)</f>
        <v>No shock</v>
      </c>
    </row>
    <row r="169" spans="1:17" s="1" customFormat="1" ht="17.5" thickTop="1" thickBot="1" x14ac:dyDescent="0.5">
      <c r="A169" s="50" t="s">
        <v>147</v>
      </c>
      <c r="B169" s="3" t="s">
        <v>491</v>
      </c>
      <c r="C169" s="3" t="s">
        <v>494</v>
      </c>
      <c r="D169" s="3" t="s">
        <v>495</v>
      </c>
      <c r="E169" s="3" t="str">
        <f t="shared" si="4"/>
        <v>AF1502_February</v>
      </c>
      <c r="F169" s="10">
        <v>33378.420540768187</v>
      </c>
      <c r="G169" s="11">
        <f t="shared" si="5"/>
        <v>3</v>
      </c>
      <c r="H169" s="6" t="str">
        <f>VLOOKUP(E169, Conflict!E:G, 3, FALSE)</f>
        <v>No shock</v>
      </c>
      <c r="I169" s="19">
        <f>VLOOKUP(E169, 'Natural Hazards'!E:G, 3, FALSE)</f>
        <v>2</v>
      </c>
      <c r="J169" s="6" t="str">
        <f>VLOOKUP(E169, 'Natural Hazards'!E:H, 4, FALSE)</f>
        <v>Shock</v>
      </c>
      <c r="K169" s="6" t="str">
        <f>VLOOKUP(E169, 'Natural Hazards'!E:V, 18, FALSE)</f>
        <v>No shock</v>
      </c>
      <c r="L169" s="6" t="str">
        <f>VLOOKUP(E169, 'Natural Hazards'!E:AF, 28, FALSE)</f>
        <v>No Shock</v>
      </c>
      <c r="M169" s="6" t="str">
        <f>VLOOKUP(E169,'Natural Hazards'!E:AH, 30, FALSE)</f>
        <v>Shock</v>
      </c>
      <c r="N169" s="6" t="str">
        <f>VLOOKUP(E169, 'Policy&amp;Access'!E:G, 3, FALSE)</f>
        <v>No shock</v>
      </c>
      <c r="O169" s="6" t="str">
        <f>VLOOKUP(E169, Displacement!E:G, 3, FALSE)</f>
        <v>No shock</v>
      </c>
      <c r="P169" s="6" t="str">
        <f>VLOOKUP(E169, Disease!E:G, 3, FALSE)</f>
        <v>Shock</v>
      </c>
      <c r="Q169" s="6" t="str">
        <f>VLOOKUP(E169, Markets!E:G, 3, FALSE)</f>
        <v>No shock</v>
      </c>
    </row>
    <row r="170" spans="1:17" s="1" customFormat="1" ht="17.5" thickTop="1" thickBot="1" x14ac:dyDescent="0.5">
      <c r="A170" s="50" t="s">
        <v>147</v>
      </c>
      <c r="B170" s="3" t="s">
        <v>491</v>
      </c>
      <c r="C170" s="3" t="s">
        <v>496</v>
      </c>
      <c r="D170" s="3" t="s">
        <v>497</v>
      </c>
      <c r="E170" s="3" t="str">
        <f t="shared" si="4"/>
        <v>AF1503_February</v>
      </c>
      <c r="F170" s="10">
        <v>41389.877917214944</v>
      </c>
      <c r="G170" s="11">
        <f t="shared" si="5"/>
        <v>1</v>
      </c>
      <c r="H170" s="6" t="str">
        <f>VLOOKUP(E170, Conflict!E:G, 3, FALSE)</f>
        <v>No shock</v>
      </c>
      <c r="I170" s="19">
        <f>VLOOKUP(E170, 'Natural Hazards'!E:G, 3, FALSE)</f>
        <v>1</v>
      </c>
      <c r="J170" s="6" t="str">
        <f>VLOOKUP(E170, 'Natural Hazards'!E:H, 4, FALSE)</f>
        <v>Shock</v>
      </c>
      <c r="K170" s="6" t="str">
        <f>VLOOKUP(E170, 'Natural Hazards'!E:V, 18, FALSE)</f>
        <v>No shock</v>
      </c>
      <c r="L170" s="6" t="str">
        <f>VLOOKUP(E170, 'Natural Hazards'!E:AF, 28, FALSE)</f>
        <v>No Shock</v>
      </c>
      <c r="M170" s="6" t="str">
        <f>VLOOKUP(E170,'Natural Hazards'!E:AH, 30, FALSE)</f>
        <v>No Shock</v>
      </c>
      <c r="N170" s="6" t="str">
        <f>VLOOKUP(E170, 'Policy&amp;Access'!E:G, 3, FALSE)</f>
        <v>No shock</v>
      </c>
      <c r="O170" s="6" t="str">
        <f>VLOOKUP(E170, Displacement!E:G, 3, FALSE)</f>
        <v>No shock</v>
      </c>
      <c r="P170" s="6" t="str">
        <f>VLOOKUP(E170, Disease!E:G, 3, FALSE)</f>
        <v>No shock</v>
      </c>
      <c r="Q170" s="6" t="str">
        <f>VLOOKUP(E170, Markets!E:G, 3, FALSE)</f>
        <v>No shock</v>
      </c>
    </row>
    <row r="171" spans="1:17" s="1" customFormat="1" ht="17.5" thickTop="1" thickBot="1" x14ac:dyDescent="0.5">
      <c r="A171" s="50" t="s">
        <v>147</v>
      </c>
      <c r="B171" s="3" t="s">
        <v>491</v>
      </c>
      <c r="C171" s="3" t="s">
        <v>498</v>
      </c>
      <c r="D171" s="3" t="s">
        <v>499</v>
      </c>
      <c r="E171" s="3" t="str">
        <f t="shared" si="4"/>
        <v>AF1504_February</v>
      </c>
      <c r="F171" s="10">
        <v>48743.927279628544</v>
      </c>
      <c r="G171" s="11">
        <f t="shared" si="5"/>
        <v>2</v>
      </c>
      <c r="H171" s="6" t="str">
        <f>VLOOKUP(E171, Conflict!E:G, 3, FALSE)</f>
        <v>No shock</v>
      </c>
      <c r="I171" s="19">
        <f>VLOOKUP(E171, 'Natural Hazards'!E:G, 3, FALSE)</f>
        <v>2</v>
      </c>
      <c r="J171" s="6" t="str">
        <f>VLOOKUP(E171, 'Natural Hazards'!E:H, 4, FALSE)</f>
        <v>Shock</v>
      </c>
      <c r="K171" s="6" t="str">
        <f>VLOOKUP(E171, 'Natural Hazards'!E:V, 18, FALSE)</f>
        <v>No shock</v>
      </c>
      <c r="L171" s="6" t="str">
        <f>VLOOKUP(E171, 'Natural Hazards'!E:AF, 28, FALSE)</f>
        <v>No Shock</v>
      </c>
      <c r="M171" s="6" t="str">
        <f>VLOOKUP(E171,'Natural Hazards'!E:AH, 30, FALSE)</f>
        <v>Shock</v>
      </c>
      <c r="N171" s="6" t="str">
        <f>VLOOKUP(E171, 'Policy&amp;Access'!E:G, 3, FALSE)</f>
        <v>No shock</v>
      </c>
      <c r="O171" s="6" t="str">
        <f>VLOOKUP(E171, Displacement!E:G, 3, FALSE)</f>
        <v>No shock</v>
      </c>
      <c r="P171" s="6" t="str">
        <f>VLOOKUP(E171, Disease!E:G, 3, FALSE)</f>
        <v>No shock</v>
      </c>
      <c r="Q171" s="6" t="str">
        <f>VLOOKUP(E171, Markets!E:G, 3, FALSE)</f>
        <v>No shock</v>
      </c>
    </row>
    <row r="172" spans="1:17" s="1" customFormat="1" ht="17.5" thickTop="1" thickBot="1" x14ac:dyDescent="0.5">
      <c r="A172" s="50" t="s">
        <v>147</v>
      </c>
      <c r="B172" s="3" t="s">
        <v>491</v>
      </c>
      <c r="C172" s="3" t="s">
        <v>500</v>
      </c>
      <c r="D172" s="3" t="s">
        <v>501</v>
      </c>
      <c r="E172" s="3" t="str">
        <f t="shared" si="4"/>
        <v>AF1505_February</v>
      </c>
      <c r="F172" s="10">
        <v>47678.269704310937</v>
      </c>
      <c r="G172" s="11">
        <f t="shared" si="5"/>
        <v>2</v>
      </c>
      <c r="H172" s="6" t="str">
        <f>VLOOKUP(E172, Conflict!E:G, 3, FALSE)</f>
        <v>No shock</v>
      </c>
      <c r="I172" s="19">
        <f>VLOOKUP(E172, 'Natural Hazards'!E:G, 3, FALSE)</f>
        <v>2</v>
      </c>
      <c r="J172" s="6" t="str">
        <f>VLOOKUP(E172, 'Natural Hazards'!E:H, 4, FALSE)</f>
        <v>Shock</v>
      </c>
      <c r="K172" s="6" t="str">
        <f>VLOOKUP(E172, 'Natural Hazards'!E:V, 18, FALSE)</f>
        <v>No shock</v>
      </c>
      <c r="L172" s="6" t="str">
        <f>VLOOKUP(E172, 'Natural Hazards'!E:AF, 28, FALSE)</f>
        <v>No Shock</v>
      </c>
      <c r="M172" s="6" t="str">
        <f>VLOOKUP(E172,'Natural Hazards'!E:AH, 30, FALSE)</f>
        <v>Shock</v>
      </c>
      <c r="N172" s="6" t="str">
        <f>VLOOKUP(E172, 'Policy&amp;Access'!E:G, 3, FALSE)</f>
        <v>No shock</v>
      </c>
      <c r="O172" s="6" t="str">
        <f>VLOOKUP(E172, Displacement!E:G, 3, FALSE)</f>
        <v>No shock</v>
      </c>
      <c r="P172" s="6" t="str">
        <f>VLOOKUP(E172, Disease!E:G, 3, FALSE)</f>
        <v>No shock</v>
      </c>
      <c r="Q172" s="6" t="str">
        <f>VLOOKUP(E172, Markets!E:G, 3, FALSE)</f>
        <v>No shock</v>
      </c>
    </row>
    <row r="173" spans="1:17" s="1" customFormat="1" ht="17.5" thickTop="1" thickBot="1" x14ac:dyDescent="0.5">
      <c r="A173" s="50" t="s">
        <v>147</v>
      </c>
      <c r="B173" s="3" t="s">
        <v>491</v>
      </c>
      <c r="C173" s="3" t="s">
        <v>502</v>
      </c>
      <c r="D173" s="3" t="s">
        <v>503</v>
      </c>
      <c r="E173" s="3" t="str">
        <f t="shared" si="4"/>
        <v>AF1506_February</v>
      </c>
      <c r="F173" s="10">
        <v>65995.921404259017</v>
      </c>
      <c r="G173" s="11">
        <f t="shared" si="5"/>
        <v>1</v>
      </c>
      <c r="H173" s="6" t="str">
        <f>VLOOKUP(E173, Conflict!E:G, 3, FALSE)</f>
        <v>No shock</v>
      </c>
      <c r="I173" s="19">
        <f>VLOOKUP(E173, 'Natural Hazards'!E:G, 3, FALSE)</f>
        <v>1</v>
      </c>
      <c r="J173" s="6" t="str">
        <f>VLOOKUP(E173, 'Natural Hazards'!E:H, 4, FALSE)</f>
        <v>Shock</v>
      </c>
      <c r="K173" s="6" t="str">
        <f>VLOOKUP(E173, 'Natural Hazards'!E:V, 18, FALSE)</f>
        <v>No shock</v>
      </c>
      <c r="L173" s="6" t="str">
        <f>VLOOKUP(E173, 'Natural Hazards'!E:AF, 28, FALSE)</f>
        <v>No Shock</v>
      </c>
      <c r="M173" s="6" t="str">
        <f>VLOOKUP(E173,'Natural Hazards'!E:AH, 30, FALSE)</f>
        <v>No Shock</v>
      </c>
      <c r="N173" s="6" t="str">
        <f>VLOOKUP(E173, 'Policy&amp;Access'!E:G, 3, FALSE)</f>
        <v>No shock</v>
      </c>
      <c r="O173" s="6" t="str">
        <f>VLOOKUP(E173, Displacement!E:G, 3, FALSE)</f>
        <v>No shock</v>
      </c>
      <c r="P173" s="6" t="str">
        <f>VLOOKUP(E173, Disease!E:G, 3, FALSE)</f>
        <v>No shock</v>
      </c>
      <c r="Q173" s="6" t="str">
        <f>VLOOKUP(E173, Markets!E:G, 3, FALSE)</f>
        <v>No shock</v>
      </c>
    </row>
    <row r="174" spans="1:17" s="1" customFormat="1" ht="17.5" thickTop="1" thickBot="1" x14ac:dyDescent="0.5">
      <c r="A174" s="50" t="s">
        <v>147</v>
      </c>
      <c r="B174" s="3" t="s">
        <v>491</v>
      </c>
      <c r="C174" s="3" t="s">
        <v>504</v>
      </c>
      <c r="D174" s="3" t="s">
        <v>505</v>
      </c>
      <c r="E174" s="3" t="str">
        <f t="shared" si="4"/>
        <v>AF1507_February</v>
      </c>
      <c r="F174" s="10">
        <v>71397.522618927876</v>
      </c>
      <c r="G174" s="11">
        <f t="shared" si="5"/>
        <v>2</v>
      </c>
      <c r="H174" s="6" t="str">
        <f>VLOOKUP(E174, Conflict!E:G, 3, FALSE)</f>
        <v>No shock</v>
      </c>
      <c r="I174" s="19">
        <f>VLOOKUP(E174, 'Natural Hazards'!E:G, 3, FALSE)</f>
        <v>2</v>
      </c>
      <c r="J174" s="6" t="str">
        <f>VLOOKUP(E174, 'Natural Hazards'!E:H, 4, FALSE)</f>
        <v>Shock</v>
      </c>
      <c r="K174" s="6" t="str">
        <f>VLOOKUP(E174, 'Natural Hazards'!E:V, 18, FALSE)</f>
        <v>No shock</v>
      </c>
      <c r="L174" s="6" t="str">
        <f>VLOOKUP(E174, 'Natural Hazards'!E:AF, 28, FALSE)</f>
        <v>No Shock</v>
      </c>
      <c r="M174" s="6" t="str">
        <f>VLOOKUP(E174,'Natural Hazards'!E:AH, 30, FALSE)</f>
        <v>Shock</v>
      </c>
      <c r="N174" s="6" t="str">
        <f>VLOOKUP(E174, 'Policy&amp;Access'!E:G, 3, FALSE)</f>
        <v>No shock</v>
      </c>
      <c r="O174" s="6" t="str">
        <f>VLOOKUP(E174, Displacement!E:G, 3, FALSE)</f>
        <v>No shock</v>
      </c>
      <c r="P174" s="6" t="str">
        <f>VLOOKUP(E174, Disease!E:G, 3, FALSE)</f>
        <v>No shock</v>
      </c>
      <c r="Q174" s="6" t="str">
        <f>VLOOKUP(E174, Markets!E:G, 3, FALSE)</f>
        <v>No shock</v>
      </c>
    </row>
    <row r="175" spans="1:17" s="1" customFormat="1" ht="17.5" thickTop="1" thickBot="1" x14ac:dyDescent="0.5">
      <c r="A175" s="50" t="s">
        <v>147</v>
      </c>
      <c r="B175" s="3" t="s">
        <v>491</v>
      </c>
      <c r="C175" s="3" t="s">
        <v>506</v>
      </c>
      <c r="D175" s="3" t="s">
        <v>507</v>
      </c>
      <c r="E175" s="3" t="str">
        <f t="shared" si="4"/>
        <v>AF1508_February</v>
      </c>
      <c r="F175" s="10">
        <v>43354.742530853924</v>
      </c>
      <c r="G175" s="11">
        <f t="shared" si="5"/>
        <v>1</v>
      </c>
      <c r="H175" s="6" t="str">
        <f>VLOOKUP(E175, Conflict!E:G, 3, FALSE)</f>
        <v>No shock</v>
      </c>
      <c r="I175" s="19">
        <f>VLOOKUP(E175, 'Natural Hazards'!E:G, 3, FALSE)</f>
        <v>1</v>
      </c>
      <c r="J175" s="6" t="str">
        <f>VLOOKUP(E175, 'Natural Hazards'!E:H, 4, FALSE)</f>
        <v>Shock</v>
      </c>
      <c r="K175" s="6" t="str">
        <f>VLOOKUP(E175, 'Natural Hazards'!E:V, 18, FALSE)</f>
        <v>No shock</v>
      </c>
      <c r="L175" s="6" t="str">
        <f>VLOOKUP(E175, 'Natural Hazards'!E:AF, 28, FALSE)</f>
        <v>No Shock</v>
      </c>
      <c r="M175" s="6" t="str">
        <f>VLOOKUP(E175,'Natural Hazards'!E:AH, 30, FALSE)</f>
        <v>No Shock</v>
      </c>
      <c r="N175" s="6" t="str">
        <f>VLOOKUP(E175, 'Policy&amp;Access'!E:G, 3, FALSE)</f>
        <v>No shock</v>
      </c>
      <c r="O175" s="6" t="str">
        <f>VLOOKUP(E175, Displacement!E:G, 3, FALSE)</f>
        <v>No shock</v>
      </c>
      <c r="P175" s="6" t="str">
        <f>VLOOKUP(E175, Disease!E:G, 3, FALSE)</f>
        <v>No shock</v>
      </c>
      <c r="Q175" s="6" t="str">
        <f>VLOOKUP(E175, Markets!E:G, 3, FALSE)</f>
        <v>No shock</v>
      </c>
    </row>
    <row r="176" spans="1:17" s="1" customFormat="1" ht="17.5" thickTop="1" thickBot="1" x14ac:dyDescent="0.5">
      <c r="A176" s="50" t="s">
        <v>147</v>
      </c>
      <c r="B176" s="3" t="s">
        <v>491</v>
      </c>
      <c r="C176" s="3" t="s">
        <v>508</v>
      </c>
      <c r="D176" s="3" t="s">
        <v>509</v>
      </c>
      <c r="E176" s="3" t="str">
        <f t="shared" si="4"/>
        <v>AF1509_February</v>
      </c>
      <c r="F176" s="10">
        <v>49121.999072812396</v>
      </c>
      <c r="G176" s="11">
        <f t="shared" si="5"/>
        <v>2</v>
      </c>
      <c r="H176" s="6" t="str">
        <f>VLOOKUP(E176, Conflict!E:G, 3, FALSE)</f>
        <v>No shock</v>
      </c>
      <c r="I176" s="19">
        <f>VLOOKUP(E176, 'Natural Hazards'!E:G, 3, FALSE)</f>
        <v>2</v>
      </c>
      <c r="J176" s="6" t="str">
        <f>VLOOKUP(E176, 'Natural Hazards'!E:H, 4, FALSE)</f>
        <v>Shock</v>
      </c>
      <c r="K176" s="6" t="str">
        <f>VLOOKUP(E176, 'Natural Hazards'!E:V, 18, FALSE)</f>
        <v>No shock</v>
      </c>
      <c r="L176" s="6" t="str">
        <f>VLOOKUP(E176, 'Natural Hazards'!E:AF, 28, FALSE)</f>
        <v>No Shock</v>
      </c>
      <c r="M176" s="6" t="str">
        <f>VLOOKUP(E176,'Natural Hazards'!E:AH, 30, FALSE)</f>
        <v>Shock</v>
      </c>
      <c r="N176" s="6" t="str">
        <f>VLOOKUP(E176, 'Policy&amp;Access'!E:G, 3, FALSE)</f>
        <v>No shock</v>
      </c>
      <c r="O176" s="6" t="str">
        <f>VLOOKUP(E176, Displacement!E:G, 3, FALSE)</f>
        <v>No shock</v>
      </c>
      <c r="P176" s="6" t="str">
        <f>VLOOKUP(E176, Disease!E:G, 3, FALSE)</f>
        <v>No shock</v>
      </c>
      <c r="Q176" s="6" t="str">
        <f>VLOOKUP(E176, Markets!E:G, 3, FALSE)</f>
        <v>No shock</v>
      </c>
    </row>
    <row r="177" spans="1:17" s="1" customFormat="1" ht="17.5" thickTop="1" thickBot="1" x14ac:dyDescent="0.5">
      <c r="A177" s="50" t="s">
        <v>147</v>
      </c>
      <c r="B177" s="3" t="s">
        <v>491</v>
      </c>
      <c r="C177" s="3" t="s">
        <v>510</v>
      </c>
      <c r="D177" s="3" t="s">
        <v>511</v>
      </c>
      <c r="E177" s="3" t="str">
        <f t="shared" si="4"/>
        <v>AF1510_February</v>
      </c>
      <c r="F177" s="10">
        <v>38569.0514729028</v>
      </c>
      <c r="G177" s="11">
        <f t="shared" si="5"/>
        <v>3</v>
      </c>
      <c r="H177" s="6" t="str">
        <f>VLOOKUP(E177, Conflict!E:G, 3, FALSE)</f>
        <v>Shock</v>
      </c>
      <c r="I177" s="19">
        <f>VLOOKUP(E177, 'Natural Hazards'!E:G, 3, FALSE)</f>
        <v>2</v>
      </c>
      <c r="J177" s="6" t="str">
        <f>VLOOKUP(E177, 'Natural Hazards'!E:H, 4, FALSE)</f>
        <v>Shock</v>
      </c>
      <c r="K177" s="6" t="str">
        <f>VLOOKUP(E177, 'Natural Hazards'!E:V, 18, FALSE)</f>
        <v>No shock</v>
      </c>
      <c r="L177" s="6" t="str">
        <f>VLOOKUP(E177, 'Natural Hazards'!E:AF, 28, FALSE)</f>
        <v>No Shock</v>
      </c>
      <c r="M177" s="6" t="str">
        <f>VLOOKUP(E177,'Natural Hazards'!E:AH, 30, FALSE)</f>
        <v>Shock</v>
      </c>
      <c r="N177" s="6" t="str">
        <f>VLOOKUP(E177, 'Policy&amp;Access'!E:G, 3, FALSE)</f>
        <v>No shock</v>
      </c>
      <c r="O177" s="6" t="str">
        <f>VLOOKUP(E177, Displacement!E:G, 3, FALSE)</f>
        <v>No shock</v>
      </c>
      <c r="P177" s="6" t="str">
        <f>VLOOKUP(E177, Disease!E:G, 3, FALSE)</f>
        <v>No shock</v>
      </c>
      <c r="Q177" s="6" t="str">
        <f>VLOOKUP(E177, Markets!E:G, 3, FALSE)</f>
        <v>No shock</v>
      </c>
    </row>
    <row r="178" spans="1:17" s="1" customFormat="1" ht="17.5" thickTop="1" thickBot="1" x14ac:dyDescent="0.5">
      <c r="A178" s="50" t="s">
        <v>147</v>
      </c>
      <c r="B178" s="3" t="s">
        <v>491</v>
      </c>
      <c r="C178" s="3" t="s">
        <v>512</v>
      </c>
      <c r="D178" s="3" t="s">
        <v>513</v>
      </c>
      <c r="E178" s="3" t="str">
        <f t="shared" si="4"/>
        <v>AF1511_February</v>
      </c>
      <c r="F178" s="10">
        <v>49878.869008730217</v>
      </c>
      <c r="G178" s="11">
        <f t="shared" si="5"/>
        <v>2</v>
      </c>
      <c r="H178" s="6" t="str">
        <f>VLOOKUP(E178, Conflict!E:G, 3, FALSE)</f>
        <v>No shock</v>
      </c>
      <c r="I178" s="19">
        <f>VLOOKUP(E178, 'Natural Hazards'!E:G, 3, FALSE)</f>
        <v>2</v>
      </c>
      <c r="J178" s="6" t="str">
        <f>VLOOKUP(E178, 'Natural Hazards'!E:H, 4, FALSE)</f>
        <v>Shock</v>
      </c>
      <c r="K178" s="6" t="str">
        <f>VLOOKUP(E178, 'Natural Hazards'!E:V, 18, FALSE)</f>
        <v>No shock</v>
      </c>
      <c r="L178" s="6" t="str">
        <f>VLOOKUP(E178, 'Natural Hazards'!E:AF, 28, FALSE)</f>
        <v>No Shock</v>
      </c>
      <c r="M178" s="6" t="str">
        <f>VLOOKUP(E178,'Natural Hazards'!E:AH, 30, FALSE)</f>
        <v>Shock</v>
      </c>
      <c r="N178" s="6" t="str">
        <f>VLOOKUP(E178, 'Policy&amp;Access'!E:G, 3, FALSE)</f>
        <v>No shock</v>
      </c>
      <c r="O178" s="6" t="str">
        <f>VLOOKUP(E178, Displacement!E:G, 3, FALSE)</f>
        <v>No shock</v>
      </c>
      <c r="P178" s="6" t="str">
        <f>VLOOKUP(E178, Disease!E:G, 3, FALSE)</f>
        <v>No shock</v>
      </c>
      <c r="Q178" s="6" t="str">
        <f>VLOOKUP(E178, Markets!E:G, 3, FALSE)</f>
        <v>No shock</v>
      </c>
    </row>
    <row r="179" spans="1:17" s="1" customFormat="1" ht="17.5" thickTop="1" thickBot="1" x14ac:dyDescent="0.5">
      <c r="A179" s="50" t="s">
        <v>147</v>
      </c>
      <c r="B179" s="3" t="s">
        <v>491</v>
      </c>
      <c r="C179" s="3" t="s">
        <v>514</v>
      </c>
      <c r="D179" s="3" t="s">
        <v>515</v>
      </c>
      <c r="E179" s="3" t="str">
        <f t="shared" si="4"/>
        <v>AF1512_February</v>
      </c>
      <c r="F179" s="10">
        <v>32317.607579902706</v>
      </c>
      <c r="G179" s="11">
        <f t="shared" si="5"/>
        <v>1</v>
      </c>
      <c r="H179" s="6" t="str">
        <f>VLOOKUP(E179, Conflict!E:G, 3, FALSE)</f>
        <v>No shock</v>
      </c>
      <c r="I179" s="19">
        <f>VLOOKUP(E179, 'Natural Hazards'!E:G, 3, FALSE)</f>
        <v>1</v>
      </c>
      <c r="J179" s="6" t="str">
        <f>VLOOKUP(E179, 'Natural Hazards'!E:H, 4, FALSE)</f>
        <v>Shock</v>
      </c>
      <c r="K179" s="6" t="str">
        <f>VLOOKUP(E179, 'Natural Hazards'!E:V, 18, FALSE)</f>
        <v>No shock</v>
      </c>
      <c r="L179" s="6" t="str">
        <f>VLOOKUP(E179, 'Natural Hazards'!E:AF, 28, FALSE)</f>
        <v>No Shock</v>
      </c>
      <c r="M179" s="6" t="str">
        <f>VLOOKUP(E179,'Natural Hazards'!E:AH, 30, FALSE)</f>
        <v>No Shock</v>
      </c>
      <c r="N179" s="6" t="str">
        <f>VLOOKUP(E179, 'Policy&amp;Access'!E:G, 3, FALSE)</f>
        <v>No shock</v>
      </c>
      <c r="O179" s="6" t="str">
        <f>VLOOKUP(E179, Displacement!E:G, 3, FALSE)</f>
        <v>No shock</v>
      </c>
      <c r="P179" s="6" t="str">
        <f>VLOOKUP(E179, Disease!E:G, 3, FALSE)</f>
        <v>No shock</v>
      </c>
      <c r="Q179" s="6" t="str">
        <f>VLOOKUP(E179, Markets!E:G, 3, FALSE)</f>
        <v>No shock</v>
      </c>
    </row>
    <row r="180" spans="1:17" s="1" customFormat="1" ht="17.5" thickTop="1" thickBot="1" x14ac:dyDescent="0.5">
      <c r="A180" s="50" t="s">
        <v>147</v>
      </c>
      <c r="B180" s="3" t="s">
        <v>491</v>
      </c>
      <c r="C180" s="3" t="s">
        <v>516</v>
      </c>
      <c r="D180" s="3" t="s">
        <v>517</v>
      </c>
      <c r="E180" s="3" t="str">
        <f t="shared" si="4"/>
        <v>AF1513_February</v>
      </c>
      <c r="F180" s="10">
        <v>41239.564674468711</v>
      </c>
      <c r="G180" s="11">
        <f t="shared" si="5"/>
        <v>1</v>
      </c>
      <c r="H180" s="6" t="str">
        <f>VLOOKUP(E180, Conflict!E:G, 3, FALSE)</f>
        <v>No shock</v>
      </c>
      <c r="I180" s="19">
        <f>VLOOKUP(E180, 'Natural Hazards'!E:G, 3, FALSE)</f>
        <v>1</v>
      </c>
      <c r="J180" s="6" t="str">
        <f>VLOOKUP(E180, 'Natural Hazards'!E:H, 4, FALSE)</f>
        <v>Shock</v>
      </c>
      <c r="K180" s="6" t="str">
        <f>VLOOKUP(E180, 'Natural Hazards'!E:V, 18, FALSE)</f>
        <v>No shock</v>
      </c>
      <c r="L180" s="6" t="str">
        <f>VLOOKUP(E180, 'Natural Hazards'!E:AF, 28, FALSE)</f>
        <v>No Shock</v>
      </c>
      <c r="M180" s="6" t="str">
        <f>VLOOKUP(E180,'Natural Hazards'!E:AH, 30, FALSE)</f>
        <v>No Shock</v>
      </c>
      <c r="N180" s="6" t="str">
        <f>VLOOKUP(E180, 'Policy&amp;Access'!E:G, 3, FALSE)</f>
        <v>No shock</v>
      </c>
      <c r="O180" s="6" t="str">
        <f>VLOOKUP(E180, Displacement!E:G, 3, FALSE)</f>
        <v>No shock</v>
      </c>
      <c r="P180" s="6" t="str">
        <f>VLOOKUP(E180, Disease!E:G, 3, FALSE)</f>
        <v>No shock</v>
      </c>
      <c r="Q180" s="6" t="str">
        <f>VLOOKUP(E180, Markets!E:G, 3, FALSE)</f>
        <v>No shock</v>
      </c>
    </row>
    <row r="181" spans="1:17" s="1" customFormat="1" ht="17.5" thickTop="1" thickBot="1" x14ac:dyDescent="0.5">
      <c r="A181" s="50" t="s">
        <v>147</v>
      </c>
      <c r="B181" s="3" t="s">
        <v>491</v>
      </c>
      <c r="C181" s="3" t="s">
        <v>518</v>
      </c>
      <c r="D181" s="3" t="s">
        <v>519</v>
      </c>
      <c r="E181" s="3" t="str">
        <f t="shared" si="4"/>
        <v>AF1514_February</v>
      </c>
      <c r="F181" s="10">
        <v>31928.619986404537</v>
      </c>
      <c r="G181" s="11">
        <f t="shared" si="5"/>
        <v>2</v>
      </c>
      <c r="H181" s="6" t="str">
        <f>VLOOKUP(E181, Conflict!E:G, 3, FALSE)</f>
        <v>No shock</v>
      </c>
      <c r="I181" s="19">
        <f>VLOOKUP(E181, 'Natural Hazards'!E:G, 3, FALSE)</f>
        <v>2</v>
      </c>
      <c r="J181" s="6" t="str">
        <f>VLOOKUP(E181, 'Natural Hazards'!E:H, 4, FALSE)</f>
        <v>Shock</v>
      </c>
      <c r="K181" s="6" t="str">
        <f>VLOOKUP(E181, 'Natural Hazards'!E:V, 18, FALSE)</f>
        <v>No shock</v>
      </c>
      <c r="L181" s="6" t="str">
        <f>VLOOKUP(E181, 'Natural Hazards'!E:AF, 28, FALSE)</f>
        <v>No Shock</v>
      </c>
      <c r="M181" s="6" t="str">
        <f>VLOOKUP(E181,'Natural Hazards'!E:AH, 30, FALSE)</f>
        <v>Shock</v>
      </c>
      <c r="N181" s="6" t="str">
        <f>VLOOKUP(E181, 'Policy&amp;Access'!E:G, 3, FALSE)</f>
        <v>No shock</v>
      </c>
      <c r="O181" s="6" t="str">
        <f>VLOOKUP(E181, Displacement!E:G, 3, FALSE)</f>
        <v>No shock</v>
      </c>
      <c r="P181" s="6" t="str">
        <f>VLOOKUP(E181, Disease!E:G, 3, FALSE)</f>
        <v>No shock</v>
      </c>
      <c r="Q181" s="6" t="str">
        <f>VLOOKUP(E181, Markets!E:G, 3, FALSE)</f>
        <v>No shock</v>
      </c>
    </row>
    <row r="182" spans="1:17" s="1" customFormat="1" ht="17.5" thickTop="1" thickBot="1" x14ac:dyDescent="0.5">
      <c r="A182" s="50" t="s">
        <v>147</v>
      </c>
      <c r="B182" s="3" t="s">
        <v>491</v>
      </c>
      <c r="C182" s="3" t="s">
        <v>520</v>
      </c>
      <c r="D182" s="3" t="s">
        <v>521</v>
      </c>
      <c r="E182" s="3" t="str">
        <f t="shared" si="4"/>
        <v>AF1515_February</v>
      </c>
      <c r="F182" s="10">
        <v>45983.613975665248</v>
      </c>
      <c r="G182" s="11">
        <f t="shared" si="5"/>
        <v>2</v>
      </c>
      <c r="H182" s="6" t="str">
        <f>VLOOKUP(E182, Conflict!E:G, 3, FALSE)</f>
        <v>No shock</v>
      </c>
      <c r="I182" s="19">
        <f>VLOOKUP(E182, 'Natural Hazards'!E:G, 3, FALSE)</f>
        <v>2</v>
      </c>
      <c r="J182" s="6" t="str">
        <f>VLOOKUP(E182, 'Natural Hazards'!E:H, 4, FALSE)</f>
        <v>Shock</v>
      </c>
      <c r="K182" s="6" t="str">
        <f>VLOOKUP(E182, 'Natural Hazards'!E:V, 18, FALSE)</f>
        <v>No shock</v>
      </c>
      <c r="L182" s="6" t="str">
        <f>VLOOKUP(E182, 'Natural Hazards'!E:AF, 28, FALSE)</f>
        <v>No Shock</v>
      </c>
      <c r="M182" s="6" t="str">
        <f>VLOOKUP(E182,'Natural Hazards'!E:AH, 30, FALSE)</f>
        <v>Shock</v>
      </c>
      <c r="N182" s="6" t="str">
        <f>VLOOKUP(E182, 'Policy&amp;Access'!E:G, 3, FALSE)</f>
        <v>No shock</v>
      </c>
      <c r="O182" s="6" t="str">
        <f>VLOOKUP(E182, Displacement!E:G, 3, FALSE)</f>
        <v>No shock</v>
      </c>
      <c r="P182" s="6" t="str">
        <f>VLOOKUP(E182, Disease!E:G, 3, FALSE)</f>
        <v>No shock</v>
      </c>
      <c r="Q182" s="6" t="str">
        <f>VLOOKUP(E182, Markets!E:G, 3, FALSE)</f>
        <v>No shock</v>
      </c>
    </row>
    <row r="183" spans="1:17" s="1" customFormat="1" ht="17.5" thickTop="1" thickBot="1" x14ac:dyDescent="0.5">
      <c r="A183" s="50" t="s">
        <v>147</v>
      </c>
      <c r="B183" s="3" t="s">
        <v>522</v>
      </c>
      <c r="C183" s="3" t="s">
        <v>523</v>
      </c>
      <c r="D183" s="3" t="s">
        <v>524</v>
      </c>
      <c r="E183" s="3" t="str">
        <f t="shared" si="4"/>
        <v>AF1601_February</v>
      </c>
      <c r="F183" s="10">
        <v>19269.770427308591</v>
      </c>
      <c r="G183" s="11">
        <f t="shared" si="5"/>
        <v>3</v>
      </c>
      <c r="H183" s="6" t="str">
        <f>VLOOKUP(E183, Conflict!E:G, 3, FALSE)</f>
        <v>No shock</v>
      </c>
      <c r="I183" s="19">
        <f>VLOOKUP(E183, 'Natural Hazards'!E:G, 3, FALSE)</f>
        <v>2</v>
      </c>
      <c r="J183" s="6" t="str">
        <f>VLOOKUP(E183, 'Natural Hazards'!E:H, 4, FALSE)</f>
        <v>Shock</v>
      </c>
      <c r="K183" s="6" t="str">
        <f>VLOOKUP(E183, 'Natural Hazards'!E:V, 18, FALSE)</f>
        <v>No shock</v>
      </c>
      <c r="L183" s="6" t="str">
        <f>VLOOKUP(E183, 'Natural Hazards'!E:AF, 28, FALSE)</f>
        <v>No Shock</v>
      </c>
      <c r="M183" s="6" t="str">
        <f>VLOOKUP(E183,'Natural Hazards'!E:AH, 30, FALSE)</f>
        <v>Shock</v>
      </c>
      <c r="N183" s="6" t="str">
        <f>VLOOKUP(E183, 'Policy&amp;Access'!E:G, 3, FALSE)</f>
        <v>No shock</v>
      </c>
      <c r="O183" s="6" t="str">
        <f>VLOOKUP(E183, Displacement!E:G, 3, FALSE)</f>
        <v>No shock</v>
      </c>
      <c r="P183" s="6" t="str">
        <f>VLOOKUP(E183, Disease!E:G, 3, FALSE)</f>
        <v>Shock</v>
      </c>
      <c r="Q183" s="6" t="str">
        <f>VLOOKUP(E183, Markets!E:G, 3, FALSE)</f>
        <v>No shock</v>
      </c>
    </row>
    <row r="184" spans="1:17" s="1" customFormat="1" ht="17.5" thickTop="1" thickBot="1" x14ac:dyDescent="0.5">
      <c r="A184" s="50" t="s">
        <v>147</v>
      </c>
      <c r="B184" s="3" t="s">
        <v>522</v>
      </c>
      <c r="C184" s="3" t="s">
        <v>525</v>
      </c>
      <c r="D184" s="3" t="s">
        <v>526</v>
      </c>
      <c r="E184" s="3" t="str">
        <f t="shared" si="4"/>
        <v>AF1602_February</v>
      </c>
      <c r="F184" s="10">
        <v>43314.616355697653</v>
      </c>
      <c r="G184" s="11">
        <f t="shared" si="5"/>
        <v>3</v>
      </c>
      <c r="H184" s="6" t="str">
        <f>VLOOKUP(E184, Conflict!E:G, 3, FALSE)</f>
        <v>No shock</v>
      </c>
      <c r="I184" s="19">
        <f>VLOOKUP(E184, 'Natural Hazards'!E:G, 3, FALSE)</f>
        <v>2</v>
      </c>
      <c r="J184" s="6" t="str">
        <f>VLOOKUP(E184, 'Natural Hazards'!E:H, 4, FALSE)</f>
        <v>Shock</v>
      </c>
      <c r="K184" s="6" t="str">
        <f>VLOOKUP(E184, 'Natural Hazards'!E:V, 18, FALSE)</f>
        <v>No shock</v>
      </c>
      <c r="L184" s="6" t="str">
        <f>VLOOKUP(E184, 'Natural Hazards'!E:AF, 28, FALSE)</f>
        <v>No Shock</v>
      </c>
      <c r="M184" s="6" t="str">
        <f>VLOOKUP(E184,'Natural Hazards'!E:AH, 30, FALSE)</f>
        <v>Shock</v>
      </c>
      <c r="N184" s="6" t="str">
        <f>VLOOKUP(E184, 'Policy&amp;Access'!E:G, 3, FALSE)</f>
        <v>No shock</v>
      </c>
      <c r="O184" s="6" t="str">
        <f>VLOOKUP(E184, Displacement!E:G, 3, FALSE)</f>
        <v>No shock</v>
      </c>
      <c r="P184" s="6" t="str">
        <f>VLOOKUP(E184, Disease!E:G, 3, FALSE)</f>
        <v>Shock</v>
      </c>
      <c r="Q184" s="6" t="str">
        <f>VLOOKUP(E184, Markets!E:G, 3, FALSE)</f>
        <v>No shock</v>
      </c>
    </row>
    <row r="185" spans="1:17" s="1" customFormat="1" ht="17.5" thickTop="1" thickBot="1" x14ac:dyDescent="0.5">
      <c r="A185" s="50" t="s">
        <v>147</v>
      </c>
      <c r="B185" s="3" t="s">
        <v>522</v>
      </c>
      <c r="C185" s="3" t="s">
        <v>527</v>
      </c>
      <c r="D185" s="3" t="s">
        <v>528</v>
      </c>
      <c r="E185" s="3" t="str">
        <f t="shared" si="4"/>
        <v>AF1603_February</v>
      </c>
      <c r="F185" s="10">
        <v>15879.107202756784</v>
      </c>
      <c r="G185" s="11">
        <f t="shared" si="5"/>
        <v>2</v>
      </c>
      <c r="H185" s="6" t="str">
        <f>VLOOKUP(E185, Conflict!E:G, 3, FALSE)</f>
        <v>No shock</v>
      </c>
      <c r="I185" s="19">
        <f>VLOOKUP(E185, 'Natural Hazards'!E:G, 3, FALSE)</f>
        <v>2</v>
      </c>
      <c r="J185" s="6" t="str">
        <f>VLOOKUP(E185, 'Natural Hazards'!E:H, 4, FALSE)</f>
        <v>Shock</v>
      </c>
      <c r="K185" s="6" t="str">
        <f>VLOOKUP(E185, 'Natural Hazards'!E:V, 18, FALSE)</f>
        <v>No shock</v>
      </c>
      <c r="L185" s="6" t="str">
        <f>VLOOKUP(E185, 'Natural Hazards'!E:AF, 28, FALSE)</f>
        <v>No Shock</v>
      </c>
      <c r="M185" s="6" t="str">
        <f>VLOOKUP(E185,'Natural Hazards'!E:AH, 30, FALSE)</f>
        <v>Shock</v>
      </c>
      <c r="N185" s="6" t="str">
        <f>VLOOKUP(E185, 'Policy&amp;Access'!E:G, 3, FALSE)</f>
        <v>No shock</v>
      </c>
      <c r="O185" s="6" t="str">
        <f>VLOOKUP(E185, Displacement!E:G, 3, FALSE)</f>
        <v>No shock</v>
      </c>
      <c r="P185" s="6" t="str">
        <f>VLOOKUP(E185, Disease!E:G, 3, FALSE)</f>
        <v>No shock</v>
      </c>
      <c r="Q185" s="6" t="str">
        <f>VLOOKUP(E185, Markets!E:G, 3, FALSE)</f>
        <v>No shock</v>
      </c>
    </row>
    <row r="186" spans="1:17" s="1" customFormat="1" ht="17.5" thickTop="1" thickBot="1" x14ac:dyDescent="0.5">
      <c r="A186" s="50" t="s">
        <v>147</v>
      </c>
      <c r="B186" s="3" t="s">
        <v>522</v>
      </c>
      <c r="C186" s="3" t="s">
        <v>529</v>
      </c>
      <c r="D186" s="3" t="s">
        <v>530</v>
      </c>
      <c r="E186" s="3" t="str">
        <f t="shared" si="4"/>
        <v>AF1604_February</v>
      </c>
      <c r="F186" s="10">
        <v>31424.079336350213</v>
      </c>
      <c r="G186" s="11">
        <f t="shared" si="5"/>
        <v>2</v>
      </c>
      <c r="H186" s="6" t="str">
        <f>VLOOKUP(E186, Conflict!E:G, 3, FALSE)</f>
        <v>No shock</v>
      </c>
      <c r="I186" s="19">
        <f>VLOOKUP(E186, 'Natural Hazards'!E:G, 3, FALSE)</f>
        <v>2</v>
      </c>
      <c r="J186" s="6" t="str">
        <f>VLOOKUP(E186, 'Natural Hazards'!E:H, 4, FALSE)</f>
        <v>Shock</v>
      </c>
      <c r="K186" s="6" t="str">
        <f>VLOOKUP(E186, 'Natural Hazards'!E:V, 18, FALSE)</f>
        <v>No shock</v>
      </c>
      <c r="L186" s="6" t="str">
        <f>VLOOKUP(E186, 'Natural Hazards'!E:AF, 28, FALSE)</f>
        <v>No Shock</v>
      </c>
      <c r="M186" s="6" t="str">
        <f>VLOOKUP(E186,'Natural Hazards'!E:AH, 30, FALSE)</f>
        <v>Shock</v>
      </c>
      <c r="N186" s="6" t="str">
        <f>VLOOKUP(E186, 'Policy&amp;Access'!E:G, 3, FALSE)</f>
        <v>No shock</v>
      </c>
      <c r="O186" s="6" t="str">
        <f>VLOOKUP(E186, Displacement!E:G, 3, FALSE)</f>
        <v>No shock</v>
      </c>
      <c r="P186" s="6" t="str">
        <f>VLOOKUP(E186, Disease!E:G, 3, FALSE)</f>
        <v>No shock</v>
      </c>
      <c r="Q186" s="6" t="str">
        <f>VLOOKUP(E186, Markets!E:G, 3, FALSE)</f>
        <v>No shock</v>
      </c>
    </row>
    <row r="187" spans="1:17" s="1" customFormat="1" ht="17.5" thickTop="1" thickBot="1" x14ac:dyDescent="0.5">
      <c r="A187" s="50" t="s">
        <v>147</v>
      </c>
      <c r="B187" s="3" t="s">
        <v>522</v>
      </c>
      <c r="C187" s="3" t="s">
        <v>531</v>
      </c>
      <c r="D187" s="3" t="s">
        <v>532</v>
      </c>
      <c r="E187" s="3" t="str">
        <f t="shared" si="4"/>
        <v>AF1605_February</v>
      </c>
      <c r="F187" s="10">
        <v>25430.458649120239</v>
      </c>
      <c r="G187" s="11">
        <f t="shared" si="5"/>
        <v>3</v>
      </c>
      <c r="H187" s="6" t="str">
        <f>VLOOKUP(E187, Conflict!E:G, 3, FALSE)</f>
        <v>No shock</v>
      </c>
      <c r="I187" s="19">
        <f>VLOOKUP(E187, 'Natural Hazards'!E:G, 3, FALSE)</f>
        <v>2</v>
      </c>
      <c r="J187" s="6" t="str">
        <f>VLOOKUP(E187, 'Natural Hazards'!E:H, 4, FALSE)</f>
        <v>Shock</v>
      </c>
      <c r="K187" s="6" t="str">
        <f>VLOOKUP(E187, 'Natural Hazards'!E:V, 18, FALSE)</f>
        <v>No shock</v>
      </c>
      <c r="L187" s="6" t="str">
        <f>VLOOKUP(E187, 'Natural Hazards'!E:AF, 28, FALSE)</f>
        <v>No Shock</v>
      </c>
      <c r="M187" s="6" t="str">
        <f>VLOOKUP(E187,'Natural Hazards'!E:AH, 30, FALSE)</f>
        <v>Shock</v>
      </c>
      <c r="N187" s="6" t="str">
        <f>VLOOKUP(E187, 'Policy&amp;Access'!E:G, 3, FALSE)</f>
        <v>No shock</v>
      </c>
      <c r="O187" s="6" t="str">
        <f>VLOOKUP(E187, Displacement!E:G, 3, FALSE)</f>
        <v>No shock</v>
      </c>
      <c r="P187" s="6" t="str">
        <f>VLOOKUP(E187, Disease!E:G, 3, FALSE)</f>
        <v>Shock</v>
      </c>
      <c r="Q187" s="6" t="str">
        <f>VLOOKUP(E187, Markets!E:G, 3, FALSE)</f>
        <v>No shock</v>
      </c>
    </row>
    <row r="188" spans="1:17" s="1" customFormat="1" ht="17.5" thickTop="1" thickBot="1" x14ac:dyDescent="0.5">
      <c r="A188" s="50" t="s">
        <v>147</v>
      </c>
      <c r="B188" s="3" t="s">
        <v>522</v>
      </c>
      <c r="C188" s="3" t="s">
        <v>533</v>
      </c>
      <c r="D188" s="3" t="s">
        <v>534</v>
      </c>
      <c r="E188" s="3" t="str">
        <f t="shared" si="4"/>
        <v>AF1606_February</v>
      </c>
      <c r="F188" s="10">
        <v>45703.028715585431</v>
      </c>
      <c r="G188" s="11">
        <f t="shared" si="5"/>
        <v>3</v>
      </c>
      <c r="H188" s="6" t="str">
        <f>VLOOKUP(E188, Conflict!E:G, 3, FALSE)</f>
        <v>No shock</v>
      </c>
      <c r="I188" s="19">
        <f>VLOOKUP(E188, 'Natural Hazards'!E:G, 3, FALSE)</f>
        <v>2</v>
      </c>
      <c r="J188" s="6" t="str">
        <f>VLOOKUP(E188, 'Natural Hazards'!E:H, 4, FALSE)</f>
        <v>Shock</v>
      </c>
      <c r="K188" s="6" t="str">
        <f>VLOOKUP(E188, 'Natural Hazards'!E:V, 18, FALSE)</f>
        <v>No shock</v>
      </c>
      <c r="L188" s="6" t="str">
        <f>VLOOKUP(E188, 'Natural Hazards'!E:AF, 28, FALSE)</f>
        <v>No Shock</v>
      </c>
      <c r="M188" s="6" t="str">
        <f>VLOOKUP(E188,'Natural Hazards'!E:AH, 30, FALSE)</f>
        <v>Shock</v>
      </c>
      <c r="N188" s="6" t="str">
        <f>VLOOKUP(E188, 'Policy&amp;Access'!E:G, 3, FALSE)</f>
        <v>No shock</v>
      </c>
      <c r="O188" s="6" t="str">
        <f>VLOOKUP(E188, Displacement!E:G, 3, FALSE)</f>
        <v>No shock</v>
      </c>
      <c r="P188" s="6" t="str">
        <f>VLOOKUP(E188, Disease!E:G, 3, FALSE)</f>
        <v>Shock</v>
      </c>
      <c r="Q188" s="6" t="str">
        <f>VLOOKUP(E188, Markets!E:G, 3, FALSE)</f>
        <v>No shock</v>
      </c>
    </row>
    <row r="189" spans="1:17" s="1" customFormat="1" ht="17.5" thickTop="1" thickBot="1" x14ac:dyDescent="0.5">
      <c r="A189" s="50" t="s">
        <v>147</v>
      </c>
      <c r="B189" s="3" t="s">
        <v>522</v>
      </c>
      <c r="C189" s="3" t="s">
        <v>535</v>
      </c>
      <c r="D189" s="3" t="s">
        <v>536</v>
      </c>
      <c r="E189" s="3" t="str">
        <f t="shared" si="4"/>
        <v>AF1607_February</v>
      </c>
      <c r="F189" s="10">
        <v>20382.959485486153</v>
      </c>
      <c r="G189" s="11">
        <f t="shared" si="5"/>
        <v>3</v>
      </c>
      <c r="H189" s="6" t="str">
        <f>VLOOKUP(E189, Conflict!E:G, 3, FALSE)</f>
        <v>No shock</v>
      </c>
      <c r="I189" s="19">
        <f>VLOOKUP(E189, 'Natural Hazards'!E:G, 3, FALSE)</f>
        <v>2</v>
      </c>
      <c r="J189" s="6" t="str">
        <f>VLOOKUP(E189, 'Natural Hazards'!E:H, 4, FALSE)</f>
        <v>Shock</v>
      </c>
      <c r="K189" s="6" t="str">
        <f>VLOOKUP(E189, 'Natural Hazards'!E:V, 18, FALSE)</f>
        <v>No shock</v>
      </c>
      <c r="L189" s="6" t="str">
        <f>VLOOKUP(E189, 'Natural Hazards'!E:AF, 28, FALSE)</f>
        <v>No Shock</v>
      </c>
      <c r="M189" s="6" t="str">
        <f>VLOOKUP(E189,'Natural Hazards'!E:AH, 30, FALSE)</f>
        <v>Shock</v>
      </c>
      <c r="N189" s="6" t="str">
        <f>VLOOKUP(E189, 'Policy&amp;Access'!E:G, 3, FALSE)</f>
        <v>No shock</v>
      </c>
      <c r="O189" s="6" t="str">
        <f>VLOOKUP(E189, Displacement!E:G, 3, FALSE)</f>
        <v>No shock</v>
      </c>
      <c r="P189" s="6" t="str">
        <f>VLOOKUP(E189, Disease!E:G, 3, FALSE)</f>
        <v>Shock</v>
      </c>
      <c r="Q189" s="6" t="str">
        <f>VLOOKUP(E189, Markets!E:G, 3, FALSE)</f>
        <v>No shock</v>
      </c>
    </row>
    <row r="190" spans="1:17" s="1" customFormat="1" ht="17.5" thickTop="1" thickBot="1" x14ac:dyDescent="0.5">
      <c r="A190" s="50" t="s">
        <v>147</v>
      </c>
      <c r="B190" s="3" t="s">
        <v>522</v>
      </c>
      <c r="C190" s="3" t="s">
        <v>537</v>
      </c>
      <c r="D190" s="3" t="s">
        <v>538</v>
      </c>
      <c r="E190" s="3" t="str">
        <f t="shared" si="4"/>
        <v>AF1608_February</v>
      </c>
      <c r="F190" s="10">
        <v>23522.275417839603</v>
      </c>
      <c r="G190" s="11">
        <f t="shared" si="5"/>
        <v>1</v>
      </c>
      <c r="H190" s="6" t="str">
        <f>VLOOKUP(E190, Conflict!E:G, 3, FALSE)</f>
        <v>No shock</v>
      </c>
      <c r="I190" s="19">
        <f>VLOOKUP(E190, 'Natural Hazards'!E:G, 3, FALSE)</f>
        <v>1</v>
      </c>
      <c r="J190" s="6" t="str">
        <f>VLOOKUP(E190, 'Natural Hazards'!E:H, 4, FALSE)</f>
        <v>Shock</v>
      </c>
      <c r="K190" s="6" t="str">
        <f>VLOOKUP(E190, 'Natural Hazards'!E:V, 18, FALSE)</f>
        <v>No shock</v>
      </c>
      <c r="L190" s="6" t="str">
        <f>VLOOKUP(E190, 'Natural Hazards'!E:AF, 28, FALSE)</f>
        <v>No Shock</v>
      </c>
      <c r="M190" s="6" t="str">
        <f>VLOOKUP(E190,'Natural Hazards'!E:AH, 30, FALSE)</f>
        <v>No Shock</v>
      </c>
      <c r="N190" s="6" t="str">
        <f>VLOOKUP(E190, 'Policy&amp;Access'!E:G, 3, FALSE)</f>
        <v>No shock</v>
      </c>
      <c r="O190" s="6" t="str">
        <f>VLOOKUP(E190, Displacement!E:G, 3, FALSE)</f>
        <v>No shock</v>
      </c>
      <c r="P190" s="6" t="str">
        <f>VLOOKUP(E190, Disease!E:G, 3, FALSE)</f>
        <v>No shock</v>
      </c>
      <c r="Q190" s="6" t="str">
        <f>VLOOKUP(E190, Markets!E:G, 3, FALSE)</f>
        <v>No shock</v>
      </c>
    </row>
    <row r="191" spans="1:17" s="1" customFormat="1" ht="17.5" thickTop="1" thickBot="1" x14ac:dyDescent="0.5">
      <c r="A191" s="50" t="s">
        <v>147</v>
      </c>
      <c r="B191" s="3" t="s">
        <v>539</v>
      </c>
      <c r="C191" s="3" t="s">
        <v>540</v>
      </c>
      <c r="D191" s="3" t="s">
        <v>541</v>
      </c>
      <c r="E191" s="3" t="str">
        <f t="shared" si="4"/>
        <v>AF1701_February</v>
      </c>
      <c r="F191" s="10">
        <v>118273.52959525074</v>
      </c>
      <c r="G191" s="11">
        <f t="shared" si="5"/>
        <v>4</v>
      </c>
      <c r="H191" s="6" t="str">
        <f>VLOOKUP(E191, Conflict!E:G, 3, FALSE)</f>
        <v>No shock</v>
      </c>
      <c r="I191" s="19">
        <f>VLOOKUP(E191, 'Natural Hazards'!E:G, 3, FALSE)</f>
        <v>2</v>
      </c>
      <c r="J191" s="6" t="str">
        <f>VLOOKUP(E191, 'Natural Hazards'!E:H, 4, FALSE)</f>
        <v>Shock</v>
      </c>
      <c r="K191" s="6" t="str">
        <f>VLOOKUP(E191, 'Natural Hazards'!E:V, 18, FALSE)</f>
        <v>No shock</v>
      </c>
      <c r="L191" s="6" t="str">
        <f>VLOOKUP(E191, 'Natural Hazards'!E:AF, 28, FALSE)</f>
        <v>No Shock</v>
      </c>
      <c r="M191" s="6" t="str">
        <f>VLOOKUP(E191,'Natural Hazards'!E:AH, 30, FALSE)</f>
        <v>Shock</v>
      </c>
      <c r="N191" s="6" t="str">
        <f>VLOOKUP(E191, 'Policy&amp;Access'!E:G, 3, FALSE)</f>
        <v>No shock</v>
      </c>
      <c r="O191" s="6" t="str">
        <f>VLOOKUP(E191, Displacement!E:G, 3, FALSE)</f>
        <v>No shock</v>
      </c>
      <c r="P191" s="6" t="str">
        <f>VLOOKUP(E191, Disease!E:G, 3, FALSE)</f>
        <v>Shock</v>
      </c>
      <c r="Q191" s="6" t="str">
        <f>VLOOKUP(E191, Markets!E:G, 3, FALSE)</f>
        <v>Shock</v>
      </c>
    </row>
    <row r="192" spans="1:17" s="1" customFormat="1" ht="17.5" thickTop="1" thickBot="1" x14ac:dyDescent="0.5">
      <c r="A192" s="50" t="s">
        <v>147</v>
      </c>
      <c r="B192" s="3" t="s">
        <v>539</v>
      </c>
      <c r="C192" s="3" t="s">
        <v>542</v>
      </c>
      <c r="D192" s="3" t="s">
        <v>543</v>
      </c>
      <c r="E192" s="3" t="str">
        <f t="shared" si="4"/>
        <v>AF1702_February</v>
      </c>
      <c r="F192" s="10">
        <v>162251.89056735652</v>
      </c>
      <c r="G192" s="11">
        <f t="shared" si="5"/>
        <v>4</v>
      </c>
      <c r="H192" s="6" t="str">
        <f>VLOOKUP(E192, Conflict!E:G, 3, FALSE)</f>
        <v>No shock</v>
      </c>
      <c r="I192" s="19">
        <f>VLOOKUP(E192, 'Natural Hazards'!E:G, 3, FALSE)</f>
        <v>2</v>
      </c>
      <c r="J192" s="6" t="str">
        <f>VLOOKUP(E192, 'Natural Hazards'!E:H, 4, FALSE)</f>
        <v>Shock</v>
      </c>
      <c r="K192" s="6" t="str">
        <f>VLOOKUP(E192, 'Natural Hazards'!E:V, 18, FALSE)</f>
        <v>No shock</v>
      </c>
      <c r="L192" s="6" t="str">
        <f>VLOOKUP(E192, 'Natural Hazards'!E:AF, 28, FALSE)</f>
        <v>No Shock</v>
      </c>
      <c r="M192" s="6" t="str">
        <f>VLOOKUP(E192,'Natural Hazards'!E:AH, 30, FALSE)</f>
        <v>Shock</v>
      </c>
      <c r="N192" s="6" t="str">
        <f>VLOOKUP(E192, 'Policy&amp;Access'!E:G, 3, FALSE)</f>
        <v>No shock</v>
      </c>
      <c r="O192" s="6" t="str">
        <f>VLOOKUP(E192, Displacement!E:G, 3, FALSE)</f>
        <v>No shock</v>
      </c>
      <c r="P192" s="6" t="str">
        <f>VLOOKUP(E192, Disease!E:G, 3, FALSE)</f>
        <v>Shock</v>
      </c>
      <c r="Q192" s="6" t="str">
        <f>VLOOKUP(E192, Markets!E:G, 3, FALSE)</f>
        <v>Shock</v>
      </c>
    </row>
    <row r="193" spans="1:17" s="1" customFormat="1" ht="17.5" thickTop="1" thickBot="1" x14ac:dyDescent="0.5">
      <c r="A193" s="50" t="s">
        <v>147</v>
      </c>
      <c r="B193" s="3" t="s">
        <v>539</v>
      </c>
      <c r="C193" s="3" t="s">
        <v>544</v>
      </c>
      <c r="D193" s="3" t="s">
        <v>545</v>
      </c>
      <c r="E193" s="3" t="str">
        <f t="shared" si="4"/>
        <v>AF1703_February</v>
      </c>
      <c r="F193" s="10">
        <v>28192.317779127305</v>
      </c>
      <c r="G193" s="11">
        <f t="shared" si="5"/>
        <v>2</v>
      </c>
      <c r="H193" s="6" t="str">
        <f>VLOOKUP(E193, Conflict!E:G, 3, FALSE)</f>
        <v>No shock</v>
      </c>
      <c r="I193" s="19">
        <f>VLOOKUP(E193, 'Natural Hazards'!E:G, 3, FALSE)</f>
        <v>1</v>
      </c>
      <c r="J193" s="6" t="str">
        <f>VLOOKUP(E193, 'Natural Hazards'!E:H, 4, FALSE)</f>
        <v>Shock</v>
      </c>
      <c r="K193" s="6" t="str">
        <f>VLOOKUP(E193, 'Natural Hazards'!E:V, 18, FALSE)</f>
        <v>No shock</v>
      </c>
      <c r="L193" s="6" t="str">
        <f>VLOOKUP(E193, 'Natural Hazards'!E:AF, 28, FALSE)</f>
        <v>No Shock</v>
      </c>
      <c r="M193" s="6" t="str">
        <f>VLOOKUP(E193,'Natural Hazards'!E:AH, 30, FALSE)</f>
        <v>No Shock</v>
      </c>
      <c r="N193" s="6" t="str">
        <f>VLOOKUP(E193, 'Policy&amp;Access'!E:G, 3, FALSE)</f>
        <v>No shock</v>
      </c>
      <c r="O193" s="6" t="str">
        <f>VLOOKUP(E193, Displacement!E:G, 3, FALSE)</f>
        <v>No shock</v>
      </c>
      <c r="P193" s="6" t="str">
        <f>VLOOKUP(E193, Disease!E:G, 3, FALSE)</f>
        <v>No shock</v>
      </c>
      <c r="Q193" s="6" t="str">
        <f>VLOOKUP(E193, Markets!E:G, 3, FALSE)</f>
        <v>Shock</v>
      </c>
    </row>
    <row r="194" spans="1:17" s="1" customFormat="1" ht="17.5" thickTop="1" thickBot="1" x14ac:dyDescent="0.5">
      <c r="A194" s="50" t="s">
        <v>147</v>
      </c>
      <c r="B194" s="3" t="s">
        <v>539</v>
      </c>
      <c r="C194" s="3" t="s">
        <v>546</v>
      </c>
      <c r="D194" s="3" t="s">
        <v>547</v>
      </c>
      <c r="E194" s="3" t="str">
        <f t="shared" si="4"/>
        <v>AF1704_February</v>
      </c>
      <c r="F194" s="10">
        <v>69827.077430857433</v>
      </c>
      <c r="G194" s="11">
        <f t="shared" si="5"/>
        <v>3</v>
      </c>
      <c r="H194" s="6" t="str">
        <f>VLOOKUP(E194, Conflict!E:G, 3, FALSE)</f>
        <v>No shock</v>
      </c>
      <c r="I194" s="19">
        <f>VLOOKUP(E194, 'Natural Hazards'!E:G, 3, FALSE)</f>
        <v>2</v>
      </c>
      <c r="J194" s="6" t="str">
        <f>VLOOKUP(E194, 'Natural Hazards'!E:H, 4, FALSE)</f>
        <v>Shock</v>
      </c>
      <c r="K194" s="6" t="str">
        <f>VLOOKUP(E194, 'Natural Hazards'!E:V, 18, FALSE)</f>
        <v>No shock</v>
      </c>
      <c r="L194" s="6" t="str">
        <f>VLOOKUP(E194, 'Natural Hazards'!E:AF, 28, FALSE)</f>
        <v>No Shock</v>
      </c>
      <c r="M194" s="6" t="str">
        <f>VLOOKUP(E194,'Natural Hazards'!E:AH, 30, FALSE)</f>
        <v>Shock</v>
      </c>
      <c r="N194" s="6" t="str">
        <f>VLOOKUP(E194, 'Policy&amp;Access'!E:G, 3, FALSE)</f>
        <v>No shock</v>
      </c>
      <c r="O194" s="6" t="str">
        <f>VLOOKUP(E194, Displacement!E:G, 3, FALSE)</f>
        <v>No shock</v>
      </c>
      <c r="P194" s="6" t="str">
        <f>VLOOKUP(E194, Disease!E:G, 3, FALSE)</f>
        <v>No shock</v>
      </c>
      <c r="Q194" s="6" t="str">
        <f>VLOOKUP(E194, Markets!E:G, 3, FALSE)</f>
        <v>Shock</v>
      </c>
    </row>
    <row r="195" spans="1:17" s="1" customFormat="1" ht="17.5" thickTop="1" thickBot="1" x14ac:dyDescent="0.5">
      <c r="A195" s="50" t="s">
        <v>147</v>
      </c>
      <c r="B195" s="3" t="s">
        <v>539</v>
      </c>
      <c r="C195" s="3" t="s">
        <v>548</v>
      </c>
      <c r="D195" s="3" t="s">
        <v>549</v>
      </c>
      <c r="E195" s="3" t="str">
        <f t="shared" ref="E195:E258" si="6">_xlfn.CONCAT(D195,"_",A195)</f>
        <v>AF1705_February</v>
      </c>
      <c r="F195" s="10">
        <v>28037.145351069263</v>
      </c>
      <c r="G195" s="11">
        <f t="shared" ref="G195:G258" si="7">COUNTIF(H195, "Shock")+COUNTIF(N195, "Shock")+I195+COUNTIF(O195, "Shock")+COUNTIF(P195, "Shock")+COUNTIF(Q195, "Shock")</f>
        <v>3</v>
      </c>
      <c r="H195" s="6" t="str">
        <f>VLOOKUP(E195, Conflict!E:G, 3, FALSE)</f>
        <v>No shock</v>
      </c>
      <c r="I195" s="19">
        <f>VLOOKUP(E195, 'Natural Hazards'!E:G, 3, FALSE)</f>
        <v>2</v>
      </c>
      <c r="J195" s="6" t="str">
        <f>VLOOKUP(E195, 'Natural Hazards'!E:H, 4, FALSE)</f>
        <v>Shock</v>
      </c>
      <c r="K195" s="6" t="str">
        <f>VLOOKUP(E195, 'Natural Hazards'!E:V, 18, FALSE)</f>
        <v>No shock</v>
      </c>
      <c r="L195" s="6" t="str">
        <f>VLOOKUP(E195, 'Natural Hazards'!E:AF, 28, FALSE)</f>
        <v>No Shock</v>
      </c>
      <c r="M195" s="6" t="str">
        <f>VLOOKUP(E195,'Natural Hazards'!E:AH, 30, FALSE)</f>
        <v>Shock</v>
      </c>
      <c r="N195" s="6" t="str">
        <f>VLOOKUP(E195, 'Policy&amp;Access'!E:G, 3, FALSE)</f>
        <v>No shock</v>
      </c>
      <c r="O195" s="6" t="str">
        <f>VLOOKUP(E195, Displacement!E:G, 3, FALSE)</f>
        <v>No shock</v>
      </c>
      <c r="P195" s="6" t="str">
        <f>VLOOKUP(E195, Disease!E:G, 3, FALSE)</f>
        <v>No shock</v>
      </c>
      <c r="Q195" s="6" t="str">
        <f>VLOOKUP(E195, Markets!E:G, 3, FALSE)</f>
        <v>Shock</v>
      </c>
    </row>
    <row r="196" spans="1:17" s="1" customFormat="1" ht="17.5" thickTop="1" thickBot="1" x14ac:dyDescent="0.5">
      <c r="A196" s="50" t="s">
        <v>147</v>
      </c>
      <c r="B196" s="3" t="s">
        <v>539</v>
      </c>
      <c r="C196" s="3" t="s">
        <v>550</v>
      </c>
      <c r="D196" s="3" t="s">
        <v>551</v>
      </c>
      <c r="E196" s="3" t="str">
        <f t="shared" si="6"/>
        <v>AF1706_February</v>
      </c>
      <c r="F196" s="10">
        <v>70836.421678920771</v>
      </c>
      <c r="G196" s="11">
        <f t="shared" si="7"/>
        <v>3</v>
      </c>
      <c r="H196" s="6" t="str">
        <f>VLOOKUP(E196, Conflict!E:G, 3, FALSE)</f>
        <v>No shock</v>
      </c>
      <c r="I196" s="19">
        <f>VLOOKUP(E196, 'Natural Hazards'!E:G, 3, FALSE)</f>
        <v>2</v>
      </c>
      <c r="J196" s="6" t="str">
        <f>VLOOKUP(E196, 'Natural Hazards'!E:H, 4, FALSE)</f>
        <v>Shock</v>
      </c>
      <c r="K196" s="6" t="str">
        <f>VLOOKUP(E196, 'Natural Hazards'!E:V, 18, FALSE)</f>
        <v>No shock</v>
      </c>
      <c r="L196" s="6" t="str">
        <f>VLOOKUP(E196, 'Natural Hazards'!E:AF, 28, FALSE)</f>
        <v>No Shock</v>
      </c>
      <c r="M196" s="6" t="str">
        <f>VLOOKUP(E196,'Natural Hazards'!E:AH, 30, FALSE)</f>
        <v>Shock</v>
      </c>
      <c r="N196" s="6" t="str">
        <f>VLOOKUP(E196, 'Policy&amp;Access'!E:G, 3, FALSE)</f>
        <v>No shock</v>
      </c>
      <c r="O196" s="6" t="str">
        <f>VLOOKUP(E196, Displacement!E:G, 3, FALSE)</f>
        <v>No shock</v>
      </c>
      <c r="P196" s="6" t="str">
        <f>VLOOKUP(E196, Disease!E:G, 3, FALSE)</f>
        <v>No shock</v>
      </c>
      <c r="Q196" s="6" t="str">
        <f>VLOOKUP(E196, Markets!E:G, 3, FALSE)</f>
        <v>Shock</v>
      </c>
    </row>
    <row r="197" spans="1:17" s="1" customFormat="1" ht="17.5" thickTop="1" thickBot="1" x14ac:dyDescent="0.5">
      <c r="A197" s="50" t="s">
        <v>147</v>
      </c>
      <c r="B197" s="3" t="s">
        <v>539</v>
      </c>
      <c r="C197" s="3" t="s">
        <v>552</v>
      </c>
      <c r="D197" s="3" t="s">
        <v>553</v>
      </c>
      <c r="E197" s="3" t="str">
        <f t="shared" si="6"/>
        <v>AF1707_February</v>
      </c>
      <c r="F197" s="10">
        <v>61350.547873758878</v>
      </c>
      <c r="G197" s="11">
        <f t="shared" si="7"/>
        <v>2</v>
      </c>
      <c r="H197" s="6" t="str">
        <f>VLOOKUP(E197, Conflict!E:G, 3, FALSE)</f>
        <v>No shock</v>
      </c>
      <c r="I197" s="19">
        <f>VLOOKUP(E197, 'Natural Hazards'!E:G, 3, FALSE)</f>
        <v>1</v>
      </c>
      <c r="J197" s="6" t="str">
        <f>VLOOKUP(E197, 'Natural Hazards'!E:H, 4, FALSE)</f>
        <v>Shock</v>
      </c>
      <c r="K197" s="6" t="str">
        <f>VLOOKUP(E197, 'Natural Hazards'!E:V, 18, FALSE)</f>
        <v>No shock</v>
      </c>
      <c r="L197" s="6" t="str">
        <f>VLOOKUP(E197, 'Natural Hazards'!E:AF, 28, FALSE)</f>
        <v>No Shock</v>
      </c>
      <c r="M197" s="6" t="str">
        <f>VLOOKUP(E197,'Natural Hazards'!E:AH, 30, FALSE)</f>
        <v>No Shock</v>
      </c>
      <c r="N197" s="6" t="str">
        <f>VLOOKUP(E197, 'Policy&amp;Access'!E:G, 3, FALSE)</f>
        <v>No shock</v>
      </c>
      <c r="O197" s="6" t="str">
        <f>VLOOKUP(E197, Displacement!E:G, 3, FALSE)</f>
        <v>No shock</v>
      </c>
      <c r="P197" s="6" t="str">
        <f>VLOOKUP(E197, Disease!E:G, 3, FALSE)</f>
        <v>No shock</v>
      </c>
      <c r="Q197" s="6" t="str">
        <f>VLOOKUP(E197, Markets!E:G, 3, FALSE)</f>
        <v>Shock</v>
      </c>
    </row>
    <row r="198" spans="1:17" s="1" customFormat="1" ht="17.5" thickTop="1" thickBot="1" x14ac:dyDescent="0.5">
      <c r="A198" s="50" t="s">
        <v>147</v>
      </c>
      <c r="B198" s="3" t="s">
        <v>539</v>
      </c>
      <c r="C198" s="3" t="s">
        <v>554</v>
      </c>
      <c r="D198" s="3" t="s">
        <v>555</v>
      </c>
      <c r="E198" s="3" t="str">
        <f t="shared" si="6"/>
        <v>AF1708_February</v>
      </c>
      <c r="F198" s="10">
        <v>32101.827692170595</v>
      </c>
      <c r="G198" s="11">
        <f t="shared" si="7"/>
        <v>2</v>
      </c>
      <c r="H198" s="6" t="str">
        <f>VLOOKUP(E198, Conflict!E:G, 3, FALSE)</f>
        <v>No shock</v>
      </c>
      <c r="I198" s="19">
        <f>VLOOKUP(E198, 'Natural Hazards'!E:G, 3, FALSE)</f>
        <v>1</v>
      </c>
      <c r="J198" s="6" t="str">
        <f>VLOOKUP(E198, 'Natural Hazards'!E:H, 4, FALSE)</f>
        <v>Shock</v>
      </c>
      <c r="K198" s="6" t="str">
        <f>VLOOKUP(E198, 'Natural Hazards'!E:V, 18, FALSE)</f>
        <v>No shock</v>
      </c>
      <c r="L198" s="6" t="str">
        <f>VLOOKUP(E198, 'Natural Hazards'!E:AF, 28, FALSE)</f>
        <v>No Shock</v>
      </c>
      <c r="M198" s="6" t="str">
        <f>VLOOKUP(E198,'Natural Hazards'!E:AH, 30, FALSE)</f>
        <v>No Shock</v>
      </c>
      <c r="N198" s="6" t="str">
        <f>VLOOKUP(E198, 'Policy&amp;Access'!E:G, 3, FALSE)</f>
        <v>No shock</v>
      </c>
      <c r="O198" s="6" t="str">
        <f>VLOOKUP(E198, Displacement!E:G, 3, FALSE)</f>
        <v>No shock</v>
      </c>
      <c r="P198" s="6" t="str">
        <f>VLOOKUP(E198, Disease!E:G, 3, FALSE)</f>
        <v>No shock</v>
      </c>
      <c r="Q198" s="6" t="str">
        <f>VLOOKUP(E198, Markets!E:G, 3, FALSE)</f>
        <v>Shock</v>
      </c>
    </row>
    <row r="199" spans="1:17" s="1" customFormat="1" ht="17.5" thickTop="1" thickBot="1" x14ac:dyDescent="0.5">
      <c r="A199" s="50" t="s">
        <v>147</v>
      </c>
      <c r="B199" s="3" t="s">
        <v>539</v>
      </c>
      <c r="C199" s="3" t="s">
        <v>556</v>
      </c>
      <c r="D199" s="3" t="s">
        <v>557</v>
      </c>
      <c r="E199" s="3" t="str">
        <f t="shared" si="6"/>
        <v>AF1709_February</v>
      </c>
      <c r="F199" s="10">
        <v>61944.91878126037</v>
      </c>
      <c r="G199" s="11">
        <f t="shared" si="7"/>
        <v>3</v>
      </c>
      <c r="H199" s="6" t="str">
        <f>VLOOKUP(E199, Conflict!E:G, 3, FALSE)</f>
        <v>No shock</v>
      </c>
      <c r="I199" s="19">
        <f>VLOOKUP(E199, 'Natural Hazards'!E:G, 3, FALSE)</f>
        <v>2</v>
      </c>
      <c r="J199" s="6" t="str">
        <f>VLOOKUP(E199, 'Natural Hazards'!E:H, 4, FALSE)</f>
        <v>Shock</v>
      </c>
      <c r="K199" s="6" t="str">
        <f>VLOOKUP(E199, 'Natural Hazards'!E:V, 18, FALSE)</f>
        <v>No shock</v>
      </c>
      <c r="L199" s="6" t="str">
        <f>VLOOKUP(E199, 'Natural Hazards'!E:AF, 28, FALSE)</f>
        <v>No Shock</v>
      </c>
      <c r="M199" s="6" t="str">
        <f>VLOOKUP(E199,'Natural Hazards'!E:AH, 30, FALSE)</f>
        <v>Shock</v>
      </c>
      <c r="N199" s="6" t="str">
        <f>VLOOKUP(E199, 'Policy&amp;Access'!E:G, 3, FALSE)</f>
        <v>No shock</v>
      </c>
      <c r="O199" s="6" t="str">
        <f>VLOOKUP(E199, Displacement!E:G, 3, FALSE)</f>
        <v>No shock</v>
      </c>
      <c r="P199" s="6" t="str">
        <f>VLOOKUP(E199, Disease!E:G, 3, FALSE)</f>
        <v>No shock</v>
      </c>
      <c r="Q199" s="6" t="str">
        <f>VLOOKUP(E199, Markets!E:G, 3, FALSE)</f>
        <v>Shock</v>
      </c>
    </row>
    <row r="200" spans="1:17" s="1" customFormat="1" ht="17.5" thickTop="1" thickBot="1" x14ac:dyDescent="0.5">
      <c r="A200" s="50" t="s">
        <v>147</v>
      </c>
      <c r="B200" s="3" t="s">
        <v>539</v>
      </c>
      <c r="C200" s="3" t="s">
        <v>558</v>
      </c>
      <c r="D200" s="3" t="s">
        <v>559</v>
      </c>
      <c r="E200" s="3" t="str">
        <f t="shared" si="6"/>
        <v>AF1710_February</v>
      </c>
      <c r="F200" s="10">
        <v>94671.130245302556</v>
      </c>
      <c r="G200" s="11">
        <f t="shared" si="7"/>
        <v>4</v>
      </c>
      <c r="H200" s="6" t="str">
        <f>VLOOKUP(E200, Conflict!E:G, 3, FALSE)</f>
        <v>No shock</v>
      </c>
      <c r="I200" s="19">
        <f>VLOOKUP(E200, 'Natural Hazards'!E:G, 3, FALSE)</f>
        <v>2</v>
      </c>
      <c r="J200" s="6" t="str">
        <f>VLOOKUP(E200, 'Natural Hazards'!E:H, 4, FALSE)</f>
        <v>Shock</v>
      </c>
      <c r="K200" s="6" t="str">
        <f>VLOOKUP(E200, 'Natural Hazards'!E:V, 18, FALSE)</f>
        <v>No shock</v>
      </c>
      <c r="L200" s="6" t="str">
        <f>VLOOKUP(E200, 'Natural Hazards'!E:AF, 28, FALSE)</f>
        <v>No Shock</v>
      </c>
      <c r="M200" s="6" t="str">
        <f>VLOOKUP(E200,'Natural Hazards'!E:AH, 30, FALSE)</f>
        <v>Shock</v>
      </c>
      <c r="N200" s="6" t="str">
        <f>VLOOKUP(E200, 'Policy&amp;Access'!E:G, 3, FALSE)</f>
        <v>No shock</v>
      </c>
      <c r="O200" s="6" t="str">
        <f>VLOOKUP(E200, Displacement!E:G, 3, FALSE)</f>
        <v>No shock</v>
      </c>
      <c r="P200" s="6" t="str">
        <f>VLOOKUP(E200, Disease!E:G, 3, FALSE)</f>
        <v>Shock</v>
      </c>
      <c r="Q200" s="6" t="str">
        <f>VLOOKUP(E200, Markets!E:G, 3, FALSE)</f>
        <v>Shock</v>
      </c>
    </row>
    <row r="201" spans="1:17" s="1" customFormat="1" ht="17.5" thickTop="1" thickBot="1" x14ac:dyDescent="0.5">
      <c r="A201" s="50" t="s">
        <v>147</v>
      </c>
      <c r="B201" s="3" t="s">
        <v>539</v>
      </c>
      <c r="C201" s="3" t="s">
        <v>560</v>
      </c>
      <c r="D201" s="3" t="s">
        <v>561</v>
      </c>
      <c r="E201" s="3" t="str">
        <f t="shared" si="6"/>
        <v>AF1711_February</v>
      </c>
      <c r="F201" s="10">
        <v>39167.653969463434</v>
      </c>
      <c r="G201" s="11">
        <f t="shared" si="7"/>
        <v>2</v>
      </c>
      <c r="H201" s="6" t="str">
        <f>VLOOKUP(E201, Conflict!E:G, 3, FALSE)</f>
        <v>No shock</v>
      </c>
      <c r="I201" s="19">
        <f>VLOOKUP(E201, 'Natural Hazards'!E:G, 3, FALSE)</f>
        <v>1</v>
      </c>
      <c r="J201" s="6" t="str">
        <f>VLOOKUP(E201, 'Natural Hazards'!E:H, 4, FALSE)</f>
        <v>Shock</v>
      </c>
      <c r="K201" s="6" t="str">
        <f>VLOOKUP(E201, 'Natural Hazards'!E:V, 18, FALSE)</f>
        <v>No shock</v>
      </c>
      <c r="L201" s="6" t="str">
        <f>VLOOKUP(E201, 'Natural Hazards'!E:AF, 28, FALSE)</f>
        <v>No Shock</v>
      </c>
      <c r="M201" s="6" t="str">
        <f>VLOOKUP(E201,'Natural Hazards'!E:AH, 30, FALSE)</f>
        <v>No Shock</v>
      </c>
      <c r="N201" s="6" t="str">
        <f>VLOOKUP(E201, 'Policy&amp;Access'!E:G, 3, FALSE)</f>
        <v>No shock</v>
      </c>
      <c r="O201" s="6" t="str">
        <f>VLOOKUP(E201, Displacement!E:G, 3, FALSE)</f>
        <v>No shock</v>
      </c>
      <c r="P201" s="6" t="str">
        <f>VLOOKUP(E201, Disease!E:G, 3, FALSE)</f>
        <v>No shock</v>
      </c>
      <c r="Q201" s="6" t="str">
        <f>VLOOKUP(E201, Markets!E:G, 3, FALSE)</f>
        <v>Shock</v>
      </c>
    </row>
    <row r="202" spans="1:17" s="1" customFormat="1" ht="17.5" thickTop="1" thickBot="1" x14ac:dyDescent="0.5">
      <c r="A202" s="50" t="s">
        <v>147</v>
      </c>
      <c r="B202" s="3" t="s">
        <v>539</v>
      </c>
      <c r="C202" s="3" t="s">
        <v>562</v>
      </c>
      <c r="D202" s="3" t="s">
        <v>563</v>
      </c>
      <c r="E202" s="3" t="str">
        <f t="shared" si="6"/>
        <v>AF1712_February</v>
      </c>
      <c r="F202" s="10">
        <v>51249.772081853298</v>
      </c>
      <c r="G202" s="11">
        <f t="shared" si="7"/>
        <v>3</v>
      </c>
      <c r="H202" s="6" t="str">
        <f>VLOOKUP(E202, Conflict!E:G, 3, FALSE)</f>
        <v>No shock</v>
      </c>
      <c r="I202" s="19">
        <f>VLOOKUP(E202, 'Natural Hazards'!E:G, 3, FALSE)</f>
        <v>2</v>
      </c>
      <c r="J202" s="6" t="str">
        <f>VLOOKUP(E202, 'Natural Hazards'!E:H, 4, FALSE)</f>
        <v>Shock</v>
      </c>
      <c r="K202" s="6" t="str">
        <f>VLOOKUP(E202, 'Natural Hazards'!E:V, 18, FALSE)</f>
        <v>No shock</v>
      </c>
      <c r="L202" s="6" t="str">
        <f>VLOOKUP(E202, 'Natural Hazards'!E:AF, 28, FALSE)</f>
        <v>No Shock</v>
      </c>
      <c r="M202" s="6" t="str">
        <f>VLOOKUP(E202,'Natural Hazards'!E:AH, 30, FALSE)</f>
        <v>Shock</v>
      </c>
      <c r="N202" s="6" t="str">
        <f>VLOOKUP(E202, 'Policy&amp;Access'!E:G, 3, FALSE)</f>
        <v>No shock</v>
      </c>
      <c r="O202" s="6" t="str">
        <f>VLOOKUP(E202, Displacement!E:G, 3, FALSE)</f>
        <v>No shock</v>
      </c>
      <c r="P202" s="6" t="str">
        <f>VLOOKUP(E202, Disease!E:G, 3, FALSE)</f>
        <v>No shock</v>
      </c>
      <c r="Q202" s="6" t="str">
        <f>VLOOKUP(E202, Markets!E:G, 3, FALSE)</f>
        <v>Shock</v>
      </c>
    </row>
    <row r="203" spans="1:17" s="1" customFormat="1" ht="17.5" thickTop="1" thickBot="1" x14ac:dyDescent="0.5">
      <c r="A203" s="50" t="s">
        <v>147</v>
      </c>
      <c r="B203" s="3" t="s">
        <v>539</v>
      </c>
      <c r="C203" s="3" t="s">
        <v>564</v>
      </c>
      <c r="D203" s="3" t="s">
        <v>565</v>
      </c>
      <c r="E203" s="3" t="str">
        <f t="shared" si="6"/>
        <v>AF1713_February</v>
      </c>
      <c r="F203" s="10">
        <v>67675.358941306622</v>
      </c>
      <c r="G203" s="11">
        <f t="shared" si="7"/>
        <v>2</v>
      </c>
      <c r="H203" s="6" t="str">
        <f>VLOOKUP(E203, Conflict!E:G, 3, FALSE)</f>
        <v>No shock</v>
      </c>
      <c r="I203" s="19">
        <f>VLOOKUP(E203, 'Natural Hazards'!E:G, 3, FALSE)</f>
        <v>1</v>
      </c>
      <c r="J203" s="6" t="str">
        <f>VLOOKUP(E203, 'Natural Hazards'!E:H, 4, FALSE)</f>
        <v>Shock</v>
      </c>
      <c r="K203" s="6" t="str">
        <f>VLOOKUP(E203, 'Natural Hazards'!E:V, 18, FALSE)</f>
        <v>No shock</v>
      </c>
      <c r="L203" s="6" t="str">
        <f>VLOOKUP(E203, 'Natural Hazards'!E:AF, 28, FALSE)</f>
        <v>No Shock</v>
      </c>
      <c r="M203" s="6" t="str">
        <f>VLOOKUP(E203,'Natural Hazards'!E:AH, 30, FALSE)</f>
        <v>No Shock</v>
      </c>
      <c r="N203" s="6" t="str">
        <f>VLOOKUP(E203, 'Policy&amp;Access'!E:G, 3, FALSE)</f>
        <v>No shock</v>
      </c>
      <c r="O203" s="6" t="str">
        <f>VLOOKUP(E203, Displacement!E:G, 3, FALSE)</f>
        <v>No shock</v>
      </c>
      <c r="P203" s="6" t="str">
        <f>VLOOKUP(E203, Disease!E:G, 3, FALSE)</f>
        <v>No shock</v>
      </c>
      <c r="Q203" s="6" t="str">
        <f>VLOOKUP(E203, Markets!E:G, 3, FALSE)</f>
        <v>Shock</v>
      </c>
    </row>
    <row r="204" spans="1:17" s="1" customFormat="1" ht="17.5" thickTop="1" thickBot="1" x14ac:dyDescent="0.5">
      <c r="A204" s="50" t="s">
        <v>147</v>
      </c>
      <c r="B204" s="3" t="s">
        <v>539</v>
      </c>
      <c r="C204" s="3" t="s">
        <v>566</v>
      </c>
      <c r="D204" s="3" t="s">
        <v>567</v>
      </c>
      <c r="E204" s="3" t="str">
        <f t="shared" si="6"/>
        <v>AF1714_February</v>
      </c>
      <c r="F204" s="10">
        <v>61387.126737310005</v>
      </c>
      <c r="G204" s="11">
        <f t="shared" si="7"/>
        <v>3</v>
      </c>
      <c r="H204" s="6" t="str">
        <f>VLOOKUP(E204, Conflict!E:G, 3, FALSE)</f>
        <v>No shock</v>
      </c>
      <c r="I204" s="19">
        <f>VLOOKUP(E204, 'Natural Hazards'!E:G, 3, FALSE)</f>
        <v>2</v>
      </c>
      <c r="J204" s="6" t="str">
        <f>VLOOKUP(E204, 'Natural Hazards'!E:H, 4, FALSE)</f>
        <v>Shock</v>
      </c>
      <c r="K204" s="6" t="str">
        <f>VLOOKUP(E204, 'Natural Hazards'!E:V, 18, FALSE)</f>
        <v>No shock</v>
      </c>
      <c r="L204" s="6" t="str">
        <f>VLOOKUP(E204, 'Natural Hazards'!E:AF, 28, FALSE)</f>
        <v>No Shock</v>
      </c>
      <c r="M204" s="6" t="str">
        <f>VLOOKUP(E204,'Natural Hazards'!E:AH, 30, FALSE)</f>
        <v>Shock</v>
      </c>
      <c r="N204" s="6" t="str">
        <f>VLOOKUP(E204, 'Policy&amp;Access'!E:G, 3, FALSE)</f>
        <v>No shock</v>
      </c>
      <c r="O204" s="6" t="str">
        <f>VLOOKUP(E204, Displacement!E:G, 3, FALSE)</f>
        <v>No shock</v>
      </c>
      <c r="P204" s="6" t="str">
        <f>VLOOKUP(E204, Disease!E:G, 3, FALSE)</f>
        <v>No shock</v>
      </c>
      <c r="Q204" s="6" t="str">
        <f>VLOOKUP(E204, Markets!E:G, 3, FALSE)</f>
        <v>Shock</v>
      </c>
    </row>
    <row r="205" spans="1:17" s="1" customFormat="1" ht="17.5" thickTop="1" thickBot="1" x14ac:dyDescent="0.5">
      <c r="A205" s="50" t="s">
        <v>147</v>
      </c>
      <c r="B205" s="3" t="s">
        <v>539</v>
      </c>
      <c r="C205" s="3" t="s">
        <v>568</v>
      </c>
      <c r="D205" s="3" t="s">
        <v>569</v>
      </c>
      <c r="E205" s="3" t="str">
        <f t="shared" si="6"/>
        <v>AF1715_February</v>
      </c>
      <c r="F205" s="10">
        <v>91682.482534597482</v>
      </c>
      <c r="G205" s="11">
        <f t="shared" si="7"/>
        <v>3</v>
      </c>
      <c r="H205" s="6" t="str">
        <f>VLOOKUP(E205, Conflict!E:G, 3, FALSE)</f>
        <v>No shock</v>
      </c>
      <c r="I205" s="19">
        <f>VLOOKUP(E205, 'Natural Hazards'!E:G, 3, FALSE)</f>
        <v>2</v>
      </c>
      <c r="J205" s="6" t="str">
        <f>VLOOKUP(E205, 'Natural Hazards'!E:H, 4, FALSE)</f>
        <v>Shock</v>
      </c>
      <c r="K205" s="6" t="str">
        <f>VLOOKUP(E205, 'Natural Hazards'!E:V, 18, FALSE)</f>
        <v>No shock</v>
      </c>
      <c r="L205" s="6" t="str">
        <f>VLOOKUP(E205, 'Natural Hazards'!E:AF, 28, FALSE)</f>
        <v>No Shock</v>
      </c>
      <c r="M205" s="6" t="str">
        <f>VLOOKUP(E205,'Natural Hazards'!E:AH, 30, FALSE)</f>
        <v>Shock</v>
      </c>
      <c r="N205" s="6" t="str">
        <f>VLOOKUP(E205, 'Policy&amp;Access'!E:G, 3, FALSE)</f>
        <v>No shock</v>
      </c>
      <c r="O205" s="6" t="str">
        <f>VLOOKUP(E205, Displacement!E:G, 3, FALSE)</f>
        <v>No shock</v>
      </c>
      <c r="P205" s="6" t="str">
        <f>VLOOKUP(E205, Disease!E:G, 3, FALSE)</f>
        <v>No shock</v>
      </c>
      <c r="Q205" s="6" t="str">
        <f>VLOOKUP(E205, Markets!E:G, 3, FALSE)</f>
        <v>Shock</v>
      </c>
    </row>
    <row r="206" spans="1:17" s="1" customFormat="1" ht="17.5" thickTop="1" thickBot="1" x14ac:dyDescent="0.5">
      <c r="A206" s="50" t="s">
        <v>147</v>
      </c>
      <c r="B206" s="3" t="s">
        <v>539</v>
      </c>
      <c r="C206" s="3" t="s">
        <v>570</v>
      </c>
      <c r="D206" s="3" t="s">
        <v>571</v>
      </c>
      <c r="E206" s="3" t="str">
        <f t="shared" si="6"/>
        <v>AF1716_February</v>
      </c>
      <c r="F206" s="10">
        <v>39988.261366276165</v>
      </c>
      <c r="G206" s="11">
        <f t="shared" si="7"/>
        <v>2</v>
      </c>
      <c r="H206" s="6" t="str">
        <f>VLOOKUP(E206, Conflict!E:G, 3, FALSE)</f>
        <v>No shock</v>
      </c>
      <c r="I206" s="19">
        <f>VLOOKUP(E206, 'Natural Hazards'!E:G, 3, FALSE)</f>
        <v>1</v>
      </c>
      <c r="J206" s="6" t="str">
        <f>VLOOKUP(E206, 'Natural Hazards'!E:H, 4, FALSE)</f>
        <v>Shock</v>
      </c>
      <c r="K206" s="6" t="str">
        <f>VLOOKUP(E206, 'Natural Hazards'!E:V, 18, FALSE)</f>
        <v>No shock</v>
      </c>
      <c r="L206" s="6" t="str">
        <f>VLOOKUP(E206, 'Natural Hazards'!E:AF, 28, FALSE)</f>
        <v>No Shock</v>
      </c>
      <c r="M206" s="6" t="str">
        <f>VLOOKUP(E206,'Natural Hazards'!E:AH, 30, FALSE)</f>
        <v>No Shock</v>
      </c>
      <c r="N206" s="6" t="str">
        <f>VLOOKUP(E206, 'Policy&amp;Access'!E:G, 3, FALSE)</f>
        <v>No shock</v>
      </c>
      <c r="O206" s="6" t="str">
        <f>VLOOKUP(E206, Displacement!E:G, 3, FALSE)</f>
        <v>No shock</v>
      </c>
      <c r="P206" s="6" t="str">
        <f>VLOOKUP(E206, Disease!E:G, 3, FALSE)</f>
        <v>No shock</v>
      </c>
      <c r="Q206" s="6" t="str">
        <f>VLOOKUP(E206, Markets!E:G, 3, FALSE)</f>
        <v>Shock</v>
      </c>
    </row>
    <row r="207" spans="1:17" s="1" customFormat="1" ht="17.5" thickTop="1" thickBot="1" x14ac:dyDescent="0.5">
      <c r="A207" s="50" t="s">
        <v>147</v>
      </c>
      <c r="B207" s="3" t="s">
        <v>539</v>
      </c>
      <c r="C207" s="3" t="s">
        <v>572</v>
      </c>
      <c r="D207" s="3" t="s">
        <v>573</v>
      </c>
      <c r="E207" s="3" t="str">
        <f t="shared" si="6"/>
        <v>AF1717_February</v>
      </c>
      <c r="F207" s="10">
        <v>31614.02547254564</v>
      </c>
      <c r="G207" s="11">
        <f t="shared" si="7"/>
        <v>3</v>
      </c>
      <c r="H207" s="6" t="str">
        <f>VLOOKUP(E207, Conflict!E:G, 3, FALSE)</f>
        <v>No shock</v>
      </c>
      <c r="I207" s="19">
        <f>VLOOKUP(E207, 'Natural Hazards'!E:G, 3, FALSE)</f>
        <v>2</v>
      </c>
      <c r="J207" s="6" t="str">
        <f>VLOOKUP(E207, 'Natural Hazards'!E:H, 4, FALSE)</f>
        <v>Shock</v>
      </c>
      <c r="K207" s="6" t="str">
        <f>VLOOKUP(E207, 'Natural Hazards'!E:V, 18, FALSE)</f>
        <v>No shock</v>
      </c>
      <c r="L207" s="6" t="str">
        <f>VLOOKUP(E207, 'Natural Hazards'!E:AF, 28, FALSE)</f>
        <v>No Shock</v>
      </c>
      <c r="M207" s="6" t="str">
        <f>VLOOKUP(E207,'Natural Hazards'!E:AH, 30, FALSE)</f>
        <v>Shock</v>
      </c>
      <c r="N207" s="6" t="str">
        <f>VLOOKUP(E207, 'Policy&amp;Access'!E:G, 3, FALSE)</f>
        <v>No shock</v>
      </c>
      <c r="O207" s="6" t="str">
        <f>VLOOKUP(E207, Displacement!E:G, 3, FALSE)</f>
        <v>No shock</v>
      </c>
      <c r="P207" s="6" t="str">
        <f>VLOOKUP(E207, Disease!E:G, 3, FALSE)</f>
        <v>No shock</v>
      </c>
      <c r="Q207" s="6" t="str">
        <f>VLOOKUP(E207, Markets!E:G, 3, FALSE)</f>
        <v>Shock</v>
      </c>
    </row>
    <row r="208" spans="1:17" s="1" customFormat="1" ht="17.5" thickTop="1" thickBot="1" x14ac:dyDescent="0.5">
      <c r="A208" s="50" t="s">
        <v>147</v>
      </c>
      <c r="B208" s="3" t="s">
        <v>539</v>
      </c>
      <c r="C208" s="3" t="s">
        <v>574</v>
      </c>
      <c r="D208" s="3" t="s">
        <v>575</v>
      </c>
      <c r="E208" s="3" t="str">
        <f t="shared" si="6"/>
        <v>AF1718_February</v>
      </c>
      <c r="F208" s="10">
        <v>33179.857334004169</v>
      </c>
      <c r="G208" s="11">
        <f t="shared" si="7"/>
        <v>2</v>
      </c>
      <c r="H208" s="6" t="str">
        <f>VLOOKUP(E208, Conflict!E:G, 3, FALSE)</f>
        <v>No shock</v>
      </c>
      <c r="I208" s="19">
        <f>VLOOKUP(E208, 'Natural Hazards'!E:G, 3, FALSE)</f>
        <v>1</v>
      </c>
      <c r="J208" s="6" t="str">
        <f>VLOOKUP(E208, 'Natural Hazards'!E:H, 4, FALSE)</f>
        <v>Shock</v>
      </c>
      <c r="K208" s="6" t="str">
        <f>VLOOKUP(E208, 'Natural Hazards'!E:V, 18, FALSE)</f>
        <v>No shock</v>
      </c>
      <c r="L208" s="6" t="str">
        <f>VLOOKUP(E208, 'Natural Hazards'!E:AF, 28, FALSE)</f>
        <v>No Shock</v>
      </c>
      <c r="M208" s="6" t="str">
        <f>VLOOKUP(E208,'Natural Hazards'!E:AH, 30, FALSE)</f>
        <v>No Shock</v>
      </c>
      <c r="N208" s="6" t="str">
        <f>VLOOKUP(E208, 'Policy&amp;Access'!E:G, 3, FALSE)</f>
        <v>No shock</v>
      </c>
      <c r="O208" s="6" t="str">
        <f>VLOOKUP(E208, Displacement!E:G, 3, FALSE)</f>
        <v>No shock</v>
      </c>
      <c r="P208" s="6" t="str">
        <f>VLOOKUP(E208, Disease!E:G, 3, FALSE)</f>
        <v>No shock</v>
      </c>
      <c r="Q208" s="6" t="str">
        <f>VLOOKUP(E208, Markets!E:G, 3, FALSE)</f>
        <v>Shock</v>
      </c>
    </row>
    <row r="209" spans="1:17" s="1" customFormat="1" ht="17.5" thickTop="1" thickBot="1" x14ac:dyDescent="0.5">
      <c r="A209" s="50" t="s">
        <v>147</v>
      </c>
      <c r="B209" s="3" t="s">
        <v>539</v>
      </c>
      <c r="C209" s="3" t="s">
        <v>576</v>
      </c>
      <c r="D209" s="3" t="s">
        <v>577</v>
      </c>
      <c r="E209" s="3" t="str">
        <f t="shared" si="6"/>
        <v>AF1719_February</v>
      </c>
      <c r="F209" s="10">
        <v>39218.537722716159</v>
      </c>
      <c r="G209" s="11">
        <f t="shared" si="7"/>
        <v>3</v>
      </c>
      <c r="H209" s="6" t="str">
        <f>VLOOKUP(E209, Conflict!E:G, 3, FALSE)</f>
        <v>No shock</v>
      </c>
      <c r="I209" s="19">
        <f>VLOOKUP(E209, 'Natural Hazards'!E:G, 3, FALSE)</f>
        <v>2</v>
      </c>
      <c r="J209" s="6" t="str">
        <f>VLOOKUP(E209, 'Natural Hazards'!E:H, 4, FALSE)</f>
        <v>Shock</v>
      </c>
      <c r="K209" s="6" t="str">
        <f>VLOOKUP(E209, 'Natural Hazards'!E:V, 18, FALSE)</f>
        <v>No shock</v>
      </c>
      <c r="L209" s="6" t="str">
        <f>VLOOKUP(E209, 'Natural Hazards'!E:AF, 28, FALSE)</f>
        <v>No Shock</v>
      </c>
      <c r="M209" s="6" t="str">
        <f>VLOOKUP(E209,'Natural Hazards'!E:AH, 30, FALSE)</f>
        <v>Shock</v>
      </c>
      <c r="N209" s="6" t="str">
        <f>VLOOKUP(E209, 'Policy&amp;Access'!E:G, 3, FALSE)</f>
        <v>No shock</v>
      </c>
      <c r="O209" s="6" t="str">
        <f>VLOOKUP(E209, Displacement!E:G, 3, FALSE)</f>
        <v>No shock</v>
      </c>
      <c r="P209" s="6" t="str">
        <f>VLOOKUP(E209, Disease!E:G, 3, FALSE)</f>
        <v>No shock</v>
      </c>
      <c r="Q209" s="6" t="str">
        <f>VLOOKUP(E209, Markets!E:G, 3, FALSE)</f>
        <v>Shock</v>
      </c>
    </row>
    <row r="210" spans="1:17" s="1" customFormat="1" ht="17.5" thickTop="1" thickBot="1" x14ac:dyDescent="0.5">
      <c r="A210" s="50" t="s">
        <v>147</v>
      </c>
      <c r="B210" s="3" t="s">
        <v>539</v>
      </c>
      <c r="C210" s="3" t="s">
        <v>578</v>
      </c>
      <c r="D210" s="3" t="s">
        <v>579</v>
      </c>
      <c r="E210" s="3" t="str">
        <f t="shared" si="6"/>
        <v>AF1720_February</v>
      </c>
      <c r="F210" s="10">
        <v>26839.524639010109</v>
      </c>
      <c r="G210" s="11">
        <f t="shared" si="7"/>
        <v>4</v>
      </c>
      <c r="H210" s="6" t="str">
        <f>VLOOKUP(E210, Conflict!E:G, 3, FALSE)</f>
        <v>No shock</v>
      </c>
      <c r="I210" s="19">
        <f>VLOOKUP(E210, 'Natural Hazards'!E:G, 3, FALSE)</f>
        <v>2</v>
      </c>
      <c r="J210" s="6" t="str">
        <f>VLOOKUP(E210, 'Natural Hazards'!E:H, 4, FALSE)</f>
        <v>Shock</v>
      </c>
      <c r="K210" s="6" t="str">
        <f>VLOOKUP(E210, 'Natural Hazards'!E:V, 18, FALSE)</f>
        <v>No shock</v>
      </c>
      <c r="L210" s="6" t="str">
        <f>VLOOKUP(E210, 'Natural Hazards'!E:AF, 28, FALSE)</f>
        <v>No Shock</v>
      </c>
      <c r="M210" s="6" t="str">
        <f>VLOOKUP(E210,'Natural Hazards'!E:AH, 30, FALSE)</f>
        <v>Shock</v>
      </c>
      <c r="N210" s="6" t="str">
        <f>VLOOKUP(E210, 'Policy&amp;Access'!E:G, 3, FALSE)</f>
        <v>Shock</v>
      </c>
      <c r="O210" s="6" t="str">
        <f>VLOOKUP(E210, Displacement!E:G, 3, FALSE)</f>
        <v>No shock</v>
      </c>
      <c r="P210" s="6" t="str">
        <f>VLOOKUP(E210, Disease!E:G, 3, FALSE)</f>
        <v>No shock</v>
      </c>
      <c r="Q210" s="6" t="str">
        <f>VLOOKUP(E210, Markets!E:G, 3, FALSE)</f>
        <v>Shock</v>
      </c>
    </row>
    <row r="211" spans="1:17" s="1" customFormat="1" ht="17.5" thickTop="1" thickBot="1" x14ac:dyDescent="0.5">
      <c r="A211" s="50" t="s">
        <v>147</v>
      </c>
      <c r="B211" s="3" t="s">
        <v>539</v>
      </c>
      <c r="C211" s="3" t="s">
        <v>580</v>
      </c>
      <c r="D211" s="3" t="s">
        <v>581</v>
      </c>
      <c r="E211" s="3" t="str">
        <f t="shared" si="6"/>
        <v>AF1721_February</v>
      </c>
      <c r="F211" s="10">
        <v>27911.339052904383</v>
      </c>
      <c r="G211" s="11">
        <f t="shared" si="7"/>
        <v>3</v>
      </c>
      <c r="H211" s="6" t="str">
        <f>VLOOKUP(E211, Conflict!E:G, 3, FALSE)</f>
        <v>No shock</v>
      </c>
      <c r="I211" s="19">
        <f>VLOOKUP(E211, 'Natural Hazards'!E:G, 3, FALSE)</f>
        <v>2</v>
      </c>
      <c r="J211" s="6" t="str">
        <f>VLOOKUP(E211, 'Natural Hazards'!E:H, 4, FALSE)</f>
        <v>Shock</v>
      </c>
      <c r="K211" s="6" t="str">
        <f>VLOOKUP(E211, 'Natural Hazards'!E:V, 18, FALSE)</f>
        <v>No shock</v>
      </c>
      <c r="L211" s="6" t="str">
        <f>VLOOKUP(E211, 'Natural Hazards'!E:AF, 28, FALSE)</f>
        <v>No Shock</v>
      </c>
      <c r="M211" s="6" t="str">
        <f>VLOOKUP(E211,'Natural Hazards'!E:AH, 30, FALSE)</f>
        <v>Shock</v>
      </c>
      <c r="N211" s="6" t="str">
        <f>VLOOKUP(E211, 'Policy&amp;Access'!E:G, 3, FALSE)</f>
        <v>No shock</v>
      </c>
      <c r="O211" s="6" t="str">
        <f>VLOOKUP(E211, Displacement!E:G, 3, FALSE)</f>
        <v>No shock</v>
      </c>
      <c r="P211" s="6" t="str">
        <f>VLOOKUP(E211, Disease!E:G, 3, FALSE)</f>
        <v>No shock</v>
      </c>
      <c r="Q211" s="6" t="str">
        <f>VLOOKUP(E211, Markets!E:G, 3, FALSE)</f>
        <v>Shock</v>
      </c>
    </row>
    <row r="212" spans="1:17" s="1" customFormat="1" ht="17.5" thickTop="1" thickBot="1" x14ac:dyDescent="0.5">
      <c r="A212" s="50" t="s">
        <v>147</v>
      </c>
      <c r="B212" s="3" t="s">
        <v>539</v>
      </c>
      <c r="C212" s="3" t="s">
        <v>582</v>
      </c>
      <c r="D212" s="3" t="s">
        <v>583</v>
      </c>
      <c r="E212" s="3" t="str">
        <f t="shared" si="6"/>
        <v>AF1722_February</v>
      </c>
      <c r="F212" s="10">
        <v>45680.741501007004</v>
      </c>
      <c r="G212" s="11">
        <f t="shared" si="7"/>
        <v>4</v>
      </c>
      <c r="H212" s="6" t="str">
        <f>VLOOKUP(E212, Conflict!E:G, 3, FALSE)</f>
        <v>No shock</v>
      </c>
      <c r="I212" s="19">
        <f>VLOOKUP(E212, 'Natural Hazards'!E:G, 3, FALSE)</f>
        <v>2</v>
      </c>
      <c r="J212" s="6" t="str">
        <f>VLOOKUP(E212, 'Natural Hazards'!E:H, 4, FALSE)</f>
        <v>Shock</v>
      </c>
      <c r="K212" s="6" t="str">
        <f>VLOOKUP(E212, 'Natural Hazards'!E:V, 18, FALSE)</f>
        <v>No shock</v>
      </c>
      <c r="L212" s="6" t="str">
        <f>VLOOKUP(E212, 'Natural Hazards'!E:AF, 28, FALSE)</f>
        <v>No Shock</v>
      </c>
      <c r="M212" s="6" t="str">
        <f>VLOOKUP(E212,'Natural Hazards'!E:AH, 30, FALSE)</f>
        <v>Shock</v>
      </c>
      <c r="N212" s="6" t="str">
        <f>VLOOKUP(E212, 'Policy&amp;Access'!E:G, 3, FALSE)</f>
        <v>No shock</v>
      </c>
      <c r="O212" s="6" t="str">
        <f>VLOOKUP(E212, Displacement!E:G, 3, FALSE)</f>
        <v>No shock</v>
      </c>
      <c r="P212" s="6" t="str">
        <f>VLOOKUP(E212, Disease!E:G, 3, FALSE)</f>
        <v>Shock</v>
      </c>
      <c r="Q212" s="6" t="str">
        <f>VLOOKUP(E212, Markets!E:G, 3, FALSE)</f>
        <v>Shock</v>
      </c>
    </row>
    <row r="213" spans="1:17" s="1" customFormat="1" ht="17.5" thickTop="1" thickBot="1" x14ac:dyDescent="0.5">
      <c r="A213" s="50" t="s">
        <v>147</v>
      </c>
      <c r="B213" s="3" t="s">
        <v>539</v>
      </c>
      <c r="C213" s="3" t="s">
        <v>584</v>
      </c>
      <c r="D213" s="3" t="s">
        <v>585</v>
      </c>
      <c r="E213" s="3" t="str">
        <f t="shared" si="6"/>
        <v>AF1723_February</v>
      </c>
      <c r="F213" s="10">
        <v>32417.697195343844</v>
      </c>
      <c r="G213" s="11">
        <f t="shared" si="7"/>
        <v>4</v>
      </c>
      <c r="H213" s="6" t="str">
        <f>VLOOKUP(E213, Conflict!E:G, 3, FALSE)</f>
        <v>No shock</v>
      </c>
      <c r="I213" s="19">
        <f>VLOOKUP(E213, 'Natural Hazards'!E:G, 3, FALSE)</f>
        <v>2</v>
      </c>
      <c r="J213" s="6" t="str">
        <f>VLOOKUP(E213, 'Natural Hazards'!E:H, 4, FALSE)</f>
        <v>Shock</v>
      </c>
      <c r="K213" s="6" t="str">
        <f>VLOOKUP(E213, 'Natural Hazards'!E:V, 18, FALSE)</f>
        <v>No shock</v>
      </c>
      <c r="L213" s="6" t="str">
        <f>VLOOKUP(E213, 'Natural Hazards'!E:AF, 28, FALSE)</f>
        <v>No Shock</v>
      </c>
      <c r="M213" s="6" t="str">
        <f>VLOOKUP(E213,'Natural Hazards'!E:AH, 30, FALSE)</f>
        <v>Shock</v>
      </c>
      <c r="N213" s="6" t="str">
        <f>VLOOKUP(E213, 'Policy&amp;Access'!E:G, 3, FALSE)</f>
        <v>No shock</v>
      </c>
      <c r="O213" s="6" t="str">
        <f>VLOOKUP(E213, Displacement!E:G, 3, FALSE)</f>
        <v>No shock</v>
      </c>
      <c r="P213" s="6" t="str">
        <f>VLOOKUP(E213, Disease!E:G, 3, FALSE)</f>
        <v>Shock</v>
      </c>
      <c r="Q213" s="6" t="str">
        <f>VLOOKUP(E213, Markets!E:G, 3, FALSE)</f>
        <v>Shock</v>
      </c>
    </row>
    <row r="214" spans="1:17" s="1" customFormat="1" ht="17.5" thickTop="1" thickBot="1" x14ac:dyDescent="0.5">
      <c r="A214" s="50" t="s">
        <v>147</v>
      </c>
      <c r="B214" s="3" t="s">
        <v>539</v>
      </c>
      <c r="C214" s="3" t="s">
        <v>586</v>
      </c>
      <c r="D214" s="3" t="s">
        <v>587</v>
      </c>
      <c r="E214" s="3" t="str">
        <f t="shared" si="6"/>
        <v>AF1724_February</v>
      </c>
      <c r="F214" s="10">
        <v>28096.524345332502</v>
      </c>
      <c r="G214" s="11">
        <f t="shared" si="7"/>
        <v>3</v>
      </c>
      <c r="H214" s="6" t="str">
        <f>VLOOKUP(E214, Conflict!E:G, 3, FALSE)</f>
        <v>No shock</v>
      </c>
      <c r="I214" s="19">
        <f>VLOOKUP(E214, 'Natural Hazards'!E:G, 3, FALSE)</f>
        <v>2</v>
      </c>
      <c r="J214" s="6" t="str">
        <f>VLOOKUP(E214, 'Natural Hazards'!E:H, 4, FALSE)</f>
        <v>Shock</v>
      </c>
      <c r="K214" s="6" t="str">
        <f>VLOOKUP(E214, 'Natural Hazards'!E:V, 18, FALSE)</f>
        <v>No shock</v>
      </c>
      <c r="L214" s="6" t="str">
        <f>VLOOKUP(E214, 'Natural Hazards'!E:AF, 28, FALSE)</f>
        <v>No Shock</v>
      </c>
      <c r="M214" s="6" t="str">
        <f>VLOOKUP(E214,'Natural Hazards'!E:AH, 30, FALSE)</f>
        <v>Shock</v>
      </c>
      <c r="N214" s="6" t="str">
        <f>VLOOKUP(E214, 'Policy&amp;Access'!E:G, 3, FALSE)</f>
        <v>No shock</v>
      </c>
      <c r="O214" s="6" t="str">
        <f>VLOOKUP(E214, Displacement!E:G, 3, FALSE)</f>
        <v>No shock</v>
      </c>
      <c r="P214" s="6" t="str">
        <f>VLOOKUP(E214, Disease!E:G, 3, FALSE)</f>
        <v>No shock</v>
      </c>
      <c r="Q214" s="6" t="str">
        <f>VLOOKUP(E214, Markets!E:G, 3, FALSE)</f>
        <v>Shock</v>
      </c>
    </row>
    <row r="215" spans="1:17" s="1" customFormat="1" ht="17.5" thickTop="1" thickBot="1" x14ac:dyDescent="0.5">
      <c r="A215" s="50" t="s">
        <v>147</v>
      </c>
      <c r="B215" s="3" t="s">
        <v>539</v>
      </c>
      <c r="C215" s="3" t="s">
        <v>588</v>
      </c>
      <c r="D215" s="3" t="s">
        <v>589</v>
      </c>
      <c r="E215" s="3" t="str">
        <f t="shared" si="6"/>
        <v>AF1725_February</v>
      </c>
      <c r="F215" s="10">
        <v>14021.006151024098</v>
      </c>
      <c r="G215" s="11">
        <f t="shared" si="7"/>
        <v>3</v>
      </c>
      <c r="H215" s="6" t="str">
        <f>VLOOKUP(E215, Conflict!E:G, 3, FALSE)</f>
        <v>No shock</v>
      </c>
      <c r="I215" s="19">
        <f>VLOOKUP(E215, 'Natural Hazards'!E:G, 3, FALSE)</f>
        <v>1</v>
      </c>
      <c r="J215" s="6" t="str">
        <f>VLOOKUP(E215, 'Natural Hazards'!E:H, 4, FALSE)</f>
        <v>Shock</v>
      </c>
      <c r="K215" s="6" t="str">
        <f>VLOOKUP(E215, 'Natural Hazards'!E:V, 18, FALSE)</f>
        <v>No shock</v>
      </c>
      <c r="L215" s="6" t="str">
        <f>VLOOKUP(E215, 'Natural Hazards'!E:AF, 28, FALSE)</f>
        <v>No Shock</v>
      </c>
      <c r="M215" s="6" t="str">
        <f>VLOOKUP(E215,'Natural Hazards'!E:AH, 30, FALSE)</f>
        <v>No Shock</v>
      </c>
      <c r="N215" s="6" t="str">
        <f>VLOOKUP(E215, 'Policy&amp;Access'!E:G, 3, FALSE)</f>
        <v>No shock</v>
      </c>
      <c r="O215" s="6" t="str">
        <f>VLOOKUP(E215, Displacement!E:G, 3, FALSE)</f>
        <v>No shock</v>
      </c>
      <c r="P215" s="6" t="str">
        <f>VLOOKUP(E215, Disease!E:G, 3, FALSE)</f>
        <v>Shock</v>
      </c>
      <c r="Q215" s="6" t="str">
        <f>VLOOKUP(E215, Markets!E:G, 3, FALSE)</f>
        <v>Shock</v>
      </c>
    </row>
    <row r="216" spans="1:17" s="1" customFormat="1" ht="17.5" thickTop="1" thickBot="1" x14ac:dyDescent="0.5">
      <c r="A216" s="50" t="s">
        <v>147</v>
      </c>
      <c r="B216" s="3" t="s">
        <v>539</v>
      </c>
      <c r="C216" s="3" t="s">
        <v>590</v>
      </c>
      <c r="D216" s="3" t="s">
        <v>591</v>
      </c>
      <c r="E216" s="3" t="str">
        <f t="shared" si="6"/>
        <v>AF1726_February</v>
      </c>
      <c r="F216" s="10">
        <v>20044.329336309307</v>
      </c>
      <c r="G216" s="11">
        <f t="shared" si="7"/>
        <v>3</v>
      </c>
      <c r="H216" s="6" t="str">
        <f>VLOOKUP(E216, Conflict!E:G, 3, FALSE)</f>
        <v>No shock</v>
      </c>
      <c r="I216" s="19">
        <f>VLOOKUP(E216, 'Natural Hazards'!E:G, 3, FALSE)</f>
        <v>2</v>
      </c>
      <c r="J216" s="6" t="str">
        <f>VLOOKUP(E216, 'Natural Hazards'!E:H, 4, FALSE)</f>
        <v>Shock</v>
      </c>
      <c r="K216" s="6" t="str">
        <f>VLOOKUP(E216, 'Natural Hazards'!E:V, 18, FALSE)</f>
        <v>No shock</v>
      </c>
      <c r="L216" s="6" t="str">
        <f>VLOOKUP(E216, 'Natural Hazards'!E:AF, 28, FALSE)</f>
        <v>No Shock</v>
      </c>
      <c r="M216" s="6" t="str">
        <f>VLOOKUP(E216,'Natural Hazards'!E:AH, 30, FALSE)</f>
        <v>Shock</v>
      </c>
      <c r="N216" s="6" t="str">
        <f>VLOOKUP(E216, 'Policy&amp;Access'!E:G, 3, FALSE)</f>
        <v>No shock</v>
      </c>
      <c r="O216" s="6" t="str">
        <f>VLOOKUP(E216, Displacement!E:G, 3, FALSE)</f>
        <v>No shock</v>
      </c>
      <c r="P216" s="6" t="str">
        <f>VLOOKUP(E216, Disease!E:G, 3, FALSE)</f>
        <v>No shock</v>
      </c>
      <c r="Q216" s="6" t="str">
        <f>VLOOKUP(E216, Markets!E:G, 3, FALSE)</f>
        <v>Shock</v>
      </c>
    </row>
    <row r="217" spans="1:17" s="1" customFormat="1" ht="17.5" thickTop="1" thickBot="1" x14ac:dyDescent="0.5">
      <c r="A217" s="50" t="s">
        <v>147</v>
      </c>
      <c r="B217" s="3" t="s">
        <v>539</v>
      </c>
      <c r="C217" s="3" t="s">
        <v>592</v>
      </c>
      <c r="D217" s="3" t="s">
        <v>593</v>
      </c>
      <c r="E217" s="3" t="str">
        <f t="shared" si="6"/>
        <v>AF1727_February</v>
      </c>
      <c r="F217" s="10">
        <v>44323.399296348696</v>
      </c>
      <c r="G217" s="11">
        <f t="shared" si="7"/>
        <v>3</v>
      </c>
      <c r="H217" s="6" t="str">
        <f>VLOOKUP(E217, Conflict!E:G, 3, FALSE)</f>
        <v>No shock</v>
      </c>
      <c r="I217" s="19">
        <f>VLOOKUP(E217, 'Natural Hazards'!E:G, 3, FALSE)</f>
        <v>2</v>
      </c>
      <c r="J217" s="6" t="str">
        <f>VLOOKUP(E217, 'Natural Hazards'!E:H, 4, FALSE)</f>
        <v>Shock</v>
      </c>
      <c r="K217" s="6" t="str">
        <f>VLOOKUP(E217, 'Natural Hazards'!E:V, 18, FALSE)</f>
        <v>No shock</v>
      </c>
      <c r="L217" s="6" t="str">
        <f>VLOOKUP(E217, 'Natural Hazards'!E:AF, 28, FALSE)</f>
        <v>No Shock</v>
      </c>
      <c r="M217" s="6" t="str">
        <f>VLOOKUP(E217,'Natural Hazards'!E:AH, 30, FALSE)</f>
        <v>Shock</v>
      </c>
      <c r="N217" s="6" t="str">
        <f>VLOOKUP(E217, 'Policy&amp;Access'!E:G, 3, FALSE)</f>
        <v>No shock</v>
      </c>
      <c r="O217" s="6" t="str">
        <f>VLOOKUP(E217, Displacement!E:G, 3, FALSE)</f>
        <v>No shock</v>
      </c>
      <c r="P217" s="6" t="str">
        <f>VLOOKUP(E217, Disease!E:G, 3, FALSE)</f>
        <v>No shock</v>
      </c>
      <c r="Q217" s="6" t="str">
        <f>VLOOKUP(E217, Markets!E:G, 3, FALSE)</f>
        <v>Shock</v>
      </c>
    </row>
    <row r="218" spans="1:17" s="1" customFormat="1" ht="17.5" thickTop="1" thickBot="1" x14ac:dyDescent="0.5">
      <c r="A218" s="50" t="s">
        <v>147</v>
      </c>
      <c r="B218" s="3" t="s">
        <v>539</v>
      </c>
      <c r="C218" s="3" t="s">
        <v>594</v>
      </c>
      <c r="D218" s="3" t="s">
        <v>595</v>
      </c>
      <c r="E218" s="3" t="str">
        <f t="shared" si="6"/>
        <v>AF1728_February</v>
      </c>
      <c r="F218" s="10">
        <v>25340.251620668863</v>
      </c>
      <c r="G218" s="11">
        <f t="shared" si="7"/>
        <v>2</v>
      </c>
      <c r="H218" s="6" t="str">
        <f>VLOOKUP(E218, Conflict!E:G, 3, FALSE)</f>
        <v>No shock</v>
      </c>
      <c r="I218" s="19">
        <f>VLOOKUP(E218, 'Natural Hazards'!E:G, 3, FALSE)</f>
        <v>1</v>
      </c>
      <c r="J218" s="6" t="str">
        <f>VLOOKUP(E218, 'Natural Hazards'!E:H, 4, FALSE)</f>
        <v>Shock</v>
      </c>
      <c r="K218" s="6" t="str">
        <f>VLOOKUP(E218, 'Natural Hazards'!E:V, 18, FALSE)</f>
        <v>No shock</v>
      </c>
      <c r="L218" s="6" t="str">
        <f>VLOOKUP(E218, 'Natural Hazards'!E:AF, 28, FALSE)</f>
        <v>No Shock</v>
      </c>
      <c r="M218" s="6" t="str">
        <f>VLOOKUP(E218,'Natural Hazards'!E:AH, 30, FALSE)</f>
        <v>No Shock</v>
      </c>
      <c r="N218" s="6" t="str">
        <f>VLOOKUP(E218, 'Policy&amp;Access'!E:G, 3, FALSE)</f>
        <v>No shock</v>
      </c>
      <c r="O218" s="6" t="str">
        <f>VLOOKUP(E218, Displacement!E:G, 3, FALSE)</f>
        <v>No shock</v>
      </c>
      <c r="P218" s="6" t="str">
        <f>VLOOKUP(E218, Disease!E:G, 3, FALSE)</f>
        <v>No shock</v>
      </c>
      <c r="Q218" s="6" t="str">
        <f>VLOOKUP(E218, Markets!E:G, 3, FALSE)</f>
        <v>Shock</v>
      </c>
    </row>
    <row r="219" spans="1:17" s="1" customFormat="1" ht="17.5" thickTop="1" thickBot="1" x14ac:dyDescent="0.5">
      <c r="A219" s="50" t="s">
        <v>147</v>
      </c>
      <c r="B219" s="3" t="s">
        <v>596</v>
      </c>
      <c r="C219" s="3" t="s">
        <v>597</v>
      </c>
      <c r="D219" s="3" t="s">
        <v>598</v>
      </c>
      <c r="E219" s="3" t="str">
        <f t="shared" si="6"/>
        <v>AF1801_February</v>
      </c>
      <c r="F219" s="10">
        <v>370299.59655242239</v>
      </c>
      <c r="G219" s="11">
        <f t="shared" si="7"/>
        <v>4</v>
      </c>
      <c r="H219" s="6" t="str">
        <f>VLOOKUP(E219, Conflict!E:G, 3, FALSE)</f>
        <v>Shock</v>
      </c>
      <c r="I219" s="19">
        <f>VLOOKUP(E219, 'Natural Hazards'!E:G, 3, FALSE)</f>
        <v>2</v>
      </c>
      <c r="J219" s="6" t="str">
        <f>VLOOKUP(E219, 'Natural Hazards'!E:H, 4, FALSE)</f>
        <v>Shock</v>
      </c>
      <c r="K219" s="6" t="str">
        <f>VLOOKUP(E219, 'Natural Hazards'!E:V, 18, FALSE)</f>
        <v>No shock</v>
      </c>
      <c r="L219" s="6" t="str">
        <f>VLOOKUP(E219, 'Natural Hazards'!E:AF, 28, FALSE)</f>
        <v>No Shock</v>
      </c>
      <c r="M219" s="6" t="str">
        <f>VLOOKUP(E219,'Natural Hazards'!E:AH, 30, FALSE)</f>
        <v>Shock</v>
      </c>
      <c r="N219" s="6" t="str">
        <f>VLOOKUP(E219, 'Policy&amp;Access'!E:G, 3, FALSE)</f>
        <v>No shock</v>
      </c>
      <c r="O219" s="6" t="str">
        <f>VLOOKUP(E219, Displacement!E:G, 3, FALSE)</f>
        <v>No shock</v>
      </c>
      <c r="P219" s="6" t="str">
        <f>VLOOKUP(E219, Disease!E:G, 3, FALSE)</f>
        <v>Shock</v>
      </c>
      <c r="Q219" s="6" t="str">
        <f>VLOOKUP(E219, Markets!E:G, 3, FALSE)</f>
        <v>No shock</v>
      </c>
    </row>
    <row r="220" spans="1:17" s="1" customFormat="1" ht="17.5" thickTop="1" thickBot="1" x14ac:dyDescent="0.5">
      <c r="A220" s="50" t="s">
        <v>147</v>
      </c>
      <c r="B220" s="3" t="s">
        <v>596</v>
      </c>
      <c r="C220" s="3" t="s">
        <v>599</v>
      </c>
      <c r="D220" s="3" t="s">
        <v>600</v>
      </c>
      <c r="E220" s="3" t="str">
        <f t="shared" si="6"/>
        <v>AF1802_February</v>
      </c>
      <c r="F220" s="10">
        <v>21062.795669888197</v>
      </c>
      <c r="G220" s="11">
        <f t="shared" si="7"/>
        <v>3</v>
      </c>
      <c r="H220" s="6" t="str">
        <f>VLOOKUP(E220, Conflict!E:G, 3, FALSE)</f>
        <v>No shock</v>
      </c>
      <c r="I220" s="19">
        <f>VLOOKUP(E220, 'Natural Hazards'!E:G, 3, FALSE)</f>
        <v>2</v>
      </c>
      <c r="J220" s="6" t="str">
        <f>VLOOKUP(E220, 'Natural Hazards'!E:H, 4, FALSE)</f>
        <v>Shock</v>
      </c>
      <c r="K220" s="6" t="str">
        <f>VLOOKUP(E220, 'Natural Hazards'!E:V, 18, FALSE)</f>
        <v>No shock</v>
      </c>
      <c r="L220" s="6" t="str">
        <f>VLOOKUP(E220, 'Natural Hazards'!E:AF, 28, FALSE)</f>
        <v>No Shock</v>
      </c>
      <c r="M220" s="6" t="str">
        <f>VLOOKUP(E220,'Natural Hazards'!E:AH, 30, FALSE)</f>
        <v>Shock</v>
      </c>
      <c r="N220" s="6" t="str">
        <f>VLOOKUP(E220, 'Policy&amp;Access'!E:G, 3, FALSE)</f>
        <v>No shock</v>
      </c>
      <c r="O220" s="6" t="str">
        <f>VLOOKUP(E220, Displacement!E:G, 3, FALSE)</f>
        <v>No shock</v>
      </c>
      <c r="P220" s="6" t="str">
        <f>VLOOKUP(E220, Disease!E:G, 3, FALSE)</f>
        <v>Shock</v>
      </c>
      <c r="Q220" s="6" t="str">
        <f>VLOOKUP(E220, Markets!E:G, 3, FALSE)</f>
        <v>No shock</v>
      </c>
    </row>
    <row r="221" spans="1:17" s="1" customFormat="1" ht="17.5" thickTop="1" thickBot="1" x14ac:dyDescent="0.5">
      <c r="A221" s="50" t="s">
        <v>147</v>
      </c>
      <c r="B221" s="3" t="s">
        <v>596</v>
      </c>
      <c r="C221" s="3" t="s">
        <v>601</v>
      </c>
      <c r="D221" s="3" t="s">
        <v>602</v>
      </c>
      <c r="E221" s="3" t="str">
        <f t="shared" si="6"/>
        <v>AF1803_February</v>
      </c>
      <c r="F221" s="10">
        <v>66622.772939159491</v>
      </c>
      <c r="G221" s="11">
        <f t="shared" si="7"/>
        <v>2</v>
      </c>
      <c r="H221" s="6" t="str">
        <f>VLOOKUP(E221, Conflict!E:G, 3, FALSE)</f>
        <v>No shock</v>
      </c>
      <c r="I221" s="19">
        <f>VLOOKUP(E221, 'Natural Hazards'!E:G, 3, FALSE)</f>
        <v>1</v>
      </c>
      <c r="J221" s="6" t="str">
        <f>VLOOKUP(E221, 'Natural Hazards'!E:H, 4, FALSE)</f>
        <v>Shock</v>
      </c>
      <c r="K221" s="6" t="str">
        <f>VLOOKUP(E221, 'Natural Hazards'!E:V, 18, FALSE)</f>
        <v>No shock</v>
      </c>
      <c r="L221" s="6" t="str">
        <f>VLOOKUP(E221, 'Natural Hazards'!E:AF, 28, FALSE)</f>
        <v>No Shock</v>
      </c>
      <c r="M221" s="6" t="str">
        <f>VLOOKUP(E221,'Natural Hazards'!E:AH, 30, FALSE)</f>
        <v>No Shock</v>
      </c>
      <c r="N221" s="6" t="str">
        <f>VLOOKUP(E221, 'Policy&amp;Access'!E:G, 3, FALSE)</f>
        <v>No shock</v>
      </c>
      <c r="O221" s="6" t="str">
        <f>VLOOKUP(E221, Displacement!E:G, 3, FALSE)</f>
        <v>No shock</v>
      </c>
      <c r="P221" s="6" t="str">
        <f>VLOOKUP(E221, Disease!E:G, 3, FALSE)</f>
        <v>Shock</v>
      </c>
      <c r="Q221" s="6" t="str">
        <f>VLOOKUP(E221, Markets!E:G, 3, FALSE)</f>
        <v>No shock</v>
      </c>
    </row>
    <row r="222" spans="1:17" s="1" customFormat="1" ht="17.5" thickTop="1" thickBot="1" x14ac:dyDescent="0.5">
      <c r="A222" s="50" t="s">
        <v>147</v>
      </c>
      <c r="B222" s="3" t="s">
        <v>596</v>
      </c>
      <c r="C222" s="3" t="s">
        <v>603</v>
      </c>
      <c r="D222" s="3" t="s">
        <v>604</v>
      </c>
      <c r="E222" s="3" t="str">
        <f t="shared" si="6"/>
        <v>AF1804_February</v>
      </c>
      <c r="F222" s="10">
        <v>52478.678902765547</v>
      </c>
      <c r="G222" s="11">
        <f t="shared" si="7"/>
        <v>1</v>
      </c>
      <c r="H222" s="6" t="str">
        <f>VLOOKUP(E222, Conflict!E:G, 3, FALSE)</f>
        <v>No shock</v>
      </c>
      <c r="I222" s="19">
        <f>VLOOKUP(E222, 'Natural Hazards'!E:G, 3, FALSE)</f>
        <v>1</v>
      </c>
      <c r="J222" s="6" t="str">
        <f>VLOOKUP(E222, 'Natural Hazards'!E:H, 4, FALSE)</f>
        <v>Shock</v>
      </c>
      <c r="K222" s="6" t="str">
        <f>VLOOKUP(E222, 'Natural Hazards'!E:V, 18, FALSE)</f>
        <v>No shock</v>
      </c>
      <c r="L222" s="6" t="str">
        <f>VLOOKUP(E222, 'Natural Hazards'!E:AF, 28, FALSE)</f>
        <v>No Shock</v>
      </c>
      <c r="M222" s="6" t="str">
        <f>VLOOKUP(E222,'Natural Hazards'!E:AH, 30, FALSE)</f>
        <v>No Shock</v>
      </c>
      <c r="N222" s="6" t="str">
        <f>VLOOKUP(E222, 'Policy&amp;Access'!E:G, 3, FALSE)</f>
        <v>No shock</v>
      </c>
      <c r="O222" s="6" t="str">
        <f>VLOOKUP(E222, Displacement!E:G, 3, FALSE)</f>
        <v>No shock</v>
      </c>
      <c r="P222" s="6" t="str">
        <f>VLOOKUP(E222, Disease!E:G, 3, FALSE)</f>
        <v>No shock</v>
      </c>
      <c r="Q222" s="6" t="str">
        <f>VLOOKUP(E222, Markets!E:G, 3, FALSE)</f>
        <v>No shock</v>
      </c>
    </row>
    <row r="223" spans="1:17" s="1" customFormat="1" ht="17.5" thickTop="1" thickBot="1" x14ac:dyDescent="0.5">
      <c r="A223" s="50" t="s">
        <v>147</v>
      </c>
      <c r="B223" s="3" t="s">
        <v>596</v>
      </c>
      <c r="C223" s="3" t="s">
        <v>605</v>
      </c>
      <c r="D223" s="3" t="s">
        <v>606</v>
      </c>
      <c r="E223" s="3" t="str">
        <f t="shared" si="6"/>
        <v>AF1805_February</v>
      </c>
      <c r="F223" s="10">
        <v>46990.940750860929</v>
      </c>
      <c r="G223" s="11">
        <f t="shared" si="7"/>
        <v>2</v>
      </c>
      <c r="H223" s="6" t="str">
        <f>VLOOKUP(E223, Conflict!E:G, 3, FALSE)</f>
        <v>No shock</v>
      </c>
      <c r="I223" s="19">
        <f>VLOOKUP(E223, 'Natural Hazards'!E:G, 3, FALSE)</f>
        <v>2</v>
      </c>
      <c r="J223" s="6" t="str">
        <f>VLOOKUP(E223, 'Natural Hazards'!E:H, 4, FALSE)</f>
        <v>Shock</v>
      </c>
      <c r="K223" s="6" t="str">
        <f>VLOOKUP(E223, 'Natural Hazards'!E:V, 18, FALSE)</f>
        <v>No shock</v>
      </c>
      <c r="L223" s="6" t="str">
        <f>VLOOKUP(E223, 'Natural Hazards'!E:AF, 28, FALSE)</f>
        <v>No Shock</v>
      </c>
      <c r="M223" s="6" t="str">
        <f>VLOOKUP(E223,'Natural Hazards'!E:AH, 30, FALSE)</f>
        <v>Shock</v>
      </c>
      <c r="N223" s="6" t="str">
        <f>VLOOKUP(E223, 'Policy&amp;Access'!E:G, 3, FALSE)</f>
        <v>No shock</v>
      </c>
      <c r="O223" s="6" t="str">
        <f>VLOOKUP(E223, Displacement!E:G, 3, FALSE)</f>
        <v>No shock</v>
      </c>
      <c r="P223" s="6" t="str">
        <f>VLOOKUP(E223, Disease!E:G, 3, FALSE)</f>
        <v>No shock</v>
      </c>
      <c r="Q223" s="6" t="str">
        <f>VLOOKUP(E223, Markets!E:G, 3, FALSE)</f>
        <v>No shock</v>
      </c>
    </row>
    <row r="224" spans="1:17" s="1" customFormat="1" ht="17.5" thickTop="1" thickBot="1" x14ac:dyDescent="0.5">
      <c r="A224" s="50" t="s">
        <v>147</v>
      </c>
      <c r="B224" s="3" t="s">
        <v>596</v>
      </c>
      <c r="C224" s="3" t="s">
        <v>607</v>
      </c>
      <c r="D224" s="3" t="s">
        <v>608</v>
      </c>
      <c r="E224" s="3" t="str">
        <f t="shared" si="6"/>
        <v>AF1806_February</v>
      </c>
      <c r="F224" s="10">
        <v>27011.628990988655</v>
      </c>
      <c r="G224" s="11">
        <f t="shared" si="7"/>
        <v>2</v>
      </c>
      <c r="H224" s="6" t="str">
        <f>VLOOKUP(E224, Conflict!E:G, 3, FALSE)</f>
        <v>No shock</v>
      </c>
      <c r="I224" s="19">
        <f>VLOOKUP(E224, 'Natural Hazards'!E:G, 3, FALSE)</f>
        <v>2</v>
      </c>
      <c r="J224" s="6" t="str">
        <f>VLOOKUP(E224, 'Natural Hazards'!E:H, 4, FALSE)</f>
        <v>Shock</v>
      </c>
      <c r="K224" s="6" t="str">
        <f>VLOOKUP(E224, 'Natural Hazards'!E:V, 18, FALSE)</f>
        <v>No shock</v>
      </c>
      <c r="L224" s="6" t="str">
        <f>VLOOKUP(E224, 'Natural Hazards'!E:AF, 28, FALSE)</f>
        <v>No Shock</v>
      </c>
      <c r="M224" s="6" t="str">
        <f>VLOOKUP(E224,'Natural Hazards'!E:AH, 30, FALSE)</f>
        <v>Shock</v>
      </c>
      <c r="N224" s="6" t="str">
        <f>VLOOKUP(E224, 'Policy&amp;Access'!E:G, 3, FALSE)</f>
        <v>No shock</v>
      </c>
      <c r="O224" s="6" t="str">
        <f>VLOOKUP(E224, Displacement!E:G, 3, FALSE)</f>
        <v>No shock</v>
      </c>
      <c r="P224" s="6" t="str">
        <f>VLOOKUP(E224, Disease!E:G, 3, FALSE)</f>
        <v>No shock</v>
      </c>
      <c r="Q224" s="6" t="str">
        <f>VLOOKUP(E224, Markets!E:G, 3, FALSE)</f>
        <v>No shock</v>
      </c>
    </row>
    <row r="225" spans="1:17" s="1" customFormat="1" ht="17.5" thickTop="1" thickBot="1" x14ac:dyDescent="0.5">
      <c r="A225" s="50" t="s">
        <v>147</v>
      </c>
      <c r="B225" s="3" t="s">
        <v>596</v>
      </c>
      <c r="C225" s="3" t="s">
        <v>609</v>
      </c>
      <c r="D225" s="3" t="s">
        <v>610</v>
      </c>
      <c r="E225" s="3" t="str">
        <f t="shared" si="6"/>
        <v>AF1807_February</v>
      </c>
      <c r="F225" s="10">
        <v>57330.205380073465</v>
      </c>
      <c r="G225" s="11">
        <f t="shared" si="7"/>
        <v>2</v>
      </c>
      <c r="H225" s="6" t="str">
        <f>VLOOKUP(E225, Conflict!E:G, 3, FALSE)</f>
        <v>No shock</v>
      </c>
      <c r="I225" s="19">
        <f>VLOOKUP(E225, 'Natural Hazards'!E:G, 3, FALSE)</f>
        <v>2</v>
      </c>
      <c r="J225" s="6" t="str">
        <f>VLOOKUP(E225, 'Natural Hazards'!E:H, 4, FALSE)</f>
        <v>Shock</v>
      </c>
      <c r="K225" s="6" t="str">
        <f>VLOOKUP(E225, 'Natural Hazards'!E:V, 18, FALSE)</f>
        <v>No shock</v>
      </c>
      <c r="L225" s="6" t="str">
        <f>VLOOKUP(E225, 'Natural Hazards'!E:AF, 28, FALSE)</f>
        <v>No Shock</v>
      </c>
      <c r="M225" s="6" t="str">
        <f>VLOOKUP(E225,'Natural Hazards'!E:AH, 30, FALSE)</f>
        <v>Shock</v>
      </c>
      <c r="N225" s="6" t="str">
        <f>VLOOKUP(E225, 'Policy&amp;Access'!E:G, 3, FALSE)</f>
        <v>No shock</v>
      </c>
      <c r="O225" s="6" t="str">
        <f>VLOOKUP(E225, Displacement!E:G, 3, FALSE)</f>
        <v>No shock</v>
      </c>
      <c r="P225" s="6" t="str">
        <f>VLOOKUP(E225, Disease!E:G, 3, FALSE)</f>
        <v>No shock</v>
      </c>
      <c r="Q225" s="6" t="str">
        <f>VLOOKUP(E225, Markets!E:G, 3, FALSE)</f>
        <v>No shock</v>
      </c>
    </row>
    <row r="226" spans="1:17" s="1" customFormat="1" ht="17.5" thickTop="1" thickBot="1" x14ac:dyDescent="0.5">
      <c r="A226" s="50" t="s">
        <v>147</v>
      </c>
      <c r="B226" s="3" t="s">
        <v>596</v>
      </c>
      <c r="C226" s="3" t="s">
        <v>611</v>
      </c>
      <c r="D226" s="3" t="s">
        <v>612</v>
      </c>
      <c r="E226" s="3" t="str">
        <f t="shared" si="6"/>
        <v>AF1808_February</v>
      </c>
      <c r="F226" s="10">
        <v>56847.818433850727</v>
      </c>
      <c r="G226" s="11">
        <f t="shared" si="7"/>
        <v>3</v>
      </c>
      <c r="H226" s="6" t="str">
        <f>VLOOKUP(E226, Conflict!E:G, 3, FALSE)</f>
        <v>No shock</v>
      </c>
      <c r="I226" s="19">
        <f>VLOOKUP(E226, 'Natural Hazards'!E:G, 3, FALSE)</f>
        <v>2</v>
      </c>
      <c r="J226" s="6" t="str">
        <f>VLOOKUP(E226, 'Natural Hazards'!E:H, 4, FALSE)</f>
        <v>Shock</v>
      </c>
      <c r="K226" s="6" t="str">
        <f>VLOOKUP(E226, 'Natural Hazards'!E:V, 18, FALSE)</f>
        <v>No shock</v>
      </c>
      <c r="L226" s="6" t="str">
        <f>VLOOKUP(E226, 'Natural Hazards'!E:AF, 28, FALSE)</f>
        <v>No Shock</v>
      </c>
      <c r="M226" s="6" t="str">
        <f>VLOOKUP(E226,'Natural Hazards'!E:AH, 30, FALSE)</f>
        <v>Shock</v>
      </c>
      <c r="N226" s="6" t="str">
        <f>VLOOKUP(E226, 'Policy&amp;Access'!E:G, 3, FALSE)</f>
        <v>No shock</v>
      </c>
      <c r="O226" s="6" t="str">
        <f>VLOOKUP(E226, Displacement!E:G, 3, FALSE)</f>
        <v>No shock</v>
      </c>
      <c r="P226" s="6" t="str">
        <f>VLOOKUP(E226, Disease!E:G, 3, FALSE)</f>
        <v>Shock</v>
      </c>
      <c r="Q226" s="6" t="str">
        <f>VLOOKUP(E226, Markets!E:G, 3, FALSE)</f>
        <v>No shock</v>
      </c>
    </row>
    <row r="227" spans="1:17" s="1" customFormat="1" ht="17.5" thickTop="1" thickBot="1" x14ac:dyDescent="0.5">
      <c r="A227" s="50" t="s">
        <v>147</v>
      </c>
      <c r="B227" s="3" t="s">
        <v>596</v>
      </c>
      <c r="C227" s="3" t="s">
        <v>613</v>
      </c>
      <c r="D227" s="3" t="s">
        <v>614</v>
      </c>
      <c r="E227" s="3" t="str">
        <f t="shared" si="6"/>
        <v>AF1809_February</v>
      </c>
      <c r="F227" s="10">
        <v>81274.21323526479</v>
      </c>
      <c r="G227" s="11">
        <f t="shared" si="7"/>
        <v>2</v>
      </c>
      <c r="H227" s="6" t="str">
        <f>VLOOKUP(E227, Conflict!E:G, 3, FALSE)</f>
        <v>Shock</v>
      </c>
      <c r="I227" s="19">
        <f>VLOOKUP(E227, 'Natural Hazards'!E:G, 3, FALSE)</f>
        <v>1</v>
      </c>
      <c r="J227" s="6" t="str">
        <f>VLOOKUP(E227, 'Natural Hazards'!E:H, 4, FALSE)</f>
        <v>Shock</v>
      </c>
      <c r="K227" s="6" t="str">
        <f>VLOOKUP(E227, 'Natural Hazards'!E:V, 18, FALSE)</f>
        <v>No shock</v>
      </c>
      <c r="L227" s="6" t="str">
        <f>VLOOKUP(E227, 'Natural Hazards'!E:AF, 28, FALSE)</f>
        <v>No Shock</v>
      </c>
      <c r="M227" s="6" t="str">
        <f>VLOOKUP(E227,'Natural Hazards'!E:AH, 30, FALSE)</f>
        <v>No Shock</v>
      </c>
      <c r="N227" s="6" t="str">
        <f>VLOOKUP(E227, 'Policy&amp;Access'!E:G, 3, FALSE)</f>
        <v>No shock</v>
      </c>
      <c r="O227" s="6" t="str">
        <f>VLOOKUP(E227, Displacement!E:G, 3, FALSE)</f>
        <v>No shock</v>
      </c>
      <c r="P227" s="6" t="str">
        <f>VLOOKUP(E227, Disease!E:G, 3, FALSE)</f>
        <v>No shock</v>
      </c>
      <c r="Q227" s="6" t="str">
        <f>VLOOKUP(E227, Markets!E:G, 3, FALSE)</f>
        <v>No shock</v>
      </c>
    </row>
    <row r="228" spans="1:17" s="1" customFormat="1" ht="17.5" thickTop="1" thickBot="1" x14ac:dyDescent="0.5">
      <c r="A228" s="50" t="s">
        <v>147</v>
      </c>
      <c r="B228" s="3" t="s">
        <v>596</v>
      </c>
      <c r="C228" s="3" t="s">
        <v>615</v>
      </c>
      <c r="D228" s="3" t="s">
        <v>616</v>
      </c>
      <c r="E228" s="3" t="str">
        <f t="shared" si="6"/>
        <v>AF1810_February</v>
      </c>
      <c r="F228" s="10">
        <v>245088.27421089908</v>
      </c>
      <c r="G228" s="11">
        <f t="shared" si="7"/>
        <v>2</v>
      </c>
      <c r="H228" s="6" t="str">
        <f>VLOOKUP(E228, Conflict!E:G, 3, FALSE)</f>
        <v>No shock</v>
      </c>
      <c r="I228" s="19">
        <f>VLOOKUP(E228, 'Natural Hazards'!E:G, 3, FALSE)</f>
        <v>2</v>
      </c>
      <c r="J228" s="6" t="str">
        <f>VLOOKUP(E228, 'Natural Hazards'!E:H, 4, FALSE)</f>
        <v>Shock</v>
      </c>
      <c r="K228" s="6" t="str">
        <f>VLOOKUP(E228, 'Natural Hazards'!E:V, 18, FALSE)</f>
        <v>No shock</v>
      </c>
      <c r="L228" s="6" t="str">
        <f>VLOOKUP(E228, 'Natural Hazards'!E:AF, 28, FALSE)</f>
        <v>No Shock</v>
      </c>
      <c r="M228" s="6" t="str">
        <f>VLOOKUP(E228,'Natural Hazards'!E:AH, 30, FALSE)</f>
        <v>Shock</v>
      </c>
      <c r="N228" s="6" t="str">
        <f>VLOOKUP(E228, 'Policy&amp;Access'!E:G, 3, FALSE)</f>
        <v>No shock</v>
      </c>
      <c r="O228" s="6" t="str">
        <f>VLOOKUP(E228, Displacement!E:G, 3, FALSE)</f>
        <v>No shock</v>
      </c>
      <c r="P228" s="6" t="str">
        <f>VLOOKUP(E228, Disease!E:G, 3, FALSE)</f>
        <v>No shock</v>
      </c>
      <c r="Q228" s="6" t="str">
        <f>VLOOKUP(E228, Markets!E:G, 3, FALSE)</f>
        <v>No shock</v>
      </c>
    </row>
    <row r="229" spans="1:17" s="1" customFormat="1" ht="17.5" thickTop="1" thickBot="1" x14ac:dyDescent="0.5">
      <c r="A229" s="50" t="s">
        <v>147</v>
      </c>
      <c r="B229" s="3" t="s">
        <v>596</v>
      </c>
      <c r="C229" s="3" t="s">
        <v>617</v>
      </c>
      <c r="D229" s="3" t="s">
        <v>618</v>
      </c>
      <c r="E229" s="3" t="str">
        <f t="shared" si="6"/>
        <v>AF1811_February</v>
      </c>
      <c r="F229" s="10">
        <v>87668.657810225763</v>
      </c>
      <c r="G229" s="11">
        <f t="shared" si="7"/>
        <v>2</v>
      </c>
      <c r="H229" s="6" t="str">
        <f>VLOOKUP(E229, Conflict!E:G, 3, FALSE)</f>
        <v>No shock</v>
      </c>
      <c r="I229" s="19">
        <f>VLOOKUP(E229, 'Natural Hazards'!E:G, 3, FALSE)</f>
        <v>2</v>
      </c>
      <c r="J229" s="6" t="str">
        <f>VLOOKUP(E229, 'Natural Hazards'!E:H, 4, FALSE)</f>
        <v>Shock</v>
      </c>
      <c r="K229" s="6" t="str">
        <f>VLOOKUP(E229, 'Natural Hazards'!E:V, 18, FALSE)</f>
        <v>No shock</v>
      </c>
      <c r="L229" s="6" t="str">
        <f>VLOOKUP(E229, 'Natural Hazards'!E:AF, 28, FALSE)</f>
        <v>No Shock</v>
      </c>
      <c r="M229" s="6" t="str">
        <f>VLOOKUP(E229,'Natural Hazards'!E:AH, 30, FALSE)</f>
        <v>Shock</v>
      </c>
      <c r="N229" s="6" t="str">
        <f>VLOOKUP(E229, 'Policy&amp;Access'!E:G, 3, FALSE)</f>
        <v>No shock</v>
      </c>
      <c r="O229" s="6" t="str">
        <f>VLOOKUP(E229, Displacement!E:G, 3, FALSE)</f>
        <v>No shock</v>
      </c>
      <c r="P229" s="6" t="str">
        <f>VLOOKUP(E229, Disease!E:G, 3, FALSE)</f>
        <v>No shock</v>
      </c>
      <c r="Q229" s="6" t="str">
        <f>VLOOKUP(E229, Markets!E:G, 3, FALSE)</f>
        <v>No shock</v>
      </c>
    </row>
    <row r="230" spans="1:17" s="1" customFormat="1" ht="17.5" thickTop="1" thickBot="1" x14ac:dyDescent="0.5">
      <c r="A230" s="50" t="s">
        <v>147</v>
      </c>
      <c r="B230" s="3" t="s">
        <v>596</v>
      </c>
      <c r="C230" s="3" t="s">
        <v>619</v>
      </c>
      <c r="D230" s="3" t="s">
        <v>620</v>
      </c>
      <c r="E230" s="3" t="str">
        <f t="shared" si="6"/>
        <v>AF1812_February</v>
      </c>
      <c r="F230" s="10">
        <v>72300.275447257343</v>
      </c>
      <c r="G230" s="11">
        <f t="shared" si="7"/>
        <v>3</v>
      </c>
      <c r="H230" s="6" t="str">
        <f>VLOOKUP(E230, Conflict!E:G, 3, FALSE)</f>
        <v>Shock</v>
      </c>
      <c r="I230" s="19">
        <f>VLOOKUP(E230, 'Natural Hazards'!E:G, 3, FALSE)</f>
        <v>1</v>
      </c>
      <c r="J230" s="6" t="str">
        <f>VLOOKUP(E230, 'Natural Hazards'!E:H, 4, FALSE)</f>
        <v>Shock</v>
      </c>
      <c r="K230" s="6" t="str">
        <f>VLOOKUP(E230, 'Natural Hazards'!E:V, 18, FALSE)</f>
        <v>No shock</v>
      </c>
      <c r="L230" s="6" t="str">
        <f>VLOOKUP(E230, 'Natural Hazards'!E:AF, 28, FALSE)</f>
        <v>No Shock</v>
      </c>
      <c r="M230" s="6" t="str">
        <f>VLOOKUP(E230,'Natural Hazards'!E:AH, 30, FALSE)</f>
        <v>No Shock</v>
      </c>
      <c r="N230" s="6" t="str">
        <f>VLOOKUP(E230, 'Policy&amp;Access'!E:G, 3, FALSE)</f>
        <v>No shock</v>
      </c>
      <c r="O230" s="6" t="str">
        <f>VLOOKUP(E230, Displacement!E:G, 3, FALSE)</f>
        <v>No shock</v>
      </c>
      <c r="P230" s="6" t="str">
        <f>VLOOKUP(E230, Disease!E:G, 3, FALSE)</f>
        <v>Shock</v>
      </c>
      <c r="Q230" s="6" t="str">
        <f>VLOOKUP(E230, Markets!E:G, 3, FALSE)</f>
        <v>No shock</v>
      </c>
    </row>
    <row r="231" spans="1:17" s="1" customFormat="1" ht="17.5" thickTop="1" thickBot="1" x14ac:dyDescent="0.5">
      <c r="A231" s="50" t="s">
        <v>147</v>
      </c>
      <c r="B231" s="3" t="s">
        <v>596</v>
      </c>
      <c r="C231" s="3" t="s">
        <v>621</v>
      </c>
      <c r="D231" s="3" t="s">
        <v>622</v>
      </c>
      <c r="E231" s="3" t="str">
        <f t="shared" si="6"/>
        <v>AF1813_February</v>
      </c>
      <c r="F231" s="10">
        <v>47809.938429599133</v>
      </c>
      <c r="G231" s="11">
        <f t="shared" si="7"/>
        <v>2</v>
      </c>
      <c r="H231" s="6" t="str">
        <f>VLOOKUP(E231, Conflict!E:G, 3, FALSE)</f>
        <v>No shock</v>
      </c>
      <c r="I231" s="19">
        <f>VLOOKUP(E231, 'Natural Hazards'!E:G, 3, FALSE)</f>
        <v>2</v>
      </c>
      <c r="J231" s="6" t="str">
        <f>VLOOKUP(E231, 'Natural Hazards'!E:H, 4, FALSE)</f>
        <v>Shock</v>
      </c>
      <c r="K231" s="6" t="str">
        <f>VLOOKUP(E231, 'Natural Hazards'!E:V, 18, FALSE)</f>
        <v>No shock</v>
      </c>
      <c r="L231" s="6" t="str">
        <f>VLOOKUP(E231, 'Natural Hazards'!E:AF, 28, FALSE)</f>
        <v>No Shock</v>
      </c>
      <c r="M231" s="6" t="str">
        <f>VLOOKUP(E231,'Natural Hazards'!E:AH, 30, FALSE)</f>
        <v>Shock</v>
      </c>
      <c r="N231" s="6" t="str">
        <f>VLOOKUP(E231, 'Policy&amp;Access'!E:G, 3, FALSE)</f>
        <v>No shock</v>
      </c>
      <c r="O231" s="6" t="str">
        <f>VLOOKUP(E231, Displacement!E:G, 3, FALSE)</f>
        <v>No shock</v>
      </c>
      <c r="P231" s="6" t="str">
        <f>VLOOKUP(E231, Disease!E:G, 3, FALSE)</f>
        <v>No shock</v>
      </c>
      <c r="Q231" s="6" t="str">
        <f>VLOOKUP(E231, Markets!E:G, 3, FALSE)</f>
        <v>No shock</v>
      </c>
    </row>
    <row r="232" spans="1:17" s="1" customFormat="1" ht="17.5" thickTop="1" thickBot="1" x14ac:dyDescent="0.5">
      <c r="A232" s="50" t="s">
        <v>147</v>
      </c>
      <c r="B232" s="3" t="s">
        <v>596</v>
      </c>
      <c r="C232" s="3" t="s">
        <v>623</v>
      </c>
      <c r="D232" s="3" t="s">
        <v>624</v>
      </c>
      <c r="E232" s="3" t="str">
        <f t="shared" si="6"/>
        <v>AF1814_February</v>
      </c>
      <c r="F232" s="10">
        <v>45624.097845951284</v>
      </c>
      <c r="G232" s="11">
        <f t="shared" si="7"/>
        <v>1</v>
      </c>
      <c r="H232" s="6" t="str">
        <f>VLOOKUP(E232, Conflict!E:G, 3, FALSE)</f>
        <v>No shock</v>
      </c>
      <c r="I232" s="19">
        <f>VLOOKUP(E232, 'Natural Hazards'!E:G, 3, FALSE)</f>
        <v>1</v>
      </c>
      <c r="J232" s="6" t="str">
        <f>VLOOKUP(E232, 'Natural Hazards'!E:H, 4, FALSE)</f>
        <v>Shock</v>
      </c>
      <c r="K232" s="6" t="str">
        <f>VLOOKUP(E232, 'Natural Hazards'!E:V, 18, FALSE)</f>
        <v>No shock</v>
      </c>
      <c r="L232" s="6" t="str">
        <f>VLOOKUP(E232, 'Natural Hazards'!E:AF, 28, FALSE)</f>
        <v>No Shock</v>
      </c>
      <c r="M232" s="6" t="str">
        <f>VLOOKUP(E232,'Natural Hazards'!E:AH, 30, FALSE)</f>
        <v>No Shock</v>
      </c>
      <c r="N232" s="6" t="str">
        <f>VLOOKUP(E232, 'Policy&amp;Access'!E:G, 3, FALSE)</f>
        <v>No shock</v>
      </c>
      <c r="O232" s="6" t="str">
        <f>VLOOKUP(E232, Displacement!E:G, 3, FALSE)</f>
        <v>No shock</v>
      </c>
      <c r="P232" s="6" t="str">
        <f>VLOOKUP(E232, Disease!E:G, 3, FALSE)</f>
        <v>No shock</v>
      </c>
      <c r="Q232" s="6" t="str">
        <f>VLOOKUP(E232, Markets!E:G, 3, FALSE)</f>
        <v>No shock</v>
      </c>
    </row>
    <row r="233" spans="1:17" s="1" customFormat="1" ht="17.5" thickTop="1" thickBot="1" x14ac:dyDescent="0.5">
      <c r="A233" s="50" t="s">
        <v>147</v>
      </c>
      <c r="B233" s="3" t="s">
        <v>596</v>
      </c>
      <c r="C233" s="3" t="s">
        <v>625</v>
      </c>
      <c r="D233" s="3" t="s">
        <v>626</v>
      </c>
      <c r="E233" s="3" t="str">
        <f t="shared" si="6"/>
        <v>AF1815_February</v>
      </c>
      <c r="F233" s="10">
        <v>47256.708947771156</v>
      </c>
      <c r="G233" s="11">
        <f t="shared" si="7"/>
        <v>2</v>
      </c>
      <c r="H233" s="6" t="str">
        <f>VLOOKUP(E233, Conflict!E:G, 3, FALSE)</f>
        <v>No shock</v>
      </c>
      <c r="I233" s="19">
        <f>VLOOKUP(E233, 'Natural Hazards'!E:G, 3, FALSE)</f>
        <v>2</v>
      </c>
      <c r="J233" s="6" t="str">
        <f>VLOOKUP(E233, 'Natural Hazards'!E:H, 4, FALSE)</f>
        <v>Shock</v>
      </c>
      <c r="K233" s="6" t="str">
        <f>VLOOKUP(E233, 'Natural Hazards'!E:V, 18, FALSE)</f>
        <v>No shock</v>
      </c>
      <c r="L233" s="6" t="str">
        <f>VLOOKUP(E233, 'Natural Hazards'!E:AF, 28, FALSE)</f>
        <v>No Shock</v>
      </c>
      <c r="M233" s="6" t="str">
        <f>VLOOKUP(E233,'Natural Hazards'!E:AH, 30, FALSE)</f>
        <v>Shock</v>
      </c>
      <c r="N233" s="6" t="str">
        <f>VLOOKUP(E233, 'Policy&amp;Access'!E:G, 3, FALSE)</f>
        <v>No shock</v>
      </c>
      <c r="O233" s="6" t="str">
        <f>VLOOKUP(E233, Displacement!E:G, 3, FALSE)</f>
        <v>No shock</v>
      </c>
      <c r="P233" s="6" t="str">
        <f>VLOOKUP(E233, Disease!E:G, 3, FALSE)</f>
        <v>No shock</v>
      </c>
      <c r="Q233" s="6" t="str">
        <f>VLOOKUP(E233, Markets!E:G, 3, FALSE)</f>
        <v>No shock</v>
      </c>
    </row>
    <row r="234" spans="1:17" s="1" customFormat="1" ht="17.5" thickTop="1" thickBot="1" x14ac:dyDescent="0.5">
      <c r="A234" s="50" t="s">
        <v>147</v>
      </c>
      <c r="B234" s="3" t="s">
        <v>596</v>
      </c>
      <c r="C234" s="3" t="s">
        <v>627</v>
      </c>
      <c r="D234" s="3" t="s">
        <v>628</v>
      </c>
      <c r="E234" s="3" t="str">
        <f t="shared" si="6"/>
        <v>AF1816_February</v>
      </c>
      <c r="F234" s="10">
        <v>105982.04965688742</v>
      </c>
      <c r="G234" s="11">
        <f t="shared" si="7"/>
        <v>1</v>
      </c>
      <c r="H234" s="6" t="str">
        <f>VLOOKUP(E234, Conflict!E:G, 3, FALSE)</f>
        <v>No shock</v>
      </c>
      <c r="I234" s="19">
        <f>VLOOKUP(E234, 'Natural Hazards'!E:G, 3, FALSE)</f>
        <v>1</v>
      </c>
      <c r="J234" s="6" t="str">
        <f>VLOOKUP(E234, 'Natural Hazards'!E:H, 4, FALSE)</f>
        <v>Shock</v>
      </c>
      <c r="K234" s="6" t="str">
        <f>VLOOKUP(E234, 'Natural Hazards'!E:V, 18, FALSE)</f>
        <v>No shock</v>
      </c>
      <c r="L234" s="6" t="str">
        <f>VLOOKUP(E234, 'Natural Hazards'!E:AF, 28, FALSE)</f>
        <v>No Shock</v>
      </c>
      <c r="M234" s="6" t="str">
        <f>VLOOKUP(E234,'Natural Hazards'!E:AH, 30, FALSE)</f>
        <v>No Shock</v>
      </c>
      <c r="N234" s="6" t="str">
        <f>VLOOKUP(E234, 'Policy&amp;Access'!E:G, 3, FALSE)</f>
        <v>No shock</v>
      </c>
      <c r="O234" s="6" t="str">
        <f>VLOOKUP(E234, Displacement!E:G, 3, FALSE)</f>
        <v>No shock</v>
      </c>
      <c r="P234" s="6" t="str">
        <f>VLOOKUP(E234, Disease!E:G, 3, FALSE)</f>
        <v>No shock</v>
      </c>
      <c r="Q234" s="6" t="str">
        <f>VLOOKUP(E234, Markets!E:G, 3, FALSE)</f>
        <v>No shock</v>
      </c>
    </row>
    <row r="235" spans="1:17" s="1" customFormat="1" ht="17.5" thickTop="1" thickBot="1" x14ac:dyDescent="0.5">
      <c r="A235" s="50" t="s">
        <v>147</v>
      </c>
      <c r="B235" s="3" t="s">
        <v>596</v>
      </c>
      <c r="C235" s="3" t="s">
        <v>629</v>
      </c>
      <c r="D235" s="3" t="s">
        <v>630</v>
      </c>
      <c r="E235" s="3" t="str">
        <f t="shared" si="6"/>
        <v>AF1817_February</v>
      </c>
      <c r="F235" s="10">
        <v>69232.643163932764</v>
      </c>
      <c r="G235" s="11">
        <f t="shared" si="7"/>
        <v>1</v>
      </c>
      <c r="H235" s="6" t="str">
        <f>VLOOKUP(E235, Conflict!E:G, 3, FALSE)</f>
        <v>No shock</v>
      </c>
      <c r="I235" s="19">
        <f>VLOOKUP(E235, 'Natural Hazards'!E:G, 3, FALSE)</f>
        <v>1</v>
      </c>
      <c r="J235" s="6" t="str">
        <f>VLOOKUP(E235, 'Natural Hazards'!E:H, 4, FALSE)</f>
        <v>Shock</v>
      </c>
      <c r="K235" s="6" t="str">
        <f>VLOOKUP(E235, 'Natural Hazards'!E:V, 18, FALSE)</f>
        <v>No shock</v>
      </c>
      <c r="L235" s="6" t="str">
        <f>VLOOKUP(E235, 'Natural Hazards'!E:AF, 28, FALSE)</f>
        <v>No Shock</v>
      </c>
      <c r="M235" s="6" t="str">
        <f>VLOOKUP(E235,'Natural Hazards'!E:AH, 30, FALSE)</f>
        <v>No Shock</v>
      </c>
      <c r="N235" s="6" t="str">
        <f>VLOOKUP(E235, 'Policy&amp;Access'!E:G, 3, FALSE)</f>
        <v>No shock</v>
      </c>
      <c r="O235" s="6" t="str">
        <f>VLOOKUP(E235, Displacement!E:G, 3, FALSE)</f>
        <v>No shock</v>
      </c>
      <c r="P235" s="6" t="str">
        <f>VLOOKUP(E235, Disease!E:G, 3, FALSE)</f>
        <v>No shock</v>
      </c>
      <c r="Q235" s="6" t="str">
        <f>VLOOKUP(E235, Markets!E:G, 3, FALSE)</f>
        <v>No shock</v>
      </c>
    </row>
    <row r="236" spans="1:17" s="1" customFormat="1" ht="17.5" thickTop="1" thickBot="1" x14ac:dyDescent="0.5">
      <c r="A236" s="50" t="s">
        <v>147</v>
      </c>
      <c r="B236" s="3" t="s">
        <v>631</v>
      </c>
      <c r="C236" s="3" t="s">
        <v>631</v>
      </c>
      <c r="D236" s="3" t="s">
        <v>632</v>
      </c>
      <c r="E236" s="3" t="str">
        <f t="shared" si="6"/>
        <v>AF1901_February</v>
      </c>
      <c r="F236" s="10">
        <v>446594.18412644812</v>
      </c>
      <c r="G236" s="11">
        <f t="shared" si="7"/>
        <v>2</v>
      </c>
      <c r="H236" s="6" t="str">
        <f>VLOOKUP(E236, Conflict!E:G, 3, FALSE)</f>
        <v>No shock</v>
      </c>
      <c r="I236" s="19">
        <f>VLOOKUP(E236, 'Natural Hazards'!E:G, 3, FALSE)</f>
        <v>1</v>
      </c>
      <c r="J236" s="6" t="str">
        <f>VLOOKUP(E236, 'Natural Hazards'!E:H, 4, FALSE)</f>
        <v>Shock</v>
      </c>
      <c r="K236" s="6" t="str">
        <f>VLOOKUP(E236, 'Natural Hazards'!E:V, 18, FALSE)</f>
        <v>No shock</v>
      </c>
      <c r="L236" s="6" t="str">
        <f>VLOOKUP(E236, 'Natural Hazards'!E:AF, 28, FALSE)</f>
        <v>No Shock</v>
      </c>
      <c r="M236" s="6" t="str">
        <f>VLOOKUP(E236,'Natural Hazards'!E:AH, 30, FALSE)</f>
        <v>No Shock</v>
      </c>
      <c r="N236" s="6" t="str">
        <f>VLOOKUP(E236, 'Policy&amp;Access'!E:G, 3, FALSE)</f>
        <v>No shock</v>
      </c>
      <c r="O236" s="6" t="str">
        <f>VLOOKUP(E236, Displacement!E:G, 3, FALSE)</f>
        <v>No shock</v>
      </c>
      <c r="P236" s="6" t="str">
        <f>VLOOKUP(E236, Disease!E:G, 3, FALSE)</f>
        <v>Shock</v>
      </c>
      <c r="Q236" s="6" t="str">
        <f>VLOOKUP(E236, Markets!E:G, 3, FALSE)</f>
        <v>No shock</v>
      </c>
    </row>
    <row r="237" spans="1:17" s="1" customFormat="1" ht="17.5" thickTop="1" thickBot="1" x14ac:dyDescent="0.5">
      <c r="A237" s="50" t="s">
        <v>147</v>
      </c>
      <c r="B237" s="3" t="s">
        <v>631</v>
      </c>
      <c r="C237" s="3" t="s">
        <v>633</v>
      </c>
      <c r="D237" s="3" t="s">
        <v>634</v>
      </c>
      <c r="E237" s="3" t="str">
        <f t="shared" si="6"/>
        <v>AF1902_February</v>
      </c>
      <c r="F237" s="10">
        <v>107698.80084165111</v>
      </c>
      <c r="G237" s="11">
        <f t="shared" si="7"/>
        <v>1</v>
      </c>
      <c r="H237" s="6" t="str">
        <f>VLOOKUP(E237, Conflict!E:G, 3, FALSE)</f>
        <v>No shock</v>
      </c>
      <c r="I237" s="19">
        <f>VLOOKUP(E237, 'Natural Hazards'!E:G, 3, FALSE)</f>
        <v>1</v>
      </c>
      <c r="J237" s="6" t="str">
        <f>VLOOKUP(E237, 'Natural Hazards'!E:H, 4, FALSE)</f>
        <v>Shock</v>
      </c>
      <c r="K237" s="6" t="str">
        <f>VLOOKUP(E237, 'Natural Hazards'!E:V, 18, FALSE)</f>
        <v>No shock</v>
      </c>
      <c r="L237" s="6" t="str">
        <f>VLOOKUP(E237, 'Natural Hazards'!E:AF, 28, FALSE)</f>
        <v>No Shock</v>
      </c>
      <c r="M237" s="6" t="str">
        <f>VLOOKUP(E237,'Natural Hazards'!E:AH, 30, FALSE)</f>
        <v>No Shock</v>
      </c>
      <c r="N237" s="6" t="str">
        <f>VLOOKUP(E237, 'Policy&amp;Access'!E:G, 3, FALSE)</f>
        <v>No shock</v>
      </c>
      <c r="O237" s="6" t="str">
        <f>VLOOKUP(E237, Displacement!E:G, 3, FALSE)</f>
        <v>No shock</v>
      </c>
      <c r="P237" s="6" t="str">
        <f>VLOOKUP(E237, Disease!E:G, 3, FALSE)</f>
        <v>No shock</v>
      </c>
      <c r="Q237" s="6" t="str">
        <f>VLOOKUP(E237, Markets!E:G, 3, FALSE)</f>
        <v>No shock</v>
      </c>
    </row>
    <row r="238" spans="1:17" s="1" customFormat="1" ht="17.5" thickTop="1" thickBot="1" x14ac:dyDescent="0.5">
      <c r="A238" s="50" t="s">
        <v>147</v>
      </c>
      <c r="B238" s="3" t="s">
        <v>631</v>
      </c>
      <c r="C238" s="3" t="s">
        <v>635</v>
      </c>
      <c r="D238" s="3" t="s">
        <v>636</v>
      </c>
      <c r="E238" s="3" t="str">
        <f t="shared" si="6"/>
        <v>AF1903_February</v>
      </c>
      <c r="F238" s="10">
        <v>81881.044944227237</v>
      </c>
      <c r="G238" s="11">
        <f t="shared" si="7"/>
        <v>2</v>
      </c>
      <c r="H238" s="6" t="str">
        <f>VLOOKUP(E238, Conflict!E:G, 3, FALSE)</f>
        <v>No shock</v>
      </c>
      <c r="I238" s="19">
        <f>VLOOKUP(E238, 'Natural Hazards'!E:G, 3, FALSE)</f>
        <v>1</v>
      </c>
      <c r="J238" s="6" t="str">
        <f>VLOOKUP(E238, 'Natural Hazards'!E:H, 4, FALSE)</f>
        <v>Shock</v>
      </c>
      <c r="K238" s="6" t="str">
        <f>VLOOKUP(E238, 'Natural Hazards'!E:V, 18, FALSE)</f>
        <v>No shock</v>
      </c>
      <c r="L238" s="6" t="str">
        <f>VLOOKUP(E238, 'Natural Hazards'!E:AF, 28, FALSE)</f>
        <v>No Shock</v>
      </c>
      <c r="M238" s="6" t="str">
        <f>VLOOKUP(E238,'Natural Hazards'!E:AH, 30, FALSE)</f>
        <v>No Shock</v>
      </c>
      <c r="N238" s="6" t="str">
        <f>VLOOKUP(E238, 'Policy&amp;Access'!E:G, 3, FALSE)</f>
        <v>No shock</v>
      </c>
      <c r="O238" s="6" t="str">
        <f>VLOOKUP(E238, Displacement!E:G, 3, FALSE)</f>
        <v>No shock</v>
      </c>
      <c r="P238" s="6" t="str">
        <f>VLOOKUP(E238, Disease!E:G, 3, FALSE)</f>
        <v>Shock</v>
      </c>
      <c r="Q238" s="6" t="str">
        <f>VLOOKUP(E238, Markets!E:G, 3, FALSE)</f>
        <v>No shock</v>
      </c>
    </row>
    <row r="239" spans="1:17" s="1" customFormat="1" ht="17.5" thickTop="1" thickBot="1" x14ac:dyDescent="0.5">
      <c r="A239" s="50" t="s">
        <v>147</v>
      </c>
      <c r="B239" s="3" t="s">
        <v>631</v>
      </c>
      <c r="C239" s="3" t="s">
        <v>637</v>
      </c>
      <c r="D239" s="3" t="s">
        <v>638</v>
      </c>
      <c r="E239" s="3" t="str">
        <f t="shared" si="6"/>
        <v>AF1904_February</v>
      </c>
      <c r="F239" s="10">
        <v>234403.84312826901</v>
      </c>
      <c r="G239" s="11">
        <f t="shared" si="7"/>
        <v>3</v>
      </c>
      <c r="H239" s="6" t="str">
        <f>VLOOKUP(E239, Conflict!E:G, 3, FALSE)</f>
        <v>No shock</v>
      </c>
      <c r="I239" s="19">
        <f>VLOOKUP(E239, 'Natural Hazards'!E:G, 3, FALSE)</f>
        <v>2</v>
      </c>
      <c r="J239" s="6" t="str">
        <f>VLOOKUP(E239, 'Natural Hazards'!E:H, 4, FALSE)</f>
        <v>Shock</v>
      </c>
      <c r="K239" s="6" t="str">
        <f>VLOOKUP(E239, 'Natural Hazards'!E:V, 18, FALSE)</f>
        <v>No shock</v>
      </c>
      <c r="L239" s="6" t="str">
        <f>VLOOKUP(E239, 'Natural Hazards'!E:AF, 28, FALSE)</f>
        <v>No Shock</v>
      </c>
      <c r="M239" s="6" t="str">
        <f>VLOOKUP(E239,'Natural Hazards'!E:AH, 30, FALSE)</f>
        <v>Shock</v>
      </c>
      <c r="N239" s="6" t="str">
        <f>VLOOKUP(E239, 'Policy&amp;Access'!E:G, 3, FALSE)</f>
        <v>No shock</v>
      </c>
      <c r="O239" s="6" t="str">
        <f>VLOOKUP(E239, Displacement!E:G, 3, FALSE)</f>
        <v>No shock</v>
      </c>
      <c r="P239" s="6" t="str">
        <f>VLOOKUP(E239, Disease!E:G, 3, FALSE)</f>
        <v>Shock</v>
      </c>
      <c r="Q239" s="6" t="str">
        <f>VLOOKUP(E239, Markets!E:G, 3, FALSE)</f>
        <v>No shock</v>
      </c>
    </row>
    <row r="240" spans="1:17" s="1" customFormat="1" ht="17.5" thickTop="1" thickBot="1" x14ac:dyDescent="0.5">
      <c r="A240" s="50" t="s">
        <v>147</v>
      </c>
      <c r="B240" s="3" t="s">
        <v>631</v>
      </c>
      <c r="C240" s="3" t="s">
        <v>639</v>
      </c>
      <c r="D240" s="3" t="s">
        <v>640</v>
      </c>
      <c r="E240" s="3" t="str">
        <f t="shared" si="6"/>
        <v>AF1905_February</v>
      </c>
      <c r="F240" s="10">
        <v>426666.50046505075</v>
      </c>
      <c r="G240" s="11">
        <f t="shared" si="7"/>
        <v>3</v>
      </c>
      <c r="H240" s="6" t="str">
        <f>VLOOKUP(E240, Conflict!E:G, 3, FALSE)</f>
        <v>Shock</v>
      </c>
      <c r="I240" s="19">
        <f>VLOOKUP(E240, 'Natural Hazards'!E:G, 3, FALSE)</f>
        <v>1</v>
      </c>
      <c r="J240" s="6" t="str">
        <f>VLOOKUP(E240, 'Natural Hazards'!E:H, 4, FALSE)</f>
        <v>Shock</v>
      </c>
      <c r="K240" s="6" t="str">
        <f>VLOOKUP(E240, 'Natural Hazards'!E:V, 18, FALSE)</f>
        <v>No shock</v>
      </c>
      <c r="L240" s="6" t="str">
        <f>VLOOKUP(E240, 'Natural Hazards'!E:AF, 28, FALSE)</f>
        <v>No Shock</v>
      </c>
      <c r="M240" s="6" t="str">
        <f>VLOOKUP(E240,'Natural Hazards'!E:AH, 30, FALSE)</f>
        <v>No Shock</v>
      </c>
      <c r="N240" s="6" t="str">
        <f>VLOOKUP(E240, 'Policy&amp;Access'!E:G, 3, FALSE)</f>
        <v>No shock</v>
      </c>
      <c r="O240" s="6" t="str">
        <f>VLOOKUP(E240, Displacement!E:G, 3, FALSE)</f>
        <v>No shock</v>
      </c>
      <c r="P240" s="6" t="str">
        <f>VLOOKUP(E240, Disease!E:G, 3, FALSE)</f>
        <v>Shock</v>
      </c>
      <c r="Q240" s="6" t="str">
        <f>VLOOKUP(E240, Markets!E:G, 3, FALSE)</f>
        <v>No shock</v>
      </c>
    </row>
    <row r="241" spans="1:17" s="1" customFormat="1" ht="17.5" thickTop="1" thickBot="1" x14ac:dyDescent="0.5">
      <c r="A241" s="50" t="s">
        <v>147</v>
      </c>
      <c r="B241" s="3" t="s">
        <v>631</v>
      </c>
      <c r="C241" s="3" t="s">
        <v>641</v>
      </c>
      <c r="D241" s="3" t="s">
        <v>642</v>
      </c>
      <c r="E241" s="3" t="str">
        <f t="shared" si="6"/>
        <v>AF1906_February</v>
      </c>
      <c r="F241" s="10">
        <v>160112.09280163713</v>
      </c>
      <c r="G241" s="11">
        <f t="shared" si="7"/>
        <v>1</v>
      </c>
      <c r="H241" s="6" t="str">
        <f>VLOOKUP(E241, Conflict!E:G, 3, FALSE)</f>
        <v>No shock</v>
      </c>
      <c r="I241" s="19">
        <f>VLOOKUP(E241, 'Natural Hazards'!E:G, 3, FALSE)</f>
        <v>1</v>
      </c>
      <c r="J241" s="6" t="str">
        <f>VLOOKUP(E241, 'Natural Hazards'!E:H, 4, FALSE)</f>
        <v>Shock</v>
      </c>
      <c r="K241" s="6" t="str">
        <f>VLOOKUP(E241, 'Natural Hazards'!E:V, 18, FALSE)</f>
        <v>No shock</v>
      </c>
      <c r="L241" s="6" t="str">
        <f>VLOOKUP(E241, 'Natural Hazards'!E:AF, 28, FALSE)</f>
        <v>No Shock</v>
      </c>
      <c r="M241" s="6" t="str">
        <f>VLOOKUP(E241,'Natural Hazards'!E:AH, 30, FALSE)</f>
        <v>No Shock</v>
      </c>
      <c r="N241" s="6" t="str">
        <f>VLOOKUP(E241, 'Policy&amp;Access'!E:G, 3, FALSE)</f>
        <v>No shock</v>
      </c>
      <c r="O241" s="6" t="str">
        <f>VLOOKUP(E241, Displacement!E:G, 3, FALSE)</f>
        <v>No shock</v>
      </c>
      <c r="P241" s="6" t="str">
        <f>VLOOKUP(E241, Disease!E:G, 3, FALSE)</f>
        <v>No shock</v>
      </c>
      <c r="Q241" s="6" t="str">
        <f>VLOOKUP(E241, Markets!E:G, 3, FALSE)</f>
        <v>No shock</v>
      </c>
    </row>
    <row r="242" spans="1:17" s="1" customFormat="1" ht="17.5" thickTop="1" thickBot="1" x14ac:dyDescent="0.5">
      <c r="A242" s="50" t="s">
        <v>147</v>
      </c>
      <c r="B242" s="3" t="s">
        <v>631</v>
      </c>
      <c r="C242" s="3" t="s">
        <v>643</v>
      </c>
      <c r="D242" s="3" t="s">
        <v>644</v>
      </c>
      <c r="E242" s="3" t="str">
        <f t="shared" si="6"/>
        <v>AF1907_February</v>
      </c>
      <c r="F242" s="10">
        <v>103372.01463400699</v>
      </c>
      <c r="G242" s="11">
        <f t="shared" si="7"/>
        <v>1</v>
      </c>
      <c r="H242" s="6" t="str">
        <f>VLOOKUP(E242, Conflict!E:G, 3, FALSE)</f>
        <v>No shock</v>
      </c>
      <c r="I242" s="19">
        <f>VLOOKUP(E242, 'Natural Hazards'!E:G, 3, FALSE)</f>
        <v>1</v>
      </c>
      <c r="J242" s="6" t="str">
        <f>VLOOKUP(E242, 'Natural Hazards'!E:H, 4, FALSE)</f>
        <v>Shock</v>
      </c>
      <c r="K242" s="6" t="str">
        <f>VLOOKUP(E242, 'Natural Hazards'!E:V, 18, FALSE)</f>
        <v>No shock</v>
      </c>
      <c r="L242" s="6" t="str">
        <f>VLOOKUP(E242, 'Natural Hazards'!E:AF, 28, FALSE)</f>
        <v>No Shock</v>
      </c>
      <c r="M242" s="6" t="str">
        <f>VLOOKUP(E242,'Natural Hazards'!E:AH, 30, FALSE)</f>
        <v>No Shock</v>
      </c>
      <c r="N242" s="6" t="str">
        <f>VLOOKUP(E242, 'Policy&amp;Access'!E:G, 3, FALSE)</f>
        <v>No shock</v>
      </c>
      <c r="O242" s="6" t="str">
        <f>VLOOKUP(E242, Displacement!E:G, 3, FALSE)</f>
        <v>No shock</v>
      </c>
      <c r="P242" s="6" t="str">
        <f>VLOOKUP(E242, Disease!E:G, 3, FALSE)</f>
        <v>No shock</v>
      </c>
      <c r="Q242" s="6" t="str">
        <f>VLOOKUP(E242, Markets!E:G, 3, FALSE)</f>
        <v>No shock</v>
      </c>
    </row>
    <row r="243" spans="1:17" s="1" customFormat="1" ht="17.5" thickTop="1" thickBot="1" x14ac:dyDescent="0.5">
      <c r="A243" s="50" t="s">
        <v>147</v>
      </c>
      <c r="B243" s="3" t="s">
        <v>645</v>
      </c>
      <c r="C243" s="3" t="s">
        <v>646</v>
      </c>
      <c r="D243" s="3" t="s">
        <v>647</v>
      </c>
      <c r="E243" s="3" t="str">
        <f t="shared" si="6"/>
        <v>AF2001_February</v>
      </c>
      <c r="F243" s="10">
        <v>175337.44748941041</v>
      </c>
      <c r="G243" s="11">
        <f t="shared" si="7"/>
        <v>3</v>
      </c>
      <c r="H243" s="6" t="str">
        <f>VLOOKUP(E243, Conflict!E:G, 3, FALSE)</f>
        <v>No shock</v>
      </c>
      <c r="I243" s="19">
        <f>VLOOKUP(E243, 'Natural Hazards'!E:G, 3, FALSE)</f>
        <v>1</v>
      </c>
      <c r="J243" s="6" t="str">
        <f>VLOOKUP(E243, 'Natural Hazards'!E:H, 4, FALSE)</f>
        <v>Shock</v>
      </c>
      <c r="K243" s="6" t="str">
        <f>VLOOKUP(E243, 'Natural Hazards'!E:V, 18, FALSE)</f>
        <v>No shock</v>
      </c>
      <c r="L243" s="6" t="str">
        <f>VLOOKUP(E243, 'Natural Hazards'!E:AF, 28, FALSE)</f>
        <v>No Shock</v>
      </c>
      <c r="M243" s="6" t="str">
        <f>VLOOKUP(E243,'Natural Hazards'!E:AH, 30, FALSE)</f>
        <v>No Shock</v>
      </c>
      <c r="N243" s="6" t="str">
        <f>VLOOKUP(E243, 'Policy&amp;Access'!E:G, 3, FALSE)</f>
        <v>No shock</v>
      </c>
      <c r="O243" s="6" t="str">
        <f>VLOOKUP(E243, Displacement!E:G, 3, FALSE)</f>
        <v>No shock</v>
      </c>
      <c r="P243" s="6" t="str">
        <f>VLOOKUP(E243, Disease!E:G, 3, FALSE)</f>
        <v>Shock</v>
      </c>
      <c r="Q243" s="6" t="str">
        <f>VLOOKUP(E243, Markets!E:G, 3, FALSE)</f>
        <v>Shock</v>
      </c>
    </row>
    <row r="244" spans="1:17" s="1" customFormat="1" ht="17.5" thickTop="1" thickBot="1" x14ac:dyDescent="0.5">
      <c r="A244" s="50" t="s">
        <v>147</v>
      </c>
      <c r="B244" s="3" t="s">
        <v>645</v>
      </c>
      <c r="C244" s="3" t="s">
        <v>648</v>
      </c>
      <c r="D244" s="3" t="s">
        <v>649</v>
      </c>
      <c r="E244" s="3" t="str">
        <f t="shared" si="6"/>
        <v>AF2002_February</v>
      </c>
      <c r="F244" s="10">
        <v>76701.247684562069</v>
      </c>
      <c r="G244" s="11">
        <f t="shared" si="7"/>
        <v>4</v>
      </c>
      <c r="H244" s="6" t="str">
        <f>VLOOKUP(E244, Conflict!E:G, 3, FALSE)</f>
        <v>No shock</v>
      </c>
      <c r="I244" s="19">
        <f>VLOOKUP(E244, 'Natural Hazards'!E:G, 3, FALSE)</f>
        <v>2</v>
      </c>
      <c r="J244" s="6" t="str">
        <f>VLOOKUP(E244, 'Natural Hazards'!E:H, 4, FALSE)</f>
        <v>Shock</v>
      </c>
      <c r="K244" s="6" t="str">
        <f>VLOOKUP(E244, 'Natural Hazards'!E:V, 18, FALSE)</f>
        <v>No shock</v>
      </c>
      <c r="L244" s="6" t="str">
        <f>VLOOKUP(E244, 'Natural Hazards'!E:AF, 28, FALSE)</f>
        <v>No Shock</v>
      </c>
      <c r="M244" s="6" t="str">
        <f>VLOOKUP(E244,'Natural Hazards'!E:AH, 30, FALSE)</f>
        <v>Shock</v>
      </c>
      <c r="N244" s="6" t="str">
        <f>VLOOKUP(E244, 'Policy&amp;Access'!E:G, 3, FALSE)</f>
        <v>No shock</v>
      </c>
      <c r="O244" s="6" t="str">
        <f>VLOOKUP(E244, Displacement!E:G, 3, FALSE)</f>
        <v>No shock</v>
      </c>
      <c r="P244" s="6" t="str">
        <f>VLOOKUP(E244, Disease!E:G, 3, FALSE)</f>
        <v>Shock</v>
      </c>
      <c r="Q244" s="6" t="str">
        <f>VLOOKUP(E244, Markets!E:G, 3, FALSE)</f>
        <v>Shock</v>
      </c>
    </row>
    <row r="245" spans="1:17" s="1" customFormat="1" ht="17.5" thickTop="1" thickBot="1" x14ac:dyDescent="0.5">
      <c r="A245" s="50" t="s">
        <v>147</v>
      </c>
      <c r="B245" s="3" t="s">
        <v>645</v>
      </c>
      <c r="C245" s="3" t="s">
        <v>650</v>
      </c>
      <c r="D245" s="3" t="s">
        <v>651</v>
      </c>
      <c r="E245" s="3" t="str">
        <f t="shared" si="6"/>
        <v>AF2003_February</v>
      </c>
      <c r="F245" s="10">
        <v>60104.455424515494</v>
      </c>
      <c r="G245" s="11">
        <f t="shared" si="7"/>
        <v>3</v>
      </c>
      <c r="H245" s="6" t="str">
        <f>VLOOKUP(E245, Conflict!E:G, 3, FALSE)</f>
        <v>No shock</v>
      </c>
      <c r="I245" s="19">
        <f>VLOOKUP(E245, 'Natural Hazards'!E:G, 3, FALSE)</f>
        <v>1</v>
      </c>
      <c r="J245" s="6" t="str">
        <f>VLOOKUP(E245, 'Natural Hazards'!E:H, 4, FALSE)</f>
        <v>Shock</v>
      </c>
      <c r="K245" s="6" t="str">
        <f>VLOOKUP(E245, 'Natural Hazards'!E:V, 18, FALSE)</f>
        <v>No shock</v>
      </c>
      <c r="L245" s="6" t="str">
        <f>VLOOKUP(E245, 'Natural Hazards'!E:AF, 28, FALSE)</f>
        <v>No Shock</v>
      </c>
      <c r="M245" s="6" t="str">
        <f>VLOOKUP(E245,'Natural Hazards'!E:AH, 30, FALSE)</f>
        <v>No Shock</v>
      </c>
      <c r="N245" s="6" t="str">
        <f>VLOOKUP(E245, 'Policy&amp;Access'!E:G, 3, FALSE)</f>
        <v>Shock</v>
      </c>
      <c r="O245" s="6" t="str">
        <f>VLOOKUP(E245, Displacement!E:G, 3, FALSE)</f>
        <v>No shock</v>
      </c>
      <c r="P245" s="6" t="str">
        <f>VLOOKUP(E245, Disease!E:G, 3, FALSE)</f>
        <v>No shock</v>
      </c>
      <c r="Q245" s="6" t="str">
        <f>VLOOKUP(E245, Markets!E:G, 3, FALSE)</f>
        <v>Shock</v>
      </c>
    </row>
    <row r="246" spans="1:17" s="1" customFormat="1" ht="17.5" thickTop="1" thickBot="1" x14ac:dyDescent="0.5">
      <c r="A246" s="50" t="s">
        <v>147</v>
      </c>
      <c r="B246" s="3" t="s">
        <v>645</v>
      </c>
      <c r="C246" s="3" t="s">
        <v>652</v>
      </c>
      <c r="D246" s="3" t="s">
        <v>653</v>
      </c>
      <c r="E246" s="3" t="str">
        <f t="shared" si="6"/>
        <v>AF2004_February</v>
      </c>
      <c r="F246" s="10">
        <v>19512.581419572387</v>
      </c>
      <c r="G246" s="11">
        <f t="shared" si="7"/>
        <v>3</v>
      </c>
      <c r="H246" s="6" t="str">
        <f>VLOOKUP(E246, Conflict!E:G, 3, FALSE)</f>
        <v>No shock</v>
      </c>
      <c r="I246" s="19">
        <f>VLOOKUP(E246, 'Natural Hazards'!E:G, 3, FALSE)</f>
        <v>2</v>
      </c>
      <c r="J246" s="6" t="str">
        <f>VLOOKUP(E246, 'Natural Hazards'!E:H, 4, FALSE)</f>
        <v>Shock</v>
      </c>
      <c r="K246" s="6" t="str">
        <f>VLOOKUP(E246, 'Natural Hazards'!E:V, 18, FALSE)</f>
        <v>No shock</v>
      </c>
      <c r="L246" s="6" t="str">
        <f>VLOOKUP(E246, 'Natural Hazards'!E:AF, 28, FALSE)</f>
        <v>No Shock</v>
      </c>
      <c r="M246" s="6" t="str">
        <f>VLOOKUP(E246,'Natural Hazards'!E:AH, 30, FALSE)</f>
        <v>Shock</v>
      </c>
      <c r="N246" s="6" t="str">
        <f>VLOOKUP(E246, 'Policy&amp;Access'!E:G, 3, FALSE)</f>
        <v>No shock</v>
      </c>
      <c r="O246" s="6" t="str">
        <f>VLOOKUP(E246, Displacement!E:G, 3, FALSE)</f>
        <v>No shock</v>
      </c>
      <c r="P246" s="6" t="str">
        <f>VLOOKUP(E246, Disease!E:G, 3, FALSE)</f>
        <v>No shock</v>
      </c>
      <c r="Q246" s="6" t="str">
        <f>VLOOKUP(E246, Markets!E:G, 3, FALSE)</f>
        <v>Shock</v>
      </c>
    </row>
    <row r="247" spans="1:17" s="1" customFormat="1" ht="17.5" thickTop="1" thickBot="1" x14ac:dyDescent="0.5">
      <c r="A247" s="50" t="s">
        <v>147</v>
      </c>
      <c r="B247" s="3" t="s">
        <v>645</v>
      </c>
      <c r="C247" s="3" t="s">
        <v>654</v>
      </c>
      <c r="D247" s="3" t="s">
        <v>655</v>
      </c>
      <c r="E247" s="3" t="str">
        <f t="shared" si="6"/>
        <v>AF2005_February</v>
      </c>
      <c r="F247" s="10">
        <v>70209.122622802286</v>
      </c>
      <c r="G247" s="11">
        <f t="shared" si="7"/>
        <v>4</v>
      </c>
      <c r="H247" s="6" t="str">
        <f>VLOOKUP(E247, Conflict!E:G, 3, FALSE)</f>
        <v>No shock</v>
      </c>
      <c r="I247" s="19">
        <f>VLOOKUP(E247, 'Natural Hazards'!E:G, 3, FALSE)</f>
        <v>1</v>
      </c>
      <c r="J247" s="6" t="str">
        <f>VLOOKUP(E247, 'Natural Hazards'!E:H, 4, FALSE)</f>
        <v>Shock</v>
      </c>
      <c r="K247" s="6" t="str">
        <f>VLOOKUP(E247, 'Natural Hazards'!E:V, 18, FALSE)</f>
        <v>No shock</v>
      </c>
      <c r="L247" s="6" t="str">
        <f>VLOOKUP(E247, 'Natural Hazards'!E:AF, 28, FALSE)</f>
        <v>No Shock</v>
      </c>
      <c r="M247" s="6" t="str">
        <f>VLOOKUP(E247,'Natural Hazards'!E:AH, 30, FALSE)</f>
        <v>No Shock</v>
      </c>
      <c r="N247" s="6" t="str">
        <f>VLOOKUP(E247, 'Policy&amp;Access'!E:G, 3, FALSE)</f>
        <v>Shock</v>
      </c>
      <c r="O247" s="6" t="str">
        <f>VLOOKUP(E247, Displacement!E:G, 3, FALSE)</f>
        <v>No shock</v>
      </c>
      <c r="P247" s="6" t="str">
        <f>VLOOKUP(E247, Disease!E:G, 3, FALSE)</f>
        <v>Shock</v>
      </c>
      <c r="Q247" s="6" t="str">
        <f>VLOOKUP(E247, Markets!E:G, 3, FALSE)</f>
        <v>Shock</v>
      </c>
    </row>
    <row r="248" spans="1:17" s="1" customFormat="1" ht="17.5" thickTop="1" thickBot="1" x14ac:dyDescent="0.5">
      <c r="A248" s="50" t="s">
        <v>147</v>
      </c>
      <c r="B248" s="3" t="s">
        <v>645</v>
      </c>
      <c r="C248" s="3" t="s">
        <v>656</v>
      </c>
      <c r="D248" s="3" t="s">
        <v>657</v>
      </c>
      <c r="E248" s="3" t="str">
        <f t="shared" si="6"/>
        <v>AF2006_February</v>
      </c>
      <c r="F248" s="10">
        <v>100355.16610117505</v>
      </c>
      <c r="G248" s="11">
        <f t="shared" si="7"/>
        <v>4</v>
      </c>
      <c r="H248" s="6" t="str">
        <f>VLOOKUP(E248, Conflict!E:G, 3, FALSE)</f>
        <v>Shock</v>
      </c>
      <c r="I248" s="19">
        <f>VLOOKUP(E248, 'Natural Hazards'!E:G, 3, FALSE)</f>
        <v>1</v>
      </c>
      <c r="J248" s="6" t="str">
        <f>VLOOKUP(E248, 'Natural Hazards'!E:H, 4, FALSE)</f>
        <v>Shock</v>
      </c>
      <c r="K248" s="6" t="str">
        <f>VLOOKUP(E248, 'Natural Hazards'!E:V, 18, FALSE)</f>
        <v>No shock</v>
      </c>
      <c r="L248" s="6" t="str">
        <f>VLOOKUP(E248, 'Natural Hazards'!E:AF, 28, FALSE)</f>
        <v>No Shock</v>
      </c>
      <c r="M248" s="6" t="str">
        <f>VLOOKUP(E248,'Natural Hazards'!E:AH, 30, FALSE)</f>
        <v>No Shock</v>
      </c>
      <c r="N248" s="6" t="str">
        <f>VLOOKUP(E248, 'Policy&amp;Access'!E:G, 3, FALSE)</f>
        <v>No shock</v>
      </c>
      <c r="O248" s="6" t="str">
        <f>VLOOKUP(E248, Displacement!E:G, 3, FALSE)</f>
        <v>No shock</v>
      </c>
      <c r="P248" s="6" t="str">
        <f>VLOOKUP(E248, Disease!E:G, 3, FALSE)</f>
        <v>Shock</v>
      </c>
      <c r="Q248" s="6" t="str">
        <f>VLOOKUP(E248, Markets!E:G, 3, FALSE)</f>
        <v>Shock</v>
      </c>
    </row>
    <row r="249" spans="1:17" s="1" customFormat="1" ht="17.5" thickTop="1" thickBot="1" x14ac:dyDescent="0.5">
      <c r="A249" s="50" t="s">
        <v>147</v>
      </c>
      <c r="B249" s="3" t="s">
        <v>645</v>
      </c>
      <c r="C249" s="3" t="s">
        <v>658</v>
      </c>
      <c r="D249" s="3" t="s">
        <v>659</v>
      </c>
      <c r="E249" s="3" t="str">
        <f t="shared" si="6"/>
        <v>AF2007_February</v>
      </c>
      <c r="F249" s="10">
        <v>88866.401973806162</v>
      </c>
      <c r="G249" s="11">
        <f t="shared" si="7"/>
        <v>3</v>
      </c>
      <c r="H249" s="6" t="str">
        <f>VLOOKUP(E249, Conflict!E:G, 3, FALSE)</f>
        <v>No shock</v>
      </c>
      <c r="I249" s="19">
        <f>VLOOKUP(E249, 'Natural Hazards'!E:G, 3, FALSE)</f>
        <v>1</v>
      </c>
      <c r="J249" s="6" t="str">
        <f>VLOOKUP(E249, 'Natural Hazards'!E:H, 4, FALSE)</f>
        <v>Shock</v>
      </c>
      <c r="K249" s="6" t="str">
        <f>VLOOKUP(E249, 'Natural Hazards'!E:V, 18, FALSE)</f>
        <v>No shock</v>
      </c>
      <c r="L249" s="6" t="str">
        <f>VLOOKUP(E249, 'Natural Hazards'!E:AF, 28, FALSE)</f>
        <v>No Shock</v>
      </c>
      <c r="M249" s="6" t="str">
        <f>VLOOKUP(E249,'Natural Hazards'!E:AH, 30, FALSE)</f>
        <v>No Shock</v>
      </c>
      <c r="N249" s="6" t="str">
        <f>VLOOKUP(E249, 'Policy&amp;Access'!E:G, 3, FALSE)</f>
        <v>No shock</v>
      </c>
      <c r="O249" s="6" t="str">
        <f>VLOOKUP(E249, Displacement!E:G, 3, FALSE)</f>
        <v>No shock</v>
      </c>
      <c r="P249" s="6" t="str">
        <f>VLOOKUP(E249, Disease!E:G, 3, FALSE)</f>
        <v>Shock</v>
      </c>
      <c r="Q249" s="6" t="str">
        <f>VLOOKUP(E249, Markets!E:G, 3, FALSE)</f>
        <v>Shock</v>
      </c>
    </row>
    <row r="250" spans="1:17" s="1" customFormat="1" ht="17.5" thickTop="1" thickBot="1" x14ac:dyDescent="0.5">
      <c r="A250" s="50" t="s">
        <v>147</v>
      </c>
      <c r="B250" s="3" t="s">
        <v>660</v>
      </c>
      <c r="C250" s="3" t="s">
        <v>661</v>
      </c>
      <c r="D250" s="3" t="s">
        <v>662</v>
      </c>
      <c r="E250" s="3" t="str">
        <f t="shared" si="6"/>
        <v>AF2101_February</v>
      </c>
      <c r="F250" s="10">
        <v>652784.821134364</v>
      </c>
      <c r="G250" s="11">
        <f t="shared" si="7"/>
        <v>4</v>
      </c>
      <c r="H250" s="6" t="str">
        <f>VLOOKUP(E250, Conflict!E:G, 3, FALSE)</f>
        <v>No shock</v>
      </c>
      <c r="I250" s="19">
        <f>VLOOKUP(E250, 'Natural Hazards'!E:G, 3, FALSE)</f>
        <v>2</v>
      </c>
      <c r="J250" s="6" t="str">
        <f>VLOOKUP(E250, 'Natural Hazards'!E:H, 4, FALSE)</f>
        <v>Shock</v>
      </c>
      <c r="K250" s="6" t="str">
        <f>VLOOKUP(E250, 'Natural Hazards'!E:V, 18, FALSE)</f>
        <v>No shock</v>
      </c>
      <c r="L250" s="6" t="str">
        <f>VLOOKUP(E250, 'Natural Hazards'!E:AF, 28, FALSE)</f>
        <v>No Shock</v>
      </c>
      <c r="M250" s="6" t="str">
        <f>VLOOKUP(E250,'Natural Hazards'!E:AH, 30, FALSE)</f>
        <v>Shock</v>
      </c>
      <c r="N250" s="6" t="str">
        <f>VLOOKUP(E250, 'Policy&amp;Access'!E:G, 3, FALSE)</f>
        <v>Shock</v>
      </c>
      <c r="O250" s="6" t="str">
        <f>VLOOKUP(E250, Displacement!E:G, 3, FALSE)</f>
        <v>No shock</v>
      </c>
      <c r="P250" s="6" t="str">
        <f>VLOOKUP(E250, Disease!E:G, 3, FALSE)</f>
        <v>Shock</v>
      </c>
      <c r="Q250" s="6" t="str">
        <f>VLOOKUP(E250, Markets!E:G, 3, FALSE)</f>
        <v>No shock</v>
      </c>
    </row>
    <row r="251" spans="1:17" s="1" customFormat="1" ht="17.5" thickTop="1" thickBot="1" x14ac:dyDescent="0.5">
      <c r="A251" s="50" t="s">
        <v>147</v>
      </c>
      <c r="B251" s="3" t="s">
        <v>660</v>
      </c>
      <c r="C251" s="3" t="s">
        <v>663</v>
      </c>
      <c r="D251" s="3" t="s">
        <v>664</v>
      </c>
      <c r="E251" s="3" t="str">
        <f t="shared" si="6"/>
        <v>AF2102_February</v>
      </c>
      <c r="F251" s="10">
        <v>233379.64243451395</v>
      </c>
      <c r="G251" s="11">
        <f t="shared" si="7"/>
        <v>3</v>
      </c>
      <c r="H251" s="6" t="str">
        <f>VLOOKUP(E251, Conflict!E:G, 3, FALSE)</f>
        <v>No shock</v>
      </c>
      <c r="I251" s="19">
        <f>VLOOKUP(E251, 'Natural Hazards'!E:G, 3, FALSE)</f>
        <v>2</v>
      </c>
      <c r="J251" s="6" t="str">
        <f>VLOOKUP(E251, 'Natural Hazards'!E:H, 4, FALSE)</f>
        <v>Shock</v>
      </c>
      <c r="K251" s="6" t="str">
        <f>VLOOKUP(E251, 'Natural Hazards'!E:V, 18, FALSE)</f>
        <v>No shock</v>
      </c>
      <c r="L251" s="6" t="str">
        <f>VLOOKUP(E251, 'Natural Hazards'!E:AF, 28, FALSE)</f>
        <v>No Shock</v>
      </c>
      <c r="M251" s="6" t="str">
        <f>VLOOKUP(E251,'Natural Hazards'!E:AH, 30, FALSE)</f>
        <v>Shock</v>
      </c>
      <c r="N251" s="6" t="str">
        <f>VLOOKUP(E251, 'Policy&amp;Access'!E:G, 3, FALSE)</f>
        <v>No shock</v>
      </c>
      <c r="O251" s="6" t="str">
        <f>VLOOKUP(E251, Displacement!E:G, 3, FALSE)</f>
        <v>No shock</v>
      </c>
      <c r="P251" s="6" t="str">
        <f>VLOOKUP(E251, Disease!E:G, 3, FALSE)</f>
        <v>Shock</v>
      </c>
      <c r="Q251" s="6" t="str">
        <f>VLOOKUP(E251, Markets!E:G, 3, FALSE)</f>
        <v>No shock</v>
      </c>
    </row>
    <row r="252" spans="1:17" s="1" customFormat="1" ht="17.5" thickTop="1" thickBot="1" x14ac:dyDescent="0.5">
      <c r="A252" s="50" t="s">
        <v>147</v>
      </c>
      <c r="B252" s="3" t="s">
        <v>660</v>
      </c>
      <c r="C252" s="3" t="s">
        <v>665</v>
      </c>
      <c r="D252" s="3" t="s">
        <v>666</v>
      </c>
      <c r="E252" s="3" t="str">
        <f t="shared" si="6"/>
        <v>AF2103_February</v>
      </c>
      <c r="F252" s="10">
        <v>174680.69993388114</v>
      </c>
      <c r="G252" s="11">
        <f t="shared" si="7"/>
        <v>2</v>
      </c>
      <c r="H252" s="6" t="str">
        <f>VLOOKUP(E252, Conflict!E:G, 3, FALSE)</f>
        <v>No shock</v>
      </c>
      <c r="I252" s="19">
        <f>VLOOKUP(E252, 'Natural Hazards'!E:G, 3, FALSE)</f>
        <v>1</v>
      </c>
      <c r="J252" s="6" t="str">
        <f>VLOOKUP(E252, 'Natural Hazards'!E:H, 4, FALSE)</f>
        <v>Shock</v>
      </c>
      <c r="K252" s="6" t="str">
        <f>VLOOKUP(E252, 'Natural Hazards'!E:V, 18, FALSE)</f>
        <v>No shock</v>
      </c>
      <c r="L252" s="6" t="str">
        <f>VLOOKUP(E252, 'Natural Hazards'!E:AF, 28, FALSE)</f>
        <v>No Shock</v>
      </c>
      <c r="M252" s="6" t="str">
        <f>VLOOKUP(E252,'Natural Hazards'!E:AH, 30, FALSE)</f>
        <v>No Shock</v>
      </c>
      <c r="N252" s="6" t="str">
        <f>VLOOKUP(E252, 'Policy&amp;Access'!E:G, 3, FALSE)</f>
        <v>No shock</v>
      </c>
      <c r="O252" s="6" t="str">
        <f>VLOOKUP(E252, Displacement!E:G, 3, FALSE)</f>
        <v>No shock</v>
      </c>
      <c r="P252" s="6" t="str">
        <f>VLOOKUP(E252, Disease!E:G, 3, FALSE)</f>
        <v>Shock</v>
      </c>
      <c r="Q252" s="6" t="str">
        <f>VLOOKUP(E252, Markets!E:G, 3, FALSE)</f>
        <v>No shock</v>
      </c>
    </row>
    <row r="253" spans="1:17" s="1" customFormat="1" ht="17.5" thickTop="1" thickBot="1" x14ac:dyDescent="0.5">
      <c r="A253" s="50" t="s">
        <v>147</v>
      </c>
      <c r="B253" s="3" t="s">
        <v>660</v>
      </c>
      <c r="C253" s="3" t="s">
        <v>667</v>
      </c>
      <c r="D253" s="3" t="s">
        <v>668</v>
      </c>
      <c r="E253" s="3" t="str">
        <f t="shared" si="6"/>
        <v>AF2104_February</v>
      </c>
      <c r="F253" s="10">
        <v>57632.342661651506</v>
      </c>
      <c r="G253" s="11">
        <f t="shared" si="7"/>
        <v>2</v>
      </c>
      <c r="H253" s="6" t="str">
        <f>VLOOKUP(E253, Conflict!E:G, 3, FALSE)</f>
        <v>No shock</v>
      </c>
      <c r="I253" s="19">
        <f>VLOOKUP(E253, 'Natural Hazards'!E:G, 3, FALSE)</f>
        <v>1</v>
      </c>
      <c r="J253" s="6" t="str">
        <f>VLOOKUP(E253, 'Natural Hazards'!E:H, 4, FALSE)</f>
        <v>Shock</v>
      </c>
      <c r="K253" s="6" t="str">
        <f>VLOOKUP(E253, 'Natural Hazards'!E:V, 18, FALSE)</f>
        <v>No shock</v>
      </c>
      <c r="L253" s="6" t="str">
        <f>VLOOKUP(E253, 'Natural Hazards'!E:AF, 28, FALSE)</f>
        <v>No Shock</v>
      </c>
      <c r="M253" s="6" t="str">
        <f>VLOOKUP(E253,'Natural Hazards'!E:AH, 30, FALSE)</f>
        <v>No Shock</v>
      </c>
      <c r="N253" s="6" t="str">
        <f>VLOOKUP(E253, 'Policy&amp;Access'!E:G, 3, FALSE)</f>
        <v>Shock</v>
      </c>
      <c r="O253" s="6" t="str">
        <f>VLOOKUP(E253, Displacement!E:G, 3, FALSE)</f>
        <v>No shock</v>
      </c>
      <c r="P253" s="6" t="str">
        <f>VLOOKUP(E253, Disease!E:G, 3, FALSE)</f>
        <v>No shock</v>
      </c>
      <c r="Q253" s="6" t="str">
        <f>VLOOKUP(E253, Markets!E:G, 3, FALSE)</f>
        <v>No shock</v>
      </c>
    </row>
    <row r="254" spans="1:17" s="1" customFormat="1" ht="17.5" thickTop="1" thickBot="1" x14ac:dyDescent="0.5">
      <c r="A254" s="50" t="s">
        <v>147</v>
      </c>
      <c r="B254" s="3" t="s">
        <v>660</v>
      </c>
      <c r="C254" s="3" t="s">
        <v>669</v>
      </c>
      <c r="D254" s="3" t="s">
        <v>670</v>
      </c>
      <c r="E254" s="3" t="str">
        <f t="shared" si="6"/>
        <v>AF2105_February</v>
      </c>
      <c r="F254" s="10">
        <v>17418.543516834561</v>
      </c>
      <c r="G254" s="11">
        <f t="shared" si="7"/>
        <v>2</v>
      </c>
      <c r="H254" s="6" t="str">
        <f>VLOOKUP(E254, Conflict!E:G, 3, FALSE)</f>
        <v>No shock</v>
      </c>
      <c r="I254" s="19">
        <f>VLOOKUP(E254, 'Natural Hazards'!E:G, 3, FALSE)</f>
        <v>1</v>
      </c>
      <c r="J254" s="6" t="str">
        <f>VLOOKUP(E254, 'Natural Hazards'!E:H, 4, FALSE)</f>
        <v>Shock</v>
      </c>
      <c r="K254" s="6" t="str">
        <f>VLOOKUP(E254, 'Natural Hazards'!E:V, 18, FALSE)</f>
        <v>No shock</v>
      </c>
      <c r="L254" s="6" t="str">
        <f>VLOOKUP(E254, 'Natural Hazards'!E:AF, 28, FALSE)</f>
        <v>No Shock</v>
      </c>
      <c r="M254" s="6" t="str">
        <f>VLOOKUP(E254,'Natural Hazards'!E:AH, 30, FALSE)</f>
        <v>No Shock</v>
      </c>
      <c r="N254" s="6" t="str">
        <f>VLOOKUP(E254, 'Policy&amp;Access'!E:G, 3, FALSE)</f>
        <v>Shock</v>
      </c>
      <c r="O254" s="6" t="str">
        <f>VLOOKUP(E254, Displacement!E:G, 3, FALSE)</f>
        <v>No shock</v>
      </c>
      <c r="P254" s="6" t="str">
        <f>VLOOKUP(E254, Disease!E:G, 3, FALSE)</f>
        <v>No shock</v>
      </c>
      <c r="Q254" s="6" t="str">
        <f>VLOOKUP(E254, Markets!E:G, 3, FALSE)</f>
        <v>No shock</v>
      </c>
    </row>
    <row r="255" spans="1:17" s="1" customFormat="1" ht="17.5" thickTop="1" thickBot="1" x14ac:dyDescent="0.5">
      <c r="A255" s="50" t="s">
        <v>147</v>
      </c>
      <c r="B255" s="3" t="s">
        <v>660</v>
      </c>
      <c r="C255" s="3" t="s">
        <v>660</v>
      </c>
      <c r="D255" s="3" t="s">
        <v>671</v>
      </c>
      <c r="E255" s="3" t="str">
        <f t="shared" si="6"/>
        <v>AF2106_February</v>
      </c>
      <c r="F255" s="10">
        <v>157196.17730726174</v>
      </c>
      <c r="G255" s="11">
        <f t="shared" si="7"/>
        <v>5</v>
      </c>
      <c r="H255" s="6" t="str">
        <f>VLOOKUP(E255, Conflict!E:G, 3, FALSE)</f>
        <v>Shock</v>
      </c>
      <c r="I255" s="19">
        <f>VLOOKUP(E255, 'Natural Hazards'!E:G, 3, FALSE)</f>
        <v>2</v>
      </c>
      <c r="J255" s="6" t="str">
        <f>VLOOKUP(E255, 'Natural Hazards'!E:H, 4, FALSE)</f>
        <v>Shock</v>
      </c>
      <c r="K255" s="6" t="str">
        <f>VLOOKUP(E255, 'Natural Hazards'!E:V, 18, FALSE)</f>
        <v>No shock</v>
      </c>
      <c r="L255" s="6" t="str">
        <f>VLOOKUP(E255, 'Natural Hazards'!E:AF, 28, FALSE)</f>
        <v>No Shock</v>
      </c>
      <c r="M255" s="6" t="str">
        <f>VLOOKUP(E255,'Natural Hazards'!E:AH, 30, FALSE)</f>
        <v>Shock</v>
      </c>
      <c r="N255" s="6" t="str">
        <f>VLOOKUP(E255, 'Policy&amp;Access'!E:G, 3, FALSE)</f>
        <v>Shock</v>
      </c>
      <c r="O255" s="6" t="str">
        <f>VLOOKUP(E255, Displacement!E:G, 3, FALSE)</f>
        <v>No shock</v>
      </c>
      <c r="P255" s="6" t="str">
        <f>VLOOKUP(E255, Disease!E:G, 3, FALSE)</f>
        <v>Shock</v>
      </c>
      <c r="Q255" s="6" t="str">
        <f>VLOOKUP(E255, Markets!E:G, 3, FALSE)</f>
        <v>No shock</v>
      </c>
    </row>
    <row r="256" spans="1:17" s="1" customFormat="1" ht="17.5" thickTop="1" thickBot="1" x14ac:dyDescent="0.5">
      <c r="A256" s="50" t="s">
        <v>147</v>
      </c>
      <c r="B256" s="3" t="s">
        <v>660</v>
      </c>
      <c r="C256" s="3" t="s">
        <v>672</v>
      </c>
      <c r="D256" s="3" t="s">
        <v>673</v>
      </c>
      <c r="E256" s="3" t="str">
        <f t="shared" si="6"/>
        <v>AF2107_February</v>
      </c>
      <c r="F256" s="10">
        <v>135074.11697881419</v>
      </c>
      <c r="G256" s="11">
        <f t="shared" si="7"/>
        <v>2</v>
      </c>
      <c r="H256" s="6" t="str">
        <f>VLOOKUP(E256, Conflict!E:G, 3, FALSE)</f>
        <v>No shock</v>
      </c>
      <c r="I256" s="19">
        <f>VLOOKUP(E256, 'Natural Hazards'!E:G, 3, FALSE)</f>
        <v>1</v>
      </c>
      <c r="J256" s="6" t="str">
        <f>VLOOKUP(E256, 'Natural Hazards'!E:H, 4, FALSE)</f>
        <v>Shock</v>
      </c>
      <c r="K256" s="6" t="str">
        <f>VLOOKUP(E256, 'Natural Hazards'!E:V, 18, FALSE)</f>
        <v>No shock</v>
      </c>
      <c r="L256" s="6" t="str">
        <f>VLOOKUP(E256, 'Natural Hazards'!E:AF, 28, FALSE)</f>
        <v>No Shock</v>
      </c>
      <c r="M256" s="6" t="str">
        <f>VLOOKUP(E256,'Natural Hazards'!E:AH, 30, FALSE)</f>
        <v>No Shock</v>
      </c>
      <c r="N256" s="6" t="str">
        <f>VLOOKUP(E256, 'Policy&amp;Access'!E:G, 3, FALSE)</f>
        <v>Shock</v>
      </c>
      <c r="O256" s="6" t="str">
        <f>VLOOKUP(E256, Displacement!E:G, 3, FALSE)</f>
        <v>No shock</v>
      </c>
      <c r="P256" s="6" t="str">
        <f>VLOOKUP(E256, Disease!E:G, 3, FALSE)</f>
        <v>No shock</v>
      </c>
      <c r="Q256" s="6" t="str">
        <f>VLOOKUP(E256, Markets!E:G, 3, FALSE)</f>
        <v>No shock</v>
      </c>
    </row>
    <row r="257" spans="1:17" s="1" customFormat="1" ht="17.5" thickTop="1" thickBot="1" x14ac:dyDescent="0.5">
      <c r="A257" s="50" t="s">
        <v>147</v>
      </c>
      <c r="B257" s="3" t="s">
        <v>660</v>
      </c>
      <c r="C257" s="3" t="s">
        <v>674</v>
      </c>
      <c r="D257" s="3" t="s">
        <v>675</v>
      </c>
      <c r="E257" s="3" t="str">
        <f t="shared" si="6"/>
        <v>AF2108_February</v>
      </c>
      <c r="F257" s="10">
        <v>126259.56077684647</v>
      </c>
      <c r="G257" s="11">
        <f t="shared" si="7"/>
        <v>2</v>
      </c>
      <c r="H257" s="6" t="str">
        <f>VLOOKUP(E257, Conflict!E:G, 3, FALSE)</f>
        <v>No shock</v>
      </c>
      <c r="I257" s="19">
        <f>VLOOKUP(E257, 'Natural Hazards'!E:G, 3, FALSE)</f>
        <v>1</v>
      </c>
      <c r="J257" s="6" t="str">
        <f>VLOOKUP(E257, 'Natural Hazards'!E:H, 4, FALSE)</f>
        <v>Shock</v>
      </c>
      <c r="K257" s="6" t="str">
        <f>VLOOKUP(E257, 'Natural Hazards'!E:V, 18, FALSE)</f>
        <v>No shock</v>
      </c>
      <c r="L257" s="6" t="str">
        <f>VLOOKUP(E257, 'Natural Hazards'!E:AF, 28, FALSE)</f>
        <v>No Shock</v>
      </c>
      <c r="M257" s="6" t="str">
        <f>VLOOKUP(E257,'Natural Hazards'!E:AH, 30, FALSE)</f>
        <v>No Shock</v>
      </c>
      <c r="N257" s="6" t="str">
        <f>VLOOKUP(E257, 'Policy&amp;Access'!E:G, 3, FALSE)</f>
        <v>No shock</v>
      </c>
      <c r="O257" s="6" t="str">
        <f>VLOOKUP(E257, Displacement!E:G, 3, FALSE)</f>
        <v>No shock</v>
      </c>
      <c r="P257" s="6" t="str">
        <f>VLOOKUP(E257, Disease!E:G, 3, FALSE)</f>
        <v>Shock</v>
      </c>
      <c r="Q257" s="6" t="str">
        <f>VLOOKUP(E257, Markets!E:G, 3, FALSE)</f>
        <v>No shock</v>
      </c>
    </row>
    <row r="258" spans="1:17" s="1" customFormat="1" ht="17.5" thickTop="1" thickBot="1" x14ac:dyDescent="0.5">
      <c r="A258" s="50" t="s">
        <v>147</v>
      </c>
      <c r="B258" s="3" t="s">
        <v>660</v>
      </c>
      <c r="C258" s="3" t="s">
        <v>676</v>
      </c>
      <c r="D258" s="3" t="s">
        <v>677</v>
      </c>
      <c r="E258" s="3" t="str">
        <f t="shared" si="6"/>
        <v>AF2109_February</v>
      </c>
      <c r="F258" s="10">
        <v>117342.44194520789</v>
      </c>
      <c r="G258" s="11">
        <f t="shared" si="7"/>
        <v>5</v>
      </c>
      <c r="H258" s="6" t="str">
        <f>VLOOKUP(E258, Conflict!E:G, 3, FALSE)</f>
        <v>Shock</v>
      </c>
      <c r="I258" s="19">
        <f>VLOOKUP(E258, 'Natural Hazards'!E:G, 3, FALSE)</f>
        <v>2</v>
      </c>
      <c r="J258" s="6" t="str">
        <f>VLOOKUP(E258, 'Natural Hazards'!E:H, 4, FALSE)</f>
        <v>Shock</v>
      </c>
      <c r="K258" s="6" t="str">
        <f>VLOOKUP(E258, 'Natural Hazards'!E:V, 18, FALSE)</f>
        <v>No shock</v>
      </c>
      <c r="L258" s="6" t="str">
        <f>VLOOKUP(E258, 'Natural Hazards'!E:AF, 28, FALSE)</f>
        <v>No Shock</v>
      </c>
      <c r="M258" s="6" t="str">
        <f>VLOOKUP(E258,'Natural Hazards'!E:AH, 30, FALSE)</f>
        <v>Shock</v>
      </c>
      <c r="N258" s="6" t="str">
        <f>VLOOKUP(E258, 'Policy&amp;Access'!E:G, 3, FALSE)</f>
        <v>Shock</v>
      </c>
      <c r="O258" s="6" t="str">
        <f>VLOOKUP(E258, Displacement!E:G, 3, FALSE)</f>
        <v>No shock</v>
      </c>
      <c r="P258" s="6" t="str">
        <f>VLOOKUP(E258, Disease!E:G, 3, FALSE)</f>
        <v>Shock</v>
      </c>
      <c r="Q258" s="6" t="str">
        <f>VLOOKUP(E258, Markets!E:G, 3, FALSE)</f>
        <v>No shock</v>
      </c>
    </row>
    <row r="259" spans="1:17" s="1" customFormat="1" ht="17.5" thickTop="1" thickBot="1" x14ac:dyDescent="0.5">
      <c r="A259" s="50" t="s">
        <v>147</v>
      </c>
      <c r="B259" s="3" t="s">
        <v>660</v>
      </c>
      <c r="C259" s="3" t="s">
        <v>678</v>
      </c>
      <c r="D259" s="3" t="s">
        <v>679</v>
      </c>
      <c r="E259" s="3" t="str">
        <f t="shared" ref="E259:E322" si="8">_xlfn.CONCAT(D259,"_",A259)</f>
        <v>AF2110_February</v>
      </c>
      <c r="F259" s="10">
        <v>71483.155958662828</v>
      </c>
      <c r="G259" s="11">
        <f t="shared" ref="G259:G322" si="9">COUNTIF(H259, "Shock")+COUNTIF(N259, "Shock")+I259+COUNTIF(O259, "Shock")+COUNTIF(P259, "Shock")+COUNTIF(Q259, "Shock")</f>
        <v>3</v>
      </c>
      <c r="H259" s="6" t="str">
        <f>VLOOKUP(E259, Conflict!E:G, 3, FALSE)</f>
        <v>No shock</v>
      </c>
      <c r="I259" s="19">
        <f>VLOOKUP(E259, 'Natural Hazards'!E:G, 3, FALSE)</f>
        <v>2</v>
      </c>
      <c r="J259" s="6" t="str">
        <f>VLOOKUP(E259, 'Natural Hazards'!E:H, 4, FALSE)</f>
        <v>Shock</v>
      </c>
      <c r="K259" s="6" t="str">
        <f>VLOOKUP(E259, 'Natural Hazards'!E:V, 18, FALSE)</f>
        <v>No shock</v>
      </c>
      <c r="L259" s="6" t="str">
        <f>VLOOKUP(E259, 'Natural Hazards'!E:AF, 28, FALSE)</f>
        <v>No Shock</v>
      </c>
      <c r="M259" s="6" t="str">
        <f>VLOOKUP(E259,'Natural Hazards'!E:AH, 30, FALSE)</f>
        <v>Shock</v>
      </c>
      <c r="N259" s="6" t="str">
        <f>VLOOKUP(E259, 'Policy&amp;Access'!E:G, 3, FALSE)</f>
        <v>No shock</v>
      </c>
      <c r="O259" s="6" t="str">
        <f>VLOOKUP(E259, Displacement!E:G, 3, FALSE)</f>
        <v>No shock</v>
      </c>
      <c r="P259" s="6" t="str">
        <f>VLOOKUP(E259, Disease!E:G, 3, FALSE)</f>
        <v>Shock</v>
      </c>
      <c r="Q259" s="6" t="str">
        <f>VLOOKUP(E259, Markets!E:G, 3, FALSE)</f>
        <v>No shock</v>
      </c>
    </row>
    <row r="260" spans="1:17" s="1" customFormat="1" ht="17.5" thickTop="1" thickBot="1" x14ac:dyDescent="0.5">
      <c r="A260" s="50" t="s">
        <v>147</v>
      </c>
      <c r="B260" s="3" t="s">
        <v>660</v>
      </c>
      <c r="C260" s="3" t="s">
        <v>680</v>
      </c>
      <c r="D260" s="3" t="s">
        <v>681</v>
      </c>
      <c r="E260" s="3" t="str">
        <f t="shared" si="8"/>
        <v>AF2111_February</v>
      </c>
      <c r="F260" s="10">
        <v>106228.5090845473</v>
      </c>
      <c r="G260" s="11">
        <f t="shared" si="9"/>
        <v>3</v>
      </c>
      <c r="H260" s="6" t="str">
        <f>VLOOKUP(E260, Conflict!E:G, 3, FALSE)</f>
        <v>No shock</v>
      </c>
      <c r="I260" s="19">
        <f>VLOOKUP(E260, 'Natural Hazards'!E:G, 3, FALSE)</f>
        <v>2</v>
      </c>
      <c r="J260" s="6" t="str">
        <f>VLOOKUP(E260, 'Natural Hazards'!E:H, 4, FALSE)</f>
        <v>Shock</v>
      </c>
      <c r="K260" s="6" t="str">
        <f>VLOOKUP(E260, 'Natural Hazards'!E:V, 18, FALSE)</f>
        <v>No shock</v>
      </c>
      <c r="L260" s="6" t="str">
        <f>VLOOKUP(E260, 'Natural Hazards'!E:AF, 28, FALSE)</f>
        <v>No Shock</v>
      </c>
      <c r="M260" s="6" t="str">
        <f>VLOOKUP(E260,'Natural Hazards'!E:AH, 30, FALSE)</f>
        <v>Shock</v>
      </c>
      <c r="N260" s="6" t="str">
        <f>VLOOKUP(E260, 'Policy&amp;Access'!E:G, 3, FALSE)</f>
        <v>Shock</v>
      </c>
      <c r="O260" s="6" t="str">
        <f>VLOOKUP(E260, Displacement!E:G, 3, FALSE)</f>
        <v>No shock</v>
      </c>
      <c r="P260" s="6" t="str">
        <f>VLOOKUP(E260, Disease!E:G, 3, FALSE)</f>
        <v>No shock</v>
      </c>
      <c r="Q260" s="6" t="str">
        <f>VLOOKUP(E260, Markets!E:G, 3, FALSE)</f>
        <v>No shock</v>
      </c>
    </row>
    <row r="261" spans="1:17" s="1" customFormat="1" ht="17.5" thickTop="1" thickBot="1" x14ac:dyDescent="0.5">
      <c r="A261" s="50" t="s">
        <v>147</v>
      </c>
      <c r="B261" s="3" t="s">
        <v>660</v>
      </c>
      <c r="C261" s="3" t="s">
        <v>682</v>
      </c>
      <c r="D261" s="3" t="s">
        <v>683</v>
      </c>
      <c r="E261" s="3" t="str">
        <f t="shared" si="8"/>
        <v>AF2112_February</v>
      </c>
      <c r="F261" s="10">
        <v>45817.563213785455</v>
      </c>
      <c r="G261" s="11">
        <f t="shared" si="9"/>
        <v>3</v>
      </c>
      <c r="H261" s="6" t="str">
        <f>VLOOKUP(E261, Conflict!E:G, 3, FALSE)</f>
        <v>No shock</v>
      </c>
      <c r="I261" s="19">
        <f>VLOOKUP(E261, 'Natural Hazards'!E:G, 3, FALSE)</f>
        <v>2</v>
      </c>
      <c r="J261" s="6" t="str">
        <f>VLOOKUP(E261, 'Natural Hazards'!E:H, 4, FALSE)</f>
        <v>Shock</v>
      </c>
      <c r="K261" s="6" t="str">
        <f>VLOOKUP(E261, 'Natural Hazards'!E:V, 18, FALSE)</f>
        <v>No shock</v>
      </c>
      <c r="L261" s="6" t="str">
        <f>VLOOKUP(E261, 'Natural Hazards'!E:AF, 28, FALSE)</f>
        <v>No Shock</v>
      </c>
      <c r="M261" s="6" t="str">
        <f>VLOOKUP(E261,'Natural Hazards'!E:AH, 30, FALSE)</f>
        <v>Shock</v>
      </c>
      <c r="N261" s="6" t="str">
        <f>VLOOKUP(E261, 'Policy&amp;Access'!E:G, 3, FALSE)</f>
        <v>No shock</v>
      </c>
      <c r="O261" s="6" t="str">
        <f>VLOOKUP(E261, Displacement!E:G, 3, FALSE)</f>
        <v>No shock</v>
      </c>
      <c r="P261" s="6" t="str">
        <f>VLOOKUP(E261, Disease!E:G, 3, FALSE)</f>
        <v>Shock</v>
      </c>
      <c r="Q261" s="6" t="str">
        <f>VLOOKUP(E261, Markets!E:G, 3, FALSE)</f>
        <v>No shock</v>
      </c>
    </row>
    <row r="262" spans="1:17" s="1" customFormat="1" ht="17.5" thickTop="1" thickBot="1" x14ac:dyDescent="0.5">
      <c r="A262" s="50" t="s">
        <v>147</v>
      </c>
      <c r="B262" s="3" t="s">
        <v>660</v>
      </c>
      <c r="C262" s="3" t="s">
        <v>684</v>
      </c>
      <c r="D262" s="3" t="s">
        <v>685</v>
      </c>
      <c r="E262" s="3" t="str">
        <f t="shared" si="8"/>
        <v>AF2113_February</v>
      </c>
      <c r="F262" s="10">
        <v>23611.903899314642</v>
      </c>
      <c r="G262" s="11">
        <f t="shared" si="9"/>
        <v>2</v>
      </c>
      <c r="H262" s="6" t="str">
        <f>VLOOKUP(E262, Conflict!E:G, 3, FALSE)</f>
        <v>No shock</v>
      </c>
      <c r="I262" s="19">
        <f>VLOOKUP(E262, 'Natural Hazards'!E:G, 3, FALSE)</f>
        <v>1</v>
      </c>
      <c r="J262" s="6" t="str">
        <f>VLOOKUP(E262, 'Natural Hazards'!E:H, 4, FALSE)</f>
        <v>Shock</v>
      </c>
      <c r="K262" s="6" t="str">
        <f>VLOOKUP(E262, 'Natural Hazards'!E:V, 18, FALSE)</f>
        <v>No shock</v>
      </c>
      <c r="L262" s="6" t="str">
        <f>VLOOKUP(E262, 'Natural Hazards'!E:AF, 28, FALSE)</f>
        <v>No Shock</v>
      </c>
      <c r="M262" s="6" t="str">
        <f>VLOOKUP(E262,'Natural Hazards'!E:AH, 30, FALSE)</f>
        <v>No Shock</v>
      </c>
      <c r="N262" s="6" t="str">
        <f>VLOOKUP(E262, 'Policy&amp;Access'!E:G, 3, FALSE)</f>
        <v>No shock</v>
      </c>
      <c r="O262" s="6" t="str">
        <f>VLOOKUP(E262, Displacement!E:G, 3, FALSE)</f>
        <v>No shock</v>
      </c>
      <c r="P262" s="6" t="str">
        <f>VLOOKUP(E262, Disease!E:G, 3, FALSE)</f>
        <v>Shock</v>
      </c>
      <c r="Q262" s="6" t="str">
        <f>VLOOKUP(E262, Markets!E:G, 3, FALSE)</f>
        <v>No shock</v>
      </c>
    </row>
    <row r="263" spans="1:17" s="1" customFormat="1" ht="17.5" thickTop="1" thickBot="1" x14ac:dyDescent="0.5">
      <c r="A263" s="50" t="s">
        <v>147</v>
      </c>
      <c r="B263" s="3" t="s">
        <v>660</v>
      </c>
      <c r="C263" s="3" t="s">
        <v>686</v>
      </c>
      <c r="D263" s="3" t="s">
        <v>687</v>
      </c>
      <c r="E263" s="3" t="str">
        <f t="shared" si="8"/>
        <v>AF2114_February</v>
      </c>
      <c r="F263" s="10">
        <v>77647.285898474453</v>
      </c>
      <c r="G263" s="11">
        <f t="shared" si="9"/>
        <v>3</v>
      </c>
      <c r="H263" s="6" t="str">
        <f>VLOOKUP(E263, Conflict!E:G, 3, FALSE)</f>
        <v>No shock</v>
      </c>
      <c r="I263" s="19">
        <f>VLOOKUP(E263, 'Natural Hazards'!E:G, 3, FALSE)</f>
        <v>1</v>
      </c>
      <c r="J263" s="6" t="str">
        <f>VLOOKUP(E263, 'Natural Hazards'!E:H, 4, FALSE)</f>
        <v>Shock</v>
      </c>
      <c r="K263" s="6" t="str">
        <f>VLOOKUP(E263, 'Natural Hazards'!E:V, 18, FALSE)</f>
        <v>No shock</v>
      </c>
      <c r="L263" s="6" t="str">
        <f>VLOOKUP(E263, 'Natural Hazards'!E:AF, 28, FALSE)</f>
        <v>No Shock</v>
      </c>
      <c r="M263" s="6" t="str">
        <f>VLOOKUP(E263,'Natural Hazards'!E:AH, 30, FALSE)</f>
        <v>No Shock</v>
      </c>
      <c r="N263" s="6" t="str">
        <f>VLOOKUP(E263, 'Policy&amp;Access'!E:G, 3, FALSE)</f>
        <v>Shock</v>
      </c>
      <c r="O263" s="6" t="str">
        <f>VLOOKUP(E263, Displacement!E:G, 3, FALSE)</f>
        <v>No shock</v>
      </c>
      <c r="P263" s="6" t="str">
        <f>VLOOKUP(E263, Disease!E:G, 3, FALSE)</f>
        <v>Shock</v>
      </c>
      <c r="Q263" s="6" t="str">
        <f>VLOOKUP(E263, Markets!E:G, 3, FALSE)</f>
        <v>No shock</v>
      </c>
    </row>
    <row r="264" spans="1:17" s="1" customFormat="1" ht="17.5" thickTop="1" thickBot="1" x14ac:dyDescent="0.5">
      <c r="A264" s="50" t="s">
        <v>147</v>
      </c>
      <c r="B264" s="3" t="s">
        <v>660</v>
      </c>
      <c r="C264" s="3" t="s">
        <v>688</v>
      </c>
      <c r="D264" s="3" t="s">
        <v>689</v>
      </c>
      <c r="E264" s="3" t="str">
        <f t="shared" si="8"/>
        <v>AF2115_February</v>
      </c>
      <c r="F264" s="10">
        <v>66893.803142546982</v>
      </c>
      <c r="G264" s="11">
        <f t="shared" si="9"/>
        <v>3</v>
      </c>
      <c r="H264" s="6" t="str">
        <f>VLOOKUP(E264, Conflict!E:G, 3, FALSE)</f>
        <v>No shock</v>
      </c>
      <c r="I264" s="19">
        <f>VLOOKUP(E264, 'Natural Hazards'!E:G, 3, FALSE)</f>
        <v>1</v>
      </c>
      <c r="J264" s="6" t="str">
        <f>VLOOKUP(E264, 'Natural Hazards'!E:H, 4, FALSE)</f>
        <v>Shock</v>
      </c>
      <c r="K264" s="6" t="str">
        <f>VLOOKUP(E264, 'Natural Hazards'!E:V, 18, FALSE)</f>
        <v>No shock</v>
      </c>
      <c r="L264" s="6" t="str">
        <f>VLOOKUP(E264, 'Natural Hazards'!E:AF, 28, FALSE)</f>
        <v>No Shock</v>
      </c>
      <c r="M264" s="6" t="str">
        <f>VLOOKUP(E264,'Natural Hazards'!E:AH, 30, FALSE)</f>
        <v>No Shock</v>
      </c>
      <c r="N264" s="6" t="str">
        <f>VLOOKUP(E264, 'Policy&amp;Access'!E:G, 3, FALSE)</f>
        <v>Shock</v>
      </c>
      <c r="O264" s="6" t="str">
        <f>VLOOKUP(E264, Displacement!E:G, 3, FALSE)</f>
        <v>No shock</v>
      </c>
      <c r="P264" s="6" t="str">
        <f>VLOOKUP(E264, Disease!E:G, 3, FALSE)</f>
        <v>Shock</v>
      </c>
      <c r="Q264" s="6" t="str">
        <f>VLOOKUP(E264, Markets!E:G, 3, FALSE)</f>
        <v>No shock</v>
      </c>
    </row>
    <row r="265" spans="1:17" s="1" customFormat="1" ht="17.5" thickTop="1" thickBot="1" x14ac:dyDescent="0.5">
      <c r="A265" s="50" t="s">
        <v>147</v>
      </c>
      <c r="B265" s="3" t="s">
        <v>660</v>
      </c>
      <c r="C265" s="3" t="s">
        <v>690</v>
      </c>
      <c r="D265" s="3" t="s">
        <v>691</v>
      </c>
      <c r="E265" s="3" t="str">
        <f t="shared" si="8"/>
        <v>AF2116_February</v>
      </c>
      <c r="F265" s="10">
        <v>8749.9948591340981</v>
      </c>
      <c r="G265" s="11">
        <f t="shared" si="9"/>
        <v>2</v>
      </c>
      <c r="H265" s="6" t="str">
        <f>VLOOKUP(E265, Conflict!E:G, 3, FALSE)</f>
        <v>No shock</v>
      </c>
      <c r="I265" s="19">
        <f>VLOOKUP(E265, 'Natural Hazards'!E:G, 3, FALSE)</f>
        <v>2</v>
      </c>
      <c r="J265" s="6" t="str">
        <f>VLOOKUP(E265, 'Natural Hazards'!E:H, 4, FALSE)</f>
        <v>Shock</v>
      </c>
      <c r="K265" s="6" t="str">
        <f>VLOOKUP(E265, 'Natural Hazards'!E:V, 18, FALSE)</f>
        <v>No shock</v>
      </c>
      <c r="L265" s="6" t="str">
        <f>VLOOKUP(E265, 'Natural Hazards'!E:AF, 28, FALSE)</f>
        <v>No Shock</v>
      </c>
      <c r="M265" s="6" t="str">
        <f>VLOOKUP(E265,'Natural Hazards'!E:AH, 30, FALSE)</f>
        <v>Shock</v>
      </c>
      <c r="N265" s="6" t="str">
        <f>VLOOKUP(E265, 'Policy&amp;Access'!E:G, 3, FALSE)</f>
        <v>No shock</v>
      </c>
      <c r="O265" s="6" t="str">
        <f>VLOOKUP(E265, Displacement!E:G, 3, FALSE)</f>
        <v>No shock</v>
      </c>
      <c r="P265" s="6" t="str">
        <f>VLOOKUP(E265, Disease!E:G, 3, FALSE)</f>
        <v>No shock</v>
      </c>
      <c r="Q265" s="6" t="str">
        <f>VLOOKUP(E265, Markets!E:G, 3, FALSE)</f>
        <v>No shock</v>
      </c>
    </row>
    <row r="266" spans="1:17" s="1" customFormat="1" ht="17.5" thickTop="1" thickBot="1" x14ac:dyDescent="0.5">
      <c r="A266" s="50" t="s">
        <v>147</v>
      </c>
      <c r="B266" s="3" t="s">
        <v>692</v>
      </c>
      <c r="C266" s="3" t="s">
        <v>692</v>
      </c>
      <c r="D266" s="3" t="s">
        <v>693</v>
      </c>
      <c r="E266" s="3" t="str">
        <f t="shared" si="8"/>
        <v>AF2201_February</v>
      </c>
      <c r="F266" s="10">
        <v>203273.3294630349</v>
      </c>
      <c r="G266" s="11">
        <f t="shared" si="9"/>
        <v>3</v>
      </c>
      <c r="H266" s="6" t="str">
        <f>VLOOKUP(E266, Conflict!E:G, 3, FALSE)</f>
        <v>No shock</v>
      </c>
      <c r="I266" s="19">
        <f>VLOOKUP(E266, 'Natural Hazards'!E:G, 3, FALSE)</f>
        <v>1</v>
      </c>
      <c r="J266" s="6" t="str">
        <f>VLOOKUP(E266, 'Natural Hazards'!E:H, 4, FALSE)</f>
        <v>Shock</v>
      </c>
      <c r="K266" s="6" t="str">
        <f>VLOOKUP(E266, 'Natural Hazards'!E:V, 18, FALSE)</f>
        <v>No shock</v>
      </c>
      <c r="L266" s="6" t="str">
        <f>VLOOKUP(E266, 'Natural Hazards'!E:AF, 28, FALSE)</f>
        <v>No Shock</v>
      </c>
      <c r="M266" s="6" t="str">
        <f>VLOOKUP(E266,'Natural Hazards'!E:AH, 30, FALSE)</f>
        <v>No Shock</v>
      </c>
      <c r="N266" s="6" t="str">
        <f>VLOOKUP(E266, 'Policy&amp;Access'!E:G, 3, FALSE)</f>
        <v>Shock</v>
      </c>
      <c r="O266" s="6" t="str">
        <f>VLOOKUP(E266, Displacement!E:G, 3, FALSE)</f>
        <v>No shock</v>
      </c>
      <c r="P266" s="6" t="str">
        <f>VLOOKUP(E266, Disease!E:G, 3, FALSE)</f>
        <v>Shock</v>
      </c>
      <c r="Q266" s="6" t="str">
        <f>VLOOKUP(E266, Markets!E:G, 3, FALSE)</f>
        <v>No shock</v>
      </c>
    </row>
    <row r="267" spans="1:17" s="1" customFormat="1" ht="17.5" thickTop="1" thickBot="1" x14ac:dyDescent="0.5">
      <c r="A267" s="50" t="s">
        <v>147</v>
      </c>
      <c r="B267" s="3" t="s">
        <v>692</v>
      </c>
      <c r="C267" s="3" t="s">
        <v>694</v>
      </c>
      <c r="D267" s="3" t="s">
        <v>695</v>
      </c>
      <c r="E267" s="3" t="str">
        <f t="shared" si="8"/>
        <v>AF2202_February</v>
      </c>
      <c r="F267" s="10">
        <v>104683.22197102413</v>
      </c>
      <c r="G267" s="11">
        <f t="shared" si="9"/>
        <v>2</v>
      </c>
      <c r="H267" s="6" t="str">
        <f>VLOOKUP(E267, Conflict!E:G, 3, FALSE)</f>
        <v>Shock</v>
      </c>
      <c r="I267" s="19">
        <f>VLOOKUP(E267, 'Natural Hazards'!E:G, 3, FALSE)</f>
        <v>1</v>
      </c>
      <c r="J267" s="6" t="str">
        <f>VLOOKUP(E267, 'Natural Hazards'!E:H, 4, FALSE)</f>
        <v>Shock</v>
      </c>
      <c r="K267" s="6" t="str">
        <f>VLOOKUP(E267, 'Natural Hazards'!E:V, 18, FALSE)</f>
        <v>No shock</v>
      </c>
      <c r="L267" s="6" t="str">
        <f>VLOOKUP(E267, 'Natural Hazards'!E:AF, 28, FALSE)</f>
        <v>No Shock</v>
      </c>
      <c r="M267" s="6" t="str">
        <f>VLOOKUP(E267,'Natural Hazards'!E:AH, 30, FALSE)</f>
        <v>No Shock</v>
      </c>
      <c r="N267" s="6" t="str">
        <f>VLOOKUP(E267, 'Policy&amp;Access'!E:G, 3, FALSE)</f>
        <v>No shock</v>
      </c>
      <c r="O267" s="6" t="str">
        <f>VLOOKUP(E267, Displacement!E:G, 3, FALSE)</f>
        <v>No shock</v>
      </c>
      <c r="P267" s="6" t="str">
        <f>VLOOKUP(E267, Disease!E:G, 3, FALSE)</f>
        <v>No shock</v>
      </c>
      <c r="Q267" s="6" t="str">
        <f>VLOOKUP(E267, Markets!E:G, 3, FALSE)</f>
        <v>No shock</v>
      </c>
    </row>
    <row r="268" spans="1:17" s="1" customFormat="1" ht="17.5" thickTop="1" thickBot="1" x14ac:dyDescent="0.5">
      <c r="A268" s="50" t="s">
        <v>147</v>
      </c>
      <c r="B268" s="3" t="s">
        <v>692</v>
      </c>
      <c r="C268" s="3" t="s">
        <v>696</v>
      </c>
      <c r="D268" s="3" t="s">
        <v>697</v>
      </c>
      <c r="E268" s="3" t="str">
        <f t="shared" si="8"/>
        <v>AF2203_February</v>
      </c>
      <c r="F268" s="10">
        <v>172725.45017389435</v>
      </c>
      <c r="G268" s="11">
        <f t="shared" si="9"/>
        <v>2</v>
      </c>
      <c r="H268" s="6" t="str">
        <f>VLOOKUP(E268, Conflict!E:G, 3, FALSE)</f>
        <v>No shock</v>
      </c>
      <c r="I268" s="19">
        <f>VLOOKUP(E268, 'Natural Hazards'!E:G, 3, FALSE)</f>
        <v>1</v>
      </c>
      <c r="J268" s="6" t="str">
        <f>VLOOKUP(E268, 'Natural Hazards'!E:H, 4, FALSE)</f>
        <v>Shock</v>
      </c>
      <c r="K268" s="6" t="str">
        <f>VLOOKUP(E268, 'Natural Hazards'!E:V, 18, FALSE)</f>
        <v>No shock</v>
      </c>
      <c r="L268" s="6" t="str">
        <f>VLOOKUP(E268, 'Natural Hazards'!E:AF, 28, FALSE)</f>
        <v>No Shock</v>
      </c>
      <c r="M268" s="6" t="str">
        <f>VLOOKUP(E268,'Natural Hazards'!E:AH, 30, FALSE)</f>
        <v>No Shock</v>
      </c>
      <c r="N268" s="6" t="str">
        <f>VLOOKUP(E268, 'Policy&amp;Access'!E:G, 3, FALSE)</f>
        <v>Shock</v>
      </c>
      <c r="O268" s="6" t="str">
        <f>VLOOKUP(E268, Displacement!E:G, 3, FALSE)</f>
        <v>No shock</v>
      </c>
      <c r="P268" s="6" t="str">
        <f>VLOOKUP(E268, Disease!E:G, 3, FALSE)</f>
        <v>No shock</v>
      </c>
      <c r="Q268" s="6" t="str">
        <f>VLOOKUP(E268, Markets!E:G, 3, FALSE)</f>
        <v>No shock</v>
      </c>
    </row>
    <row r="269" spans="1:17" s="1" customFormat="1" ht="17.5" thickTop="1" thickBot="1" x14ac:dyDescent="0.5">
      <c r="A269" s="50" t="s">
        <v>147</v>
      </c>
      <c r="B269" s="3" t="s">
        <v>692</v>
      </c>
      <c r="C269" s="3" t="s">
        <v>698</v>
      </c>
      <c r="D269" s="3" t="s">
        <v>699</v>
      </c>
      <c r="E269" s="3" t="str">
        <f t="shared" si="8"/>
        <v>AF2204_February</v>
      </c>
      <c r="F269" s="10">
        <v>65747.93548385294</v>
      </c>
      <c r="G269" s="11">
        <f t="shared" si="9"/>
        <v>2</v>
      </c>
      <c r="H269" s="6" t="str">
        <f>VLOOKUP(E269, Conflict!E:G, 3, FALSE)</f>
        <v>No shock</v>
      </c>
      <c r="I269" s="19">
        <f>VLOOKUP(E269, 'Natural Hazards'!E:G, 3, FALSE)</f>
        <v>1</v>
      </c>
      <c r="J269" s="6" t="str">
        <f>VLOOKUP(E269, 'Natural Hazards'!E:H, 4, FALSE)</f>
        <v>Shock</v>
      </c>
      <c r="K269" s="6" t="str">
        <f>VLOOKUP(E269, 'Natural Hazards'!E:V, 18, FALSE)</f>
        <v>No shock</v>
      </c>
      <c r="L269" s="6" t="str">
        <f>VLOOKUP(E269, 'Natural Hazards'!E:AF, 28, FALSE)</f>
        <v>No Shock</v>
      </c>
      <c r="M269" s="6" t="str">
        <f>VLOOKUP(E269,'Natural Hazards'!E:AH, 30, FALSE)</f>
        <v>No Shock</v>
      </c>
      <c r="N269" s="6" t="str">
        <f>VLOOKUP(E269, 'Policy&amp;Access'!E:G, 3, FALSE)</f>
        <v>No shock</v>
      </c>
      <c r="O269" s="6" t="str">
        <f>VLOOKUP(E269, Displacement!E:G, 3, FALSE)</f>
        <v>No shock</v>
      </c>
      <c r="P269" s="6" t="str">
        <f>VLOOKUP(E269, Disease!E:G, 3, FALSE)</f>
        <v>Shock</v>
      </c>
      <c r="Q269" s="6" t="str">
        <f>VLOOKUP(E269, Markets!E:G, 3, FALSE)</f>
        <v>No shock</v>
      </c>
    </row>
    <row r="270" spans="1:17" s="1" customFormat="1" ht="17.5" thickTop="1" thickBot="1" x14ac:dyDescent="0.5">
      <c r="A270" s="50" t="s">
        <v>147</v>
      </c>
      <c r="B270" s="3" t="s">
        <v>692</v>
      </c>
      <c r="C270" s="3" t="s">
        <v>700</v>
      </c>
      <c r="D270" s="3" t="s">
        <v>701</v>
      </c>
      <c r="E270" s="3" t="str">
        <f t="shared" si="8"/>
        <v>AF2205_February</v>
      </c>
      <c r="F270" s="10">
        <v>154442.50026049971</v>
      </c>
      <c r="G270" s="11">
        <f t="shared" si="9"/>
        <v>2</v>
      </c>
      <c r="H270" s="6" t="str">
        <f>VLOOKUP(E270, Conflict!E:G, 3, FALSE)</f>
        <v>No shock</v>
      </c>
      <c r="I270" s="19">
        <f>VLOOKUP(E270, 'Natural Hazards'!E:G, 3, FALSE)</f>
        <v>1</v>
      </c>
      <c r="J270" s="6" t="str">
        <f>VLOOKUP(E270, 'Natural Hazards'!E:H, 4, FALSE)</f>
        <v>Shock</v>
      </c>
      <c r="K270" s="6" t="str">
        <f>VLOOKUP(E270, 'Natural Hazards'!E:V, 18, FALSE)</f>
        <v>No shock</v>
      </c>
      <c r="L270" s="6" t="str">
        <f>VLOOKUP(E270, 'Natural Hazards'!E:AF, 28, FALSE)</f>
        <v>No Shock</v>
      </c>
      <c r="M270" s="6" t="str">
        <f>VLOOKUP(E270,'Natural Hazards'!E:AH, 30, FALSE)</f>
        <v>No Shock</v>
      </c>
      <c r="N270" s="6" t="str">
        <f>VLOOKUP(E270, 'Policy&amp;Access'!E:G, 3, FALSE)</f>
        <v>No shock</v>
      </c>
      <c r="O270" s="6" t="str">
        <f>VLOOKUP(E270, Displacement!E:G, 3, FALSE)</f>
        <v>No shock</v>
      </c>
      <c r="P270" s="6" t="str">
        <f>VLOOKUP(E270, Disease!E:G, 3, FALSE)</f>
        <v>Shock</v>
      </c>
      <c r="Q270" s="6" t="str">
        <f>VLOOKUP(E270, Markets!E:G, 3, FALSE)</f>
        <v>No shock</v>
      </c>
    </row>
    <row r="271" spans="1:17" s="1" customFormat="1" ht="17.5" thickTop="1" thickBot="1" x14ac:dyDescent="0.5">
      <c r="A271" s="50" t="s">
        <v>147</v>
      </c>
      <c r="B271" s="3" t="s">
        <v>692</v>
      </c>
      <c r="C271" s="3" t="s">
        <v>702</v>
      </c>
      <c r="D271" s="3" t="s">
        <v>703</v>
      </c>
      <c r="E271" s="3" t="str">
        <f t="shared" si="8"/>
        <v>AF2206_February</v>
      </c>
      <c r="F271" s="10">
        <v>63289.056298479132</v>
      </c>
      <c r="G271" s="11">
        <f t="shared" si="9"/>
        <v>2</v>
      </c>
      <c r="H271" s="6" t="str">
        <f>VLOOKUP(E271, Conflict!E:G, 3, FALSE)</f>
        <v>No shock</v>
      </c>
      <c r="I271" s="19">
        <f>VLOOKUP(E271, 'Natural Hazards'!E:G, 3, FALSE)</f>
        <v>1</v>
      </c>
      <c r="J271" s="6" t="str">
        <f>VLOOKUP(E271, 'Natural Hazards'!E:H, 4, FALSE)</f>
        <v>Shock</v>
      </c>
      <c r="K271" s="6" t="str">
        <f>VLOOKUP(E271, 'Natural Hazards'!E:V, 18, FALSE)</f>
        <v>No shock</v>
      </c>
      <c r="L271" s="6" t="str">
        <f>VLOOKUP(E271, 'Natural Hazards'!E:AF, 28, FALSE)</f>
        <v>No Shock</v>
      </c>
      <c r="M271" s="6" t="str">
        <f>VLOOKUP(E271,'Natural Hazards'!E:AH, 30, FALSE)</f>
        <v>No Shock</v>
      </c>
      <c r="N271" s="6" t="str">
        <f>VLOOKUP(E271, 'Policy&amp;Access'!E:G, 3, FALSE)</f>
        <v>No shock</v>
      </c>
      <c r="O271" s="6" t="str">
        <f>VLOOKUP(E271, Displacement!E:G, 3, FALSE)</f>
        <v>No shock</v>
      </c>
      <c r="P271" s="6" t="str">
        <f>VLOOKUP(E271, Disease!E:G, 3, FALSE)</f>
        <v>Shock</v>
      </c>
      <c r="Q271" s="6" t="str">
        <f>VLOOKUP(E271, Markets!E:G, 3, FALSE)</f>
        <v>No shock</v>
      </c>
    </row>
    <row r="272" spans="1:17" s="1" customFormat="1" ht="17.5" thickTop="1" thickBot="1" x14ac:dyDescent="0.5">
      <c r="A272" s="50" t="s">
        <v>147</v>
      </c>
      <c r="B272" s="3" t="s">
        <v>692</v>
      </c>
      <c r="C272" s="3" t="s">
        <v>704</v>
      </c>
      <c r="D272" s="3" t="s">
        <v>705</v>
      </c>
      <c r="E272" s="3" t="str">
        <f t="shared" si="8"/>
        <v>AF2207_February</v>
      </c>
      <c r="F272" s="10">
        <v>88510.306621084252</v>
      </c>
      <c r="G272" s="11">
        <f t="shared" si="9"/>
        <v>2</v>
      </c>
      <c r="H272" s="6" t="str">
        <f>VLOOKUP(E272, Conflict!E:G, 3, FALSE)</f>
        <v>No shock</v>
      </c>
      <c r="I272" s="19">
        <f>VLOOKUP(E272, 'Natural Hazards'!E:G, 3, FALSE)</f>
        <v>1</v>
      </c>
      <c r="J272" s="6" t="str">
        <f>VLOOKUP(E272, 'Natural Hazards'!E:H, 4, FALSE)</f>
        <v>Shock</v>
      </c>
      <c r="K272" s="6" t="str">
        <f>VLOOKUP(E272, 'Natural Hazards'!E:V, 18, FALSE)</f>
        <v>No shock</v>
      </c>
      <c r="L272" s="6" t="str">
        <f>VLOOKUP(E272, 'Natural Hazards'!E:AF, 28, FALSE)</f>
        <v>No Shock</v>
      </c>
      <c r="M272" s="6" t="str">
        <f>VLOOKUP(E272,'Natural Hazards'!E:AH, 30, FALSE)</f>
        <v>No Shock</v>
      </c>
      <c r="N272" s="6" t="str">
        <f>VLOOKUP(E272, 'Policy&amp;Access'!E:G, 3, FALSE)</f>
        <v>Shock</v>
      </c>
      <c r="O272" s="6" t="str">
        <f>VLOOKUP(E272, Displacement!E:G, 3, FALSE)</f>
        <v>No shock</v>
      </c>
      <c r="P272" s="6" t="str">
        <f>VLOOKUP(E272, Disease!E:G, 3, FALSE)</f>
        <v>No shock</v>
      </c>
      <c r="Q272" s="6" t="str">
        <f>VLOOKUP(E272, Markets!E:G, 3, FALSE)</f>
        <v>No shock</v>
      </c>
    </row>
    <row r="273" spans="1:17" s="1" customFormat="1" ht="17.5" thickTop="1" thickBot="1" x14ac:dyDescent="0.5">
      <c r="A273" s="50" t="s">
        <v>147</v>
      </c>
      <c r="B273" s="3" t="s">
        <v>706</v>
      </c>
      <c r="C273" s="3" t="s">
        <v>707</v>
      </c>
      <c r="D273" s="3" t="s">
        <v>708</v>
      </c>
      <c r="E273" s="3" t="str">
        <f t="shared" si="8"/>
        <v>AF2301_February</v>
      </c>
      <c r="F273" s="10">
        <v>254049.64716426123</v>
      </c>
      <c r="G273" s="11">
        <f t="shared" si="9"/>
        <v>2</v>
      </c>
      <c r="H273" s="6" t="str">
        <f>VLOOKUP(E273, Conflict!E:G, 3, FALSE)</f>
        <v>No shock</v>
      </c>
      <c r="I273" s="19">
        <f>VLOOKUP(E273, 'Natural Hazards'!E:G, 3, FALSE)</f>
        <v>1</v>
      </c>
      <c r="J273" s="6" t="str">
        <f>VLOOKUP(E273, 'Natural Hazards'!E:H, 4, FALSE)</f>
        <v>Shock</v>
      </c>
      <c r="K273" s="6" t="str">
        <f>VLOOKUP(E273, 'Natural Hazards'!E:V, 18, FALSE)</f>
        <v>No shock</v>
      </c>
      <c r="L273" s="6" t="str">
        <f>VLOOKUP(E273, 'Natural Hazards'!E:AF, 28, FALSE)</f>
        <v>No Shock</v>
      </c>
      <c r="M273" s="6" t="str">
        <f>VLOOKUP(E273,'Natural Hazards'!E:AH, 30, FALSE)</f>
        <v>No Shock</v>
      </c>
      <c r="N273" s="6" t="str">
        <f>VLOOKUP(E273, 'Policy&amp;Access'!E:G, 3, FALSE)</f>
        <v>No shock</v>
      </c>
      <c r="O273" s="6" t="str">
        <f>VLOOKUP(E273, Displacement!E:G, 3, FALSE)</f>
        <v>No shock</v>
      </c>
      <c r="P273" s="6" t="str">
        <f>VLOOKUP(E273, Disease!E:G, 3, FALSE)</f>
        <v>Shock</v>
      </c>
      <c r="Q273" s="6" t="str">
        <f>VLOOKUP(E273, Markets!E:G, 3, FALSE)</f>
        <v>No shock</v>
      </c>
    </row>
    <row r="274" spans="1:17" s="1" customFormat="1" ht="17.5" thickTop="1" thickBot="1" x14ac:dyDescent="0.5">
      <c r="A274" s="50" t="s">
        <v>147</v>
      </c>
      <c r="B274" s="3" t="s">
        <v>706</v>
      </c>
      <c r="C274" s="3" t="s">
        <v>709</v>
      </c>
      <c r="D274" s="3" t="s">
        <v>710</v>
      </c>
      <c r="E274" s="3" t="str">
        <f t="shared" si="8"/>
        <v>AF2302_February</v>
      </c>
      <c r="F274" s="10">
        <v>62687.06996126828</v>
      </c>
      <c r="G274" s="11">
        <f t="shared" si="9"/>
        <v>2</v>
      </c>
      <c r="H274" s="6" t="str">
        <f>VLOOKUP(E274, Conflict!E:G, 3, FALSE)</f>
        <v>No shock</v>
      </c>
      <c r="I274" s="19">
        <f>VLOOKUP(E274, 'Natural Hazards'!E:G, 3, FALSE)</f>
        <v>1</v>
      </c>
      <c r="J274" s="6" t="str">
        <f>VLOOKUP(E274, 'Natural Hazards'!E:H, 4, FALSE)</f>
        <v>Shock</v>
      </c>
      <c r="K274" s="6" t="str">
        <f>VLOOKUP(E274, 'Natural Hazards'!E:V, 18, FALSE)</f>
        <v>No shock</v>
      </c>
      <c r="L274" s="6" t="str">
        <f>VLOOKUP(E274, 'Natural Hazards'!E:AF, 28, FALSE)</f>
        <v>No Shock</v>
      </c>
      <c r="M274" s="6" t="str">
        <f>VLOOKUP(E274,'Natural Hazards'!E:AH, 30, FALSE)</f>
        <v>No Shock</v>
      </c>
      <c r="N274" s="6" t="str">
        <f>VLOOKUP(E274, 'Policy&amp;Access'!E:G, 3, FALSE)</f>
        <v>No shock</v>
      </c>
      <c r="O274" s="6" t="str">
        <f>VLOOKUP(E274, Displacement!E:G, 3, FALSE)</f>
        <v>No shock</v>
      </c>
      <c r="P274" s="6" t="str">
        <f>VLOOKUP(E274, Disease!E:G, 3, FALSE)</f>
        <v>Shock</v>
      </c>
      <c r="Q274" s="6" t="str">
        <f>VLOOKUP(E274, Markets!E:G, 3, FALSE)</f>
        <v>No shock</v>
      </c>
    </row>
    <row r="275" spans="1:17" s="1" customFormat="1" ht="17.5" thickTop="1" thickBot="1" x14ac:dyDescent="0.5">
      <c r="A275" s="50" t="s">
        <v>147</v>
      </c>
      <c r="B275" s="3" t="s">
        <v>706</v>
      </c>
      <c r="C275" s="3" t="s">
        <v>711</v>
      </c>
      <c r="D275" s="3" t="s">
        <v>712</v>
      </c>
      <c r="E275" s="3" t="str">
        <f t="shared" si="8"/>
        <v>AF2303_February</v>
      </c>
      <c r="F275" s="10">
        <v>60707.63540491747</v>
      </c>
      <c r="G275" s="11">
        <f t="shared" si="9"/>
        <v>2</v>
      </c>
      <c r="H275" s="6" t="str">
        <f>VLOOKUP(E275, Conflict!E:G, 3, FALSE)</f>
        <v>No shock</v>
      </c>
      <c r="I275" s="19">
        <f>VLOOKUP(E275, 'Natural Hazards'!E:G, 3, FALSE)</f>
        <v>1</v>
      </c>
      <c r="J275" s="6" t="str">
        <f>VLOOKUP(E275, 'Natural Hazards'!E:H, 4, FALSE)</f>
        <v>Shock</v>
      </c>
      <c r="K275" s="6" t="str">
        <f>VLOOKUP(E275, 'Natural Hazards'!E:V, 18, FALSE)</f>
        <v>No shock</v>
      </c>
      <c r="L275" s="6" t="str">
        <f>VLOOKUP(E275, 'Natural Hazards'!E:AF, 28, FALSE)</f>
        <v>No Shock</v>
      </c>
      <c r="M275" s="6" t="str">
        <f>VLOOKUP(E275,'Natural Hazards'!E:AH, 30, FALSE)</f>
        <v>No Shock</v>
      </c>
      <c r="N275" s="6" t="str">
        <f>VLOOKUP(E275, 'Policy&amp;Access'!E:G, 3, FALSE)</f>
        <v>No shock</v>
      </c>
      <c r="O275" s="6" t="str">
        <f>VLOOKUP(E275, Displacement!E:G, 3, FALSE)</f>
        <v>No shock</v>
      </c>
      <c r="P275" s="6" t="str">
        <f>VLOOKUP(E275, Disease!E:G, 3, FALSE)</f>
        <v>Shock</v>
      </c>
      <c r="Q275" s="6" t="str">
        <f>VLOOKUP(E275, Markets!E:G, 3, FALSE)</f>
        <v>No shock</v>
      </c>
    </row>
    <row r="276" spans="1:17" s="1" customFormat="1" ht="17.5" thickTop="1" thickBot="1" x14ac:dyDescent="0.5">
      <c r="A276" s="50" t="s">
        <v>147</v>
      </c>
      <c r="B276" s="3" t="s">
        <v>706</v>
      </c>
      <c r="C276" s="3" t="s">
        <v>713</v>
      </c>
      <c r="D276" s="3" t="s">
        <v>714</v>
      </c>
      <c r="E276" s="3" t="str">
        <f t="shared" si="8"/>
        <v>AF2304_February</v>
      </c>
      <c r="F276" s="10">
        <v>60104.65921541342</v>
      </c>
      <c r="G276" s="11">
        <f t="shared" si="9"/>
        <v>2</v>
      </c>
      <c r="H276" s="6" t="str">
        <f>VLOOKUP(E276, Conflict!E:G, 3, FALSE)</f>
        <v>No shock</v>
      </c>
      <c r="I276" s="19">
        <f>VLOOKUP(E276, 'Natural Hazards'!E:G, 3, FALSE)</f>
        <v>1</v>
      </c>
      <c r="J276" s="6" t="str">
        <f>VLOOKUP(E276, 'Natural Hazards'!E:H, 4, FALSE)</f>
        <v>Shock</v>
      </c>
      <c r="K276" s="6" t="str">
        <f>VLOOKUP(E276, 'Natural Hazards'!E:V, 18, FALSE)</f>
        <v>No shock</v>
      </c>
      <c r="L276" s="6" t="str">
        <f>VLOOKUP(E276, 'Natural Hazards'!E:AF, 28, FALSE)</f>
        <v>No Shock</v>
      </c>
      <c r="M276" s="6" t="str">
        <f>VLOOKUP(E276,'Natural Hazards'!E:AH, 30, FALSE)</f>
        <v>No Shock</v>
      </c>
      <c r="N276" s="6" t="str">
        <f>VLOOKUP(E276, 'Policy&amp;Access'!E:G, 3, FALSE)</f>
        <v>No shock</v>
      </c>
      <c r="O276" s="6" t="str">
        <f>VLOOKUP(E276, Displacement!E:G, 3, FALSE)</f>
        <v>No shock</v>
      </c>
      <c r="P276" s="6" t="str">
        <f>VLOOKUP(E276, Disease!E:G, 3, FALSE)</f>
        <v>Shock</v>
      </c>
      <c r="Q276" s="6" t="str">
        <f>VLOOKUP(E276, Markets!E:G, 3, FALSE)</f>
        <v>No shock</v>
      </c>
    </row>
    <row r="277" spans="1:17" s="1" customFormat="1" ht="17.5" thickTop="1" thickBot="1" x14ac:dyDescent="0.5">
      <c r="A277" s="50" t="s">
        <v>147</v>
      </c>
      <c r="B277" s="3" t="s">
        <v>706</v>
      </c>
      <c r="C277" s="3" t="s">
        <v>715</v>
      </c>
      <c r="D277" s="3" t="s">
        <v>716</v>
      </c>
      <c r="E277" s="3" t="str">
        <f t="shared" si="8"/>
        <v>AF2305_February</v>
      </c>
      <c r="F277" s="10">
        <v>126305.94744699092</v>
      </c>
      <c r="G277" s="11">
        <f t="shared" si="9"/>
        <v>2</v>
      </c>
      <c r="H277" s="6" t="str">
        <f>VLOOKUP(E277, Conflict!E:G, 3, FALSE)</f>
        <v>No shock</v>
      </c>
      <c r="I277" s="19">
        <f>VLOOKUP(E277, 'Natural Hazards'!E:G, 3, FALSE)</f>
        <v>2</v>
      </c>
      <c r="J277" s="6" t="str">
        <f>VLOOKUP(E277, 'Natural Hazards'!E:H, 4, FALSE)</f>
        <v>Shock</v>
      </c>
      <c r="K277" s="6" t="str">
        <f>VLOOKUP(E277, 'Natural Hazards'!E:V, 18, FALSE)</f>
        <v>No shock</v>
      </c>
      <c r="L277" s="6" t="str">
        <f>VLOOKUP(E277, 'Natural Hazards'!E:AF, 28, FALSE)</f>
        <v>No Shock</v>
      </c>
      <c r="M277" s="6" t="str">
        <f>VLOOKUP(E277,'Natural Hazards'!E:AH, 30, FALSE)</f>
        <v>Shock</v>
      </c>
      <c r="N277" s="6" t="str">
        <f>VLOOKUP(E277, 'Policy&amp;Access'!E:G, 3, FALSE)</f>
        <v>No shock</v>
      </c>
      <c r="O277" s="6" t="str">
        <f>VLOOKUP(E277, Displacement!E:G, 3, FALSE)</f>
        <v>No shock</v>
      </c>
      <c r="P277" s="6" t="str">
        <f>VLOOKUP(E277, Disease!E:G, 3, FALSE)</f>
        <v>No shock</v>
      </c>
      <c r="Q277" s="6" t="str">
        <f>VLOOKUP(E277, Markets!E:G, 3, FALSE)</f>
        <v>No shock</v>
      </c>
    </row>
    <row r="278" spans="1:17" s="1" customFormat="1" ht="17.5" thickTop="1" thickBot="1" x14ac:dyDescent="0.5">
      <c r="A278" s="50" t="s">
        <v>147</v>
      </c>
      <c r="B278" s="3" t="s">
        <v>706</v>
      </c>
      <c r="C278" s="3" t="s">
        <v>717</v>
      </c>
      <c r="D278" s="3" t="s">
        <v>718</v>
      </c>
      <c r="E278" s="3" t="str">
        <f t="shared" si="8"/>
        <v>AF2306_February</v>
      </c>
      <c r="F278" s="10">
        <v>97262.611555968833</v>
      </c>
      <c r="G278" s="11">
        <f t="shared" si="9"/>
        <v>1</v>
      </c>
      <c r="H278" s="6" t="str">
        <f>VLOOKUP(E278, Conflict!E:G, 3, FALSE)</f>
        <v>No shock</v>
      </c>
      <c r="I278" s="19">
        <f>VLOOKUP(E278, 'Natural Hazards'!E:G, 3, FALSE)</f>
        <v>1</v>
      </c>
      <c r="J278" s="6" t="str">
        <f>VLOOKUP(E278, 'Natural Hazards'!E:H, 4, FALSE)</f>
        <v>Shock</v>
      </c>
      <c r="K278" s="6" t="str">
        <f>VLOOKUP(E278, 'Natural Hazards'!E:V, 18, FALSE)</f>
        <v>No shock</v>
      </c>
      <c r="L278" s="6" t="str">
        <f>VLOOKUP(E278, 'Natural Hazards'!E:AF, 28, FALSE)</f>
        <v>No Shock</v>
      </c>
      <c r="M278" s="6" t="str">
        <f>VLOOKUP(E278,'Natural Hazards'!E:AH, 30, FALSE)</f>
        <v>No Shock</v>
      </c>
      <c r="N278" s="6" t="str">
        <f>VLOOKUP(E278, 'Policy&amp;Access'!E:G, 3, FALSE)</f>
        <v>No shock</v>
      </c>
      <c r="O278" s="6" t="str">
        <f>VLOOKUP(E278, Displacement!E:G, 3, FALSE)</f>
        <v>No shock</v>
      </c>
      <c r="P278" s="6" t="str">
        <f>VLOOKUP(E278, Disease!E:G, 3, FALSE)</f>
        <v>No shock</v>
      </c>
      <c r="Q278" s="6" t="str">
        <f>VLOOKUP(E278, Markets!E:G, 3, FALSE)</f>
        <v>No shock</v>
      </c>
    </row>
    <row r="279" spans="1:17" s="1" customFormat="1" ht="17.5" thickTop="1" thickBot="1" x14ac:dyDescent="0.5">
      <c r="A279" s="50" t="s">
        <v>147</v>
      </c>
      <c r="B279" s="3" t="s">
        <v>706</v>
      </c>
      <c r="C279" s="3" t="s">
        <v>719</v>
      </c>
      <c r="D279" s="3" t="s">
        <v>720</v>
      </c>
      <c r="E279" s="3" t="str">
        <f t="shared" si="8"/>
        <v>AF2307_February</v>
      </c>
      <c r="F279" s="10">
        <v>141657.1285171895</v>
      </c>
      <c r="G279" s="11">
        <f t="shared" si="9"/>
        <v>2</v>
      </c>
      <c r="H279" s="6" t="str">
        <f>VLOOKUP(E279, Conflict!E:G, 3, FALSE)</f>
        <v>No shock</v>
      </c>
      <c r="I279" s="19">
        <f>VLOOKUP(E279, 'Natural Hazards'!E:G, 3, FALSE)</f>
        <v>2</v>
      </c>
      <c r="J279" s="6" t="str">
        <f>VLOOKUP(E279, 'Natural Hazards'!E:H, 4, FALSE)</f>
        <v>Shock</v>
      </c>
      <c r="K279" s="6" t="str">
        <f>VLOOKUP(E279, 'Natural Hazards'!E:V, 18, FALSE)</f>
        <v>No shock</v>
      </c>
      <c r="L279" s="6" t="str">
        <f>VLOOKUP(E279, 'Natural Hazards'!E:AF, 28, FALSE)</f>
        <v>No Shock</v>
      </c>
      <c r="M279" s="6" t="str">
        <f>VLOOKUP(E279,'Natural Hazards'!E:AH, 30, FALSE)</f>
        <v>Shock</v>
      </c>
      <c r="N279" s="6" t="str">
        <f>VLOOKUP(E279, 'Policy&amp;Access'!E:G, 3, FALSE)</f>
        <v>No shock</v>
      </c>
      <c r="O279" s="6" t="str">
        <f>VLOOKUP(E279, Displacement!E:G, 3, FALSE)</f>
        <v>No shock</v>
      </c>
      <c r="P279" s="6" t="str">
        <f>VLOOKUP(E279, Disease!E:G, 3, FALSE)</f>
        <v>No shock</v>
      </c>
      <c r="Q279" s="6" t="str">
        <f>VLOOKUP(E279, Markets!E:G, 3, FALSE)</f>
        <v>No shock</v>
      </c>
    </row>
    <row r="280" spans="1:17" s="1" customFormat="1" ht="17.5" thickTop="1" thickBot="1" x14ac:dyDescent="0.5">
      <c r="A280" s="50" t="s">
        <v>147</v>
      </c>
      <c r="B280" s="3" t="s">
        <v>706</v>
      </c>
      <c r="C280" s="3" t="s">
        <v>721</v>
      </c>
      <c r="D280" s="3" t="s">
        <v>722</v>
      </c>
      <c r="E280" s="3" t="str">
        <f t="shared" si="8"/>
        <v>AF2308_February</v>
      </c>
      <c r="F280" s="10">
        <v>121072.54664975341</v>
      </c>
      <c r="G280" s="11">
        <f t="shared" si="9"/>
        <v>1</v>
      </c>
      <c r="H280" s="6" t="str">
        <f>VLOOKUP(E280, Conflict!E:G, 3, FALSE)</f>
        <v>No shock</v>
      </c>
      <c r="I280" s="19">
        <f>VLOOKUP(E280, 'Natural Hazards'!E:G, 3, FALSE)</f>
        <v>1</v>
      </c>
      <c r="J280" s="6" t="str">
        <f>VLOOKUP(E280, 'Natural Hazards'!E:H, 4, FALSE)</f>
        <v>Shock</v>
      </c>
      <c r="K280" s="6" t="str">
        <f>VLOOKUP(E280, 'Natural Hazards'!E:V, 18, FALSE)</f>
        <v>No shock</v>
      </c>
      <c r="L280" s="6" t="str">
        <f>VLOOKUP(E280, 'Natural Hazards'!E:AF, 28, FALSE)</f>
        <v>No Shock</v>
      </c>
      <c r="M280" s="6" t="str">
        <f>VLOOKUP(E280,'Natural Hazards'!E:AH, 30, FALSE)</f>
        <v>No Shock</v>
      </c>
      <c r="N280" s="6" t="str">
        <f>VLOOKUP(E280, 'Policy&amp;Access'!E:G, 3, FALSE)</f>
        <v>No shock</v>
      </c>
      <c r="O280" s="6" t="str">
        <f>VLOOKUP(E280, Displacement!E:G, 3, FALSE)</f>
        <v>No shock</v>
      </c>
      <c r="P280" s="6" t="str">
        <f>VLOOKUP(E280, Disease!E:G, 3, FALSE)</f>
        <v>No shock</v>
      </c>
      <c r="Q280" s="6" t="str">
        <f>VLOOKUP(E280, Markets!E:G, 3, FALSE)</f>
        <v>No shock</v>
      </c>
    </row>
    <row r="281" spans="1:17" s="1" customFormat="1" ht="17.5" thickTop="1" thickBot="1" x14ac:dyDescent="0.5">
      <c r="A281" s="50" t="s">
        <v>147</v>
      </c>
      <c r="B281" s="3" t="s">
        <v>706</v>
      </c>
      <c r="C281" s="3" t="s">
        <v>723</v>
      </c>
      <c r="D281" s="3" t="s">
        <v>724</v>
      </c>
      <c r="E281" s="3" t="str">
        <f t="shared" si="8"/>
        <v>AF2309_February</v>
      </c>
      <c r="F281" s="10">
        <v>76410.607168719915</v>
      </c>
      <c r="G281" s="11">
        <f t="shared" si="9"/>
        <v>1</v>
      </c>
      <c r="H281" s="6" t="str">
        <f>VLOOKUP(E281, Conflict!E:G, 3, FALSE)</f>
        <v>No shock</v>
      </c>
      <c r="I281" s="19">
        <f>VLOOKUP(E281, 'Natural Hazards'!E:G, 3, FALSE)</f>
        <v>1</v>
      </c>
      <c r="J281" s="6" t="str">
        <f>VLOOKUP(E281, 'Natural Hazards'!E:H, 4, FALSE)</f>
        <v>Shock</v>
      </c>
      <c r="K281" s="6" t="str">
        <f>VLOOKUP(E281, 'Natural Hazards'!E:V, 18, FALSE)</f>
        <v>No shock</v>
      </c>
      <c r="L281" s="6" t="str">
        <f>VLOOKUP(E281, 'Natural Hazards'!E:AF, 28, FALSE)</f>
        <v>No Shock</v>
      </c>
      <c r="M281" s="6" t="str">
        <f>VLOOKUP(E281,'Natural Hazards'!E:AH, 30, FALSE)</f>
        <v>No Shock</v>
      </c>
      <c r="N281" s="6" t="str">
        <f>VLOOKUP(E281, 'Policy&amp;Access'!E:G, 3, FALSE)</f>
        <v>No shock</v>
      </c>
      <c r="O281" s="6" t="str">
        <f>VLOOKUP(E281, Displacement!E:G, 3, FALSE)</f>
        <v>No shock</v>
      </c>
      <c r="P281" s="6" t="str">
        <f>VLOOKUP(E281, Disease!E:G, 3, FALSE)</f>
        <v>No shock</v>
      </c>
      <c r="Q281" s="6" t="str">
        <f>VLOOKUP(E281, Markets!E:G, 3, FALSE)</f>
        <v>No shock</v>
      </c>
    </row>
    <row r="282" spans="1:17" s="1" customFormat="1" ht="17.5" thickTop="1" thickBot="1" x14ac:dyDescent="0.5">
      <c r="A282" s="50" t="s">
        <v>147</v>
      </c>
      <c r="B282" s="3" t="s">
        <v>706</v>
      </c>
      <c r="C282" s="3" t="s">
        <v>725</v>
      </c>
      <c r="D282" s="3" t="s">
        <v>726</v>
      </c>
      <c r="E282" s="3" t="str">
        <f t="shared" si="8"/>
        <v>AF2310_February</v>
      </c>
      <c r="F282" s="10">
        <v>49406.965532136397</v>
      </c>
      <c r="G282" s="11">
        <f t="shared" si="9"/>
        <v>1</v>
      </c>
      <c r="H282" s="6" t="str">
        <f>VLOOKUP(E282, Conflict!E:G, 3, FALSE)</f>
        <v>No shock</v>
      </c>
      <c r="I282" s="19">
        <f>VLOOKUP(E282, 'Natural Hazards'!E:G, 3, FALSE)</f>
        <v>1</v>
      </c>
      <c r="J282" s="6" t="str">
        <f>VLOOKUP(E282, 'Natural Hazards'!E:H, 4, FALSE)</f>
        <v>Shock</v>
      </c>
      <c r="K282" s="6" t="str">
        <f>VLOOKUP(E282, 'Natural Hazards'!E:V, 18, FALSE)</f>
        <v>No shock</v>
      </c>
      <c r="L282" s="6" t="str">
        <f>VLOOKUP(E282, 'Natural Hazards'!E:AF, 28, FALSE)</f>
        <v>No Shock</v>
      </c>
      <c r="M282" s="6" t="str">
        <f>VLOOKUP(E282,'Natural Hazards'!E:AH, 30, FALSE)</f>
        <v>No Shock</v>
      </c>
      <c r="N282" s="6" t="str">
        <f>VLOOKUP(E282, 'Policy&amp;Access'!E:G, 3, FALSE)</f>
        <v>No shock</v>
      </c>
      <c r="O282" s="6" t="str">
        <f>VLOOKUP(E282, Displacement!E:G, 3, FALSE)</f>
        <v>No shock</v>
      </c>
      <c r="P282" s="6" t="str">
        <f>VLOOKUP(E282, Disease!E:G, 3, FALSE)</f>
        <v>No shock</v>
      </c>
      <c r="Q282" s="6" t="str">
        <f>VLOOKUP(E282, Markets!E:G, 3, FALSE)</f>
        <v>No shock</v>
      </c>
    </row>
    <row r="283" spans="1:17" s="1" customFormat="1" ht="17.5" thickTop="1" thickBot="1" x14ac:dyDescent="0.5">
      <c r="A283" s="50" t="s">
        <v>147</v>
      </c>
      <c r="B283" s="3" t="s">
        <v>727</v>
      </c>
      <c r="C283" s="3" t="s">
        <v>728</v>
      </c>
      <c r="D283" s="3" t="s">
        <v>729</v>
      </c>
      <c r="E283" s="3" t="str">
        <f t="shared" si="8"/>
        <v>AF2401_February</v>
      </c>
      <c r="F283" s="10">
        <v>58860.713526713698</v>
      </c>
      <c r="G283" s="11">
        <f t="shared" si="9"/>
        <v>4</v>
      </c>
      <c r="H283" s="6" t="str">
        <f>VLOOKUP(E283, Conflict!E:G, 3, FALSE)</f>
        <v>No shock</v>
      </c>
      <c r="I283" s="19">
        <f>VLOOKUP(E283, 'Natural Hazards'!E:G, 3, FALSE)</f>
        <v>2</v>
      </c>
      <c r="J283" s="6" t="str">
        <f>VLOOKUP(E283, 'Natural Hazards'!E:H, 4, FALSE)</f>
        <v>Shock</v>
      </c>
      <c r="K283" s="6" t="str">
        <f>VLOOKUP(E283, 'Natural Hazards'!E:V, 18, FALSE)</f>
        <v>No shock</v>
      </c>
      <c r="L283" s="6" t="str">
        <f>VLOOKUP(E283, 'Natural Hazards'!E:AF, 28, FALSE)</f>
        <v>No Shock</v>
      </c>
      <c r="M283" s="6" t="str">
        <f>VLOOKUP(E283,'Natural Hazards'!E:AH, 30, FALSE)</f>
        <v>Shock</v>
      </c>
      <c r="N283" s="6" t="str">
        <f>VLOOKUP(E283, 'Policy&amp;Access'!E:G, 3, FALSE)</f>
        <v>No shock</v>
      </c>
      <c r="O283" s="6" t="str">
        <f>VLOOKUP(E283, Displacement!E:G, 3, FALSE)</f>
        <v>No shock</v>
      </c>
      <c r="P283" s="6" t="str">
        <f>VLOOKUP(E283, Disease!E:G, 3, FALSE)</f>
        <v>Shock</v>
      </c>
      <c r="Q283" s="6" t="str">
        <f>VLOOKUP(E283, Markets!E:G, 3, FALSE)</f>
        <v>Shock</v>
      </c>
    </row>
    <row r="284" spans="1:17" s="1" customFormat="1" ht="17.5" thickTop="1" thickBot="1" x14ac:dyDescent="0.5">
      <c r="A284" s="50" t="s">
        <v>147</v>
      </c>
      <c r="B284" s="3" t="s">
        <v>727</v>
      </c>
      <c r="C284" s="3" t="s">
        <v>730</v>
      </c>
      <c r="D284" s="3" t="s">
        <v>731</v>
      </c>
      <c r="E284" s="3" t="str">
        <f t="shared" si="8"/>
        <v>AF2402_February</v>
      </c>
      <c r="F284" s="10">
        <v>110721.57410010036</v>
      </c>
      <c r="G284" s="11">
        <f t="shared" si="9"/>
        <v>4</v>
      </c>
      <c r="H284" s="6" t="str">
        <f>VLOOKUP(E284, Conflict!E:G, 3, FALSE)</f>
        <v>No shock</v>
      </c>
      <c r="I284" s="19">
        <f>VLOOKUP(E284, 'Natural Hazards'!E:G, 3, FALSE)</f>
        <v>2</v>
      </c>
      <c r="J284" s="6" t="str">
        <f>VLOOKUP(E284, 'Natural Hazards'!E:H, 4, FALSE)</f>
        <v>Shock</v>
      </c>
      <c r="K284" s="6" t="str">
        <f>VLOOKUP(E284, 'Natural Hazards'!E:V, 18, FALSE)</f>
        <v>No shock</v>
      </c>
      <c r="L284" s="6" t="str">
        <f>VLOOKUP(E284, 'Natural Hazards'!E:AF, 28, FALSE)</f>
        <v>No Shock</v>
      </c>
      <c r="M284" s="6" t="str">
        <f>VLOOKUP(E284,'Natural Hazards'!E:AH, 30, FALSE)</f>
        <v>Shock</v>
      </c>
      <c r="N284" s="6" t="str">
        <f>VLOOKUP(E284, 'Policy&amp;Access'!E:G, 3, FALSE)</f>
        <v>No shock</v>
      </c>
      <c r="O284" s="6" t="str">
        <f>VLOOKUP(E284, Displacement!E:G, 3, FALSE)</f>
        <v>No shock</v>
      </c>
      <c r="P284" s="6" t="str">
        <f>VLOOKUP(E284, Disease!E:G, 3, FALSE)</f>
        <v>Shock</v>
      </c>
      <c r="Q284" s="6" t="str">
        <f>VLOOKUP(E284, Markets!E:G, 3, FALSE)</f>
        <v>Shock</v>
      </c>
    </row>
    <row r="285" spans="1:17" s="1" customFormat="1" ht="17.5" thickTop="1" thickBot="1" x14ac:dyDescent="0.5">
      <c r="A285" s="50" t="s">
        <v>147</v>
      </c>
      <c r="B285" s="3" t="s">
        <v>727</v>
      </c>
      <c r="C285" s="3" t="s">
        <v>732</v>
      </c>
      <c r="D285" s="3" t="s">
        <v>733</v>
      </c>
      <c r="E285" s="3" t="str">
        <f t="shared" si="8"/>
        <v>AF2403_February</v>
      </c>
      <c r="F285" s="10">
        <v>94400.829357582174</v>
      </c>
      <c r="G285" s="11">
        <f t="shared" si="9"/>
        <v>2</v>
      </c>
      <c r="H285" s="6" t="str">
        <f>VLOOKUP(E285, Conflict!E:G, 3, FALSE)</f>
        <v>No shock</v>
      </c>
      <c r="I285" s="19">
        <f>VLOOKUP(E285, 'Natural Hazards'!E:G, 3, FALSE)</f>
        <v>1</v>
      </c>
      <c r="J285" s="6" t="str">
        <f>VLOOKUP(E285, 'Natural Hazards'!E:H, 4, FALSE)</f>
        <v>Shock</v>
      </c>
      <c r="K285" s="6" t="str">
        <f>VLOOKUP(E285, 'Natural Hazards'!E:V, 18, FALSE)</f>
        <v>No shock</v>
      </c>
      <c r="L285" s="6" t="str">
        <f>VLOOKUP(E285, 'Natural Hazards'!E:AF, 28, FALSE)</f>
        <v>No Shock</v>
      </c>
      <c r="M285" s="6" t="str">
        <f>VLOOKUP(E285,'Natural Hazards'!E:AH, 30, FALSE)</f>
        <v>No Shock</v>
      </c>
      <c r="N285" s="6" t="str">
        <f>VLOOKUP(E285, 'Policy&amp;Access'!E:G, 3, FALSE)</f>
        <v>No shock</v>
      </c>
      <c r="O285" s="6" t="str">
        <f>VLOOKUP(E285, Displacement!E:G, 3, FALSE)</f>
        <v>No shock</v>
      </c>
      <c r="P285" s="6" t="str">
        <f>VLOOKUP(E285, Disease!E:G, 3, FALSE)</f>
        <v>No shock</v>
      </c>
      <c r="Q285" s="6" t="str">
        <f>VLOOKUP(E285, Markets!E:G, 3, FALSE)</f>
        <v>Shock</v>
      </c>
    </row>
    <row r="286" spans="1:17" s="1" customFormat="1" ht="17.5" thickTop="1" thickBot="1" x14ac:dyDescent="0.5">
      <c r="A286" s="50" t="s">
        <v>147</v>
      </c>
      <c r="B286" s="3" t="s">
        <v>727</v>
      </c>
      <c r="C286" s="3" t="s">
        <v>734</v>
      </c>
      <c r="D286" s="3" t="s">
        <v>735</v>
      </c>
      <c r="E286" s="3" t="str">
        <f t="shared" si="8"/>
        <v>AF2404_February</v>
      </c>
      <c r="F286" s="10">
        <v>65082.709984529909</v>
      </c>
      <c r="G286" s="11">
        <f t="shared" si="9"/>
        <v>2</v>
      </c>
      <c r="H286" s="6" t="str">
        <f>VLOOKUP(E286, Conflict!E:G, 3, FALSE)</f>
        <v>No shock</v>
      </c>
      <c r="I286" s="19">
        <f>VLOOKUP(E286, 'Natural Hazards'!E:G, 3, FALSE)</f>
        <v>1</v>
      </c>
      <c r="J286" s="6" t="str">
        <f>VLOOKUP(E286, 'Natural Hazards'!E:H, 4, FALSE)</f>
        <v>Shock</v>
      </c>
      <c r="K286" s="6" t="str">
        <f>VLOOKUP(E286, 'Natural Hazards'!E:V, 18, FALSE)</f>
        <v>No shock</v>
      </c>
      <c r="L286" s="6" t="str">
        <f>VLOOKUP(E286, 'Natural Hazards'!E:AF, 28, FALSE)</f>
        <v>No Shock</v>
      </c>
      <c r="M286" s="6" t="str">
        <f>VLOOKUP(E286,'Natural Hazards'!E:AH, 30, FALSE)</f>
        <v>No Shock</v>
      </c>
      <c r="N286" s="6" t="str">
        <f>VLOOKUP(E286, 'Policy&amp;Access'!E:G, 3, FALSE)</f>
        <v>No shock</v>
      </c>
      <c r="O286" s="6" t="str">
        <f>VLOOKUP(E286, Displacement!E:G, 3, FALSE)</f>
        <v>No shock</v>
      </c>
      <c r="P286" s="6" t="str">
        <f>VLOOKUP(E286, Disease!E:G, 3, FALSE)</f>
        <v>No shock</v>
      </c>
      <c r="Q286" s="6" t="str">
        <f>VLOOKUP(E286, Markets!E:G, 3, FALSE)</f>
        <v>Shock</v>
      </c>
    </row>
    <row r="287" spans="1:17" s="1" customFormat="1" ht="17.5" thickTop="1" thickBot="1" x14ac:dyDescent="0.5">
      <c r="A287" s="50" t="s">
        <v>147</v>
      </c>
      <c r="B287" s="3" t="s">
        <v>727</v>
      </c>
      <c r="C287" s="3" t="s">
        <v>736</v>
      </c>
      <c r="D287" s="3" t="s">
        <v>737</v>
      </c>
      <c r="E287" s="3" t="str">
        <f t="shared" si="8"/>
        <v>AF2405_February</v>
      </c>
      <c r="F287" s="10">
        <v>90767.765975663846</v>
      </c>
      <c r="G287" s="11">
        <f t="shared" si="9"/>
        <v>2</v>
      </c>
      <c r="H287" s="6" t="str">
        <f>VLOOKUP(E287, Conflict!E:G, 3, FALSE)</f>
        <v>No shock</v>
      </c>
      <c r="I287" s="19">
        <f>VLOOKUP(E287, 'Natural Hazards'!E:G, 3, FALSE)</f>
        <v>1</v>
      </c>
      <c r="J287" s="6" t="str">
        <f>VLOOKUP(E287, 'Natural Hazards'!E:H, 4, FALSE)</f>
        <v>Shock</v>
      </c>
      <c r="K287" s="6" t="str">
        <f>VLOOKUP(E287, 'Natural Hazards'!E:V, 18, FALSE)</f>
        <v>No shock</v>
      </c>
      <c r="L287" s="6" t="str">
        <f>VLOOKUP(E287, 'Natural Hazards'!E:AF, 28, FALSE)</f>
        <v>No Shock</v>
      </c>
      <c r="M287" s="6" t="str">
        <f>VLOOKUP(E287,'Natural Hazards'!E:AH, 30, FALSE)</f>
        <v>No Shock</v>
      </c>
      <c r="N287" s="6" t="str">
        <f>VLOOKUP(E287, 'Policy&amp;Access'!E:G, 3, FALSE)</f>
        <v>No shock</v>
      </c>
      <c r="O287" s="6" t="str">
        <f>VLOOKUP(E287, Displacement!E:G, 3, FALSE)</f>
        <v>No shock</v>
      </c>
      <c r="P287" s="6" t="str">
        <f>VLOOKUP(E287, Disease!E:G, 3, FALSE)</f>
        <v>No shock</v>
      </c>
      <c r="Q287" s="6" t="str">
        <f>VLOOKUP(E287, Markets!E:G, 3, FALSE)</f>
        <v>Shock</v>
      </c>
    </row>
    <row r="288" spans="1:17" s="1" customFormat="1" ht="17.5" thickTop="1" thickBot="1" x14ac:dyDescent="0.5">
      <c r="A288" s="50" t="s">
        <v>147</v>
      </c>
      <c r="B288" s="3" t="s">
        <v>727</v>
      </c>
      <c r="C288" s="3" t="s">
        <v>738</v>
      </c>
      <c r="D288" s="3" t="s">
        <v>739</v>
      </c>
      <c r="E288" s="3" t="str">
        <f t="shared" si="8"/>
        <v>AF2406_February</v>
      </c>
      <c r="F288" s="10">
        <v>120570.86682109348</v>
      </c>
      <c r="G288" s="11">
        <f t="shared" si="9"/>
        <v>2</v>
      </c>
      <c r="H288" s="6" t="str">
        <f>VLOOKUP(E288, Conflict!E:G, 3, FALSE)</f>
        <v>No shock</v>
      </c>
      <c r="I288" s="19">
        <f>VLOOKUP(E288, 'Natural Hazards'!E:G, 3, FALSE)</f>
        <v>1</v>
      </c>
      <c r="J288" s="6" t="str">
        <f>VLOOKUP(E288, 'Natural Hazards'!E:H, 4, FALSE)</f>
        <v>Shock</v>
      </c>
      <c r="K288" s="6" t="str">
        <f>VLOOKUP(E288, 'Natural Hazards'!E:V, 18, FALSE)</f>
        <v>No shock</v>
      </c>
      <c r="L288" s="6" t="str">
        <f>VLOOKUP(E288, 'Natural Hazards'!E:AF, 28, FALSE)</f>
        <v>No Shock</v>
      </c>
      <c r="M288" s="6" t="str">
        <f>VLOOKUP(E288,'Natural Hazards'!E:AH, 30, FALSE)</f>
        <v>No Shock</v>
      </c>
      <c r="N288" s="6" t="str">
        <f>VLOOKUP(E288, 'Policy&amp;Access'!E:G, 3, FALSE)</f>
        <v>No shock</v>
      </c>
      <c r="O288" s="6" t="str">
        <f>VLOOKUP(E288, Displacement!E:G, 3, FALSE)</f>
        <v>No shock</v>
      </c>
      <c r="P288" s="6" t="str">
        <f>VLOOKUP(E288, Disease!E:G, 3, FALSE)</f>
        <v>No shock</v>
      </c>
      <c r="Q288" s="6" t="str">
        <f>VLOOKUP(E288, Markets!E:G, 3, FALSE)</f>
        <v>Shock</v>
      </c>
    </row>
    <row r="289" spans="1:17" s="1" customFormat="1" ht="17.5" thickTop="1" thickBot="1" x14ac:dyDescent="0.5">
      <c r="A289" s="50" t="s">
        <v>147</v>
      </c>
      <c r="B289" s="3" t="s">
        <v>727</v>
      </c>
      <c r="C289" s="3" t="s">
        <v>740</v>
      </c>
      <c r="D289" s="3" t="s">
        <v>741</v>
      </c>
      <c r="E289" s="3" t="str">
        <f t="shared" si="8"/>
        <v>AF2407_February</v>
      </c>
      <c r="F289" s="10">
        <v>80928.588358222347</v>
      </c>
      <c r="G289" s="11">
        <f t="shared" si="9"/>
        <v>3</v>
      </c>
      <c r="H289" s="6" t="str">
        <f>VLOOKUP(E289, Conflict!E:G, 3, FALSE)</f>
        <v>No shock</v>
      </c>
      <c r="I289" s="19">
        <f>VLOOKUP(E289, 'Natural Hazards'!E:G, 3, FALSE)</f>
        <v>1</v>
      </c>
      <c r="J289" s="6" t="str">
        <f>VLOOKUP(E289, 'Natural Hazards'!E:H, 4, FALSE)</f>
        <v>Shock</v>
      </c>
      <c r="K289" s="6" t="str">
        <f>VLOOKUP(E289, 'Natural Hazards'!E:V, 18, FALSE)</f>
        <v>No shock</v>
      </c>
      <c r="L289" s="6" t="str">
        <f>VLOOKUP(E289, 'Natural Hazards'!E:AF, 28, FALSE)</f>
        <v>No Shock</v>
      </c>
      <c r="M289" s="6" t="str">
        <f>VLOOKUP(E289,'Natural Hazards'!E:AH, 30, FALSE)</f>
        <v>No Shock</v>
      </c>
      <c r="N289" s="6" t="str">
        <f>VLOOKUP(E289, 'Policy&amp;Access'!E:G, 3, FALSE)</f>
        <v>No shock</v>
      </c>
      <c r="O289" s="6" t="str">
        <f>VLOOKUP(E289, Displacement!E:G, 3, FALSE)</f>
        <v>No shock</v>
      </c>
      <c r="P289" s="6" t="str">
        <f>VLOOKUP(E289, Disease!E:G, 3, FALSE)</f>
        <v>Shock</v>
      </c>
      <c r="Q289" s="6" t="str">
        <f>VLOOKUP(E289, Markets!E:G, 3, FALSE)</f>
        <v>Shock</v>
      </c>
    </row>
    <row r="290" spans="1:17" s="1" customFormat="1" ht="17.5" thickTop="1" thickBot="1" x14ac:dyDescent="0.5">
      <c r="A290" s="50" t="s">
        <v>147</v>
      </c>
      <c r="B290" s="3" t="s">
        <v>727</v>
      </c>
      <c r="C290" s="3" t="s">
        <v>742</v>
      </c>
      <c r="D290" s="3" t="s">
        <v>743</v>
      </c>
      <c r="E290" s="3" t="str">
        <f t="shared" si="8"/>
        <v>AF2408_February</v>
      </c>
      <c r="F290" s="10">
        <v>43945.29383763652</v>
      </c>
      <c r="G290" s="11">
        <f t="shared" si="9"/>
        <v>2</v>
      </c>
      <c r="H290" s="6" t="str">
        <f>VLOOKUP(E290, Conflict!E:G, 3, FALSE)</f>
        <v>No shock</v>
      </c>
      <c r="I290" s="19">
        <f>VLOOKUP(E290, 'Natural Hazards'!E:G, 3, FALSE)</f>
        <v>1</v>
      </c>
      <c r="J290" s="6" t="str">
        <f>VLOOKUP(E290, 'Natural Hazards'!E:H, 4, FALSE)</f>
        <v>Shock</v>
      </c>
      <c r="K290" s="6" t="str">
        <f>VLOOKUP(E290, 'Natural Hazards'!E:V, 18, FALSE)</f>
        <v>No shock</v>
      </c>
      <c r="L290" s="6" t="str">
        <f>VLOOKUP(E290, 'Natural Hazards'!E:AF, 28, FALSE)</f>
        <v>No Shock</v>
      </c>
      <c r="M290" s="6" t="str">
        <f>VLOOKUP(E290,'Natural Hazards'!E:AH, 30, FALSE)</f>
        <v>No Shock</v>
      </c>
      <c r="N290" s="6" t="str">
        <f>VLOOKUP(E290, 'Policy&amp;Access'!E:G, 3, FALSE)</f>
        <v>No shock</v>
      </c>
      <c r="O290" s="6" t="str">
        <f>VLOOKUP(E290, Displacement!E:G, 3, FALSE)</f>
        <v>No shock</v>
      </c>
      <c r="P290" s="6" t="str">
        <f>VLOOKUP(E290, Disease!E:G, 3, FALSE)</f>
        <v>No shock</v>
      </c>
      <c r="Q290" s="6" t="str">
        <f>VLOOKUP(E290, Markets!E:G, 3, FALSE)</f>
        <v>Shock</v>
      </c>
    </row>
    <row r="291" spans="1:17" s="1" customFormat="1" ht="17.5" thickTop="1" thickBot="1" x14ac:dyDescent="0.5">
      <c r="A291" s="50" t="s">
        <v>147</v>
      </c>
      <c r="B291" s="3" t="s">
        <v>727</v>
      </c>
      <c r="C291" s="3" t="s">
        <v>744</v>
      </c>
      <c r="D291" s="3" t="s">
        <v>745</v>
      </c>
      <c r="E291" s="3" t="str">
        <f t="shared" si="8"/>
        <v>AF2409_February</v>
      </c>
      <c r="F291" s="10">
        <v>43910.81145114058</v>
      </c>
      <c r="G291" s="11">
        <f t="shared" si="9"/>
        <v>2</v>
      </c>
      <c r="H291" s="6" t="str">
        <f>VLOOKUP(E291, Conflict!E:G, 3, FALSE)</f>
        <v>No shock</v>
      </c>
      <c r="I291" s="19">
        <f>VLOOKUP(E291, 'Natural Hazards'!E:G, 3, FALSE)</f>
        <v>1</v>
      </c>
      <c r="J291" s="6" t="str">
        <f>VLOOKUP(E291, 'Natural Hazards'!E:H, 4, FALSE)</f>
        <v>Shock</v>
      </c>
      <c r="K291" s="6" t="str">
        <f>VLOOKUP(E291, 'Natural Hazards'!E:V, 18, FALSE)</f>
        <v>No shock</v>
      </c>
      <c r="L291" s="6" t="str">
        <f>VLOOKUP(E291, 'Natural Hazards'!E:AF, 28, FALSE)</f>
        <v>No Shock</v>
      </c>
      <c r="M291" s="6" t="str">
        <f>VLOOKUP(E291,'Natural Hazards'!E:AH, 30, FALSE)</f>
        <v>No Shock</v>
      </c>
      <c r="N291" s="6" t="str">
        <f>VLOOKUP(E291, 'Policy&amp;Access'!E:G, 3, FALSE)</f>
        <v>No shock</v>
      </c>
      <c r="O291" s="6" t="str">
        <f>VLOOKUP(E291, Displacement!E:G, 3, FALSE)</f>
        <v>No shock</v>
      </c>
      <c r="P291" s="6" t="str">
        <f>VLOOKUP(E291, Disease!E:G, 3, FALSE)</f>
        <v>No shock</v>
      </c>
      <c r="Q291" s="6" t="str">
        <f>VLOOKUP(E291, Markets!E:G, 3, FALSE)</f>
        <v>Shock</v>
      </c>
    </row>
    <row r="292" spans="1:17" s="1" customFormat="1" ht="17.5" thickTop="1" thickBot="1" x14ac:dyDescent="0.5">
      <c r="A292" s="50" t="s">
        <v>147</v>
      </c>
      <c r="B292" s="3" t="s">
        <v>746</v>
      </c>
      <c r="C292" s="3" t="s">
        <v>747</v>
      </c>
      <c r="D292" s="3" t="s">
        <v>748</v>
      </c>
      <c r="E292" s="3" t="str">
        <f t="shared" si="8"/>
        <v>AF2501_February</v>
      </c>
      <c r="F292" s="10">
        <v>177336.07028498684</v>
      </c>
      <c r="G292" s="11">
        <f t="shared" si="9"/>
        <v>2</v>
      </c>
      <c r="H292" s="6" t="str">
        <f>VLOOKUP(E292, Conflict!E:G, 3, FALSE)</f>
        <v>No shock</v>
      </c>
      <c r="I292" s="19">
        <f>VLOOKUP(E292, 'Natural Hazards'!E:G, 3, FALSE)</f>
        <v>0</v>
      </c>
      <c r="J292" s="6" t="str">
        <f>VLOOKUP(E292, 'Natural Hazards'!E:H, 4, FALSE)</f>
        <v>No shock</v>
      </c>
      <c r="K292" s="6" t="str">
        <f>VLOOKUP(E292, 'Natural Hazards'!E:V, 18, FALSE)</f>
        <v>No shock</v>
      </c>
      <c r="L292" s="6" t="str">
        <f>VLOOKUP(E292, 'Natural Hazards'!E:AF, 28, FALSE)</f>
        <v>No Shock</v>
      </c>
      <c r="M292" s="6" t="str">
        <f>VLOOKUP(E292,'Natural Hazards'!E:AH, 30, FALSE)</f>
        <v>No Shock</v>
      </c>
      <c r="N292" s="6" t="str">
        <f>VLOOKUP(E292, 'Policy&amp;Access'!E:G, 3, FALSE)</f>
        <v>No shock</v>
      </c>
      <c r="O292" s="6" t="str">
        <f>VLOOKUP(E292, Displacement!E:G, 3, FALSE)</f>
        <v>No shock</v>
      </c>
      <c r="P292" s="6" t="str">
        <f>VLOOKUP(E292, Disease!E:G, 3, FALSE)</f>
        <v>Shock</v>
      </c>
      <c r="Q292" s="6" t="str">
        <f>VLOOKUP(E292, Markets!E:G, 3, FALSE)</f>
        <v>Shock</v>
      </c>
    </row>
    <row r="293" spans="1:17" s="1" customFormat="1" ht="17.5" thickTop="1" thickBot="1" x14ac:dyDescent="0.5">
      <c r="A293" s="50" t="s">
        <v>147</v>
      </c>
      <c r="B293" s="3" t="s">
        <v>746</v>
      </c>
      <c r="C293" s="3" t="s">
        <v>749</v>
      </c>
      <c r="D293" s="3" t="s">
        <v>750</v>
      </c>
      <c r="E293" s="3" t="str">
        <f t="shared" si="8"/>
        <v>AF2502_February</v>
      </c>
      <c r="F293" s="10">
        <v>96514.153332213304</v>
      </c>
      <c r="G293" s="11">
        <f t="shared" si="9"/>
        <v>2</v>
      </c>
      <c r="H293" s="6" t="str">
        <f>VLOOKUP(E293, Conflict!E:G, 3, FALSE)</f>
        <v>No shock</v>
      </c>
      <c r="I293" s="19">
        <f>VLOOKUP(E293, 'Natural Hazards'!E:G, 3, FALSE)</f>
        <v>0</v>
      </c>
      <c r="J293" s="6" t="str">
        <f>VLOOKUP(E293, 'Natural Hazards'!E:H, 4, FALSE)</f>
        <v>No shock</v>
      </c>
      <c r="K293" s="6" t="str">
        <f>VLOOKUP(E293, 'Natural Hazards'!E:V, 18, FALSE)</f>
        <v>No shock</v>
      </c>
      <c r="L293" s="6" t="str">
        <f>VLOOKUP(E293, 'Natural Hazards'!E:AF, 28, FALSE)</f>
        <v>No Shock</v>
      </c>
      <c r="M293" s="6" t="str">
        <f>VLOOKUP(E293,'Natural Hazards'!E:AH, 30, FALSE)</f>
        <v>No Shock</v>
      </c>
      <c r="N293" s="6" t="str">
        <f>VLOOKUP(E293, 'Policy&amp;Access'!E:G, 3, FALSE)</f>
        <v>No shock</v>
      </c>
      <c r="O293" s="6" t="str">
        <f>VLOOKUP(E293, Displacement!E:G, 3, FALSE)</f>
        <v>No shock</v>
      </c>
      <c r="P293" s="6" t="str">
        <f>VLOOKUP(E293, Disease!E:G, 3, FALSE)</f>
        <v>Shock</v>
      </c>
      <c r="Q293" s="6" t="str">
        <f>VLOOKUP(E293, Markets!E:G, 3, FALSE)</f>
        <v>Shock</v>
      </c>
    </row>
    <row r="294" spans="1:17" s="1" customFormat="1" ht="17.5" thickTop="1" thickBot="1" x14ac:dyDescent="0.5">
      <c r="A294" s="50" t="s">
        <v>147</v>
      </c>
      <c r="B294" s="3" t="s">
        <v>746</v>
      </c>
      <c r="C294" s="3" t="s">
        <v>751</v>
      </c>
      <c r="D294" s="3" t="s">
        <v>752</v>
      </c>
      <c r="E294" s="3" t="str">
        <f t="shared" si="8"/>
        <v>AF2503_February</v>
      </c>
      <c r="F294" s="10">
        <v>45601.32936362685</v>
      </c>
      <c r="G294" s="11">
        <f t="shared" si="9"/>
        <v>2</v>
      </c>
      <c r="H294" s="6" t="str">
        <f>VLOOKUP(E294, Conflict!E:G, 3, FALSE)</f>
        <v>No shock</v>
      </c>
      <c r="I294" s="19">
        <f>VLOOKUP(E294, 'Natural Hazards'!E:G, 3, FALSE)</f>
        <v>1</v>
      </c>
      <c r="J294" s="6" t="str">
        <f>VLOOKUP(E294, 'Natural Hazards'!E:H, 4, FALSE)</f>
        <v>Shock</v>
      </c>
      <c r="K294" s="6" t="str">
        <f>VLOOKUP(E294, 'Natural Hazards'!E:V, 18, FALSE)</f>
        <v>No shock</v>
      </c>
      <c r="L294" s="6" t="str">
        <f>VLOOKUP(E294, 'Natural Hazards'!E:AF, 28, FALSE)</f>
        <v>No Shock</v>
      </c>
      <c r="M294" s="6" t="str">
        <f>VLOOKUP(E294,'Natural Hazards'!E:AH, 30, FALSE)</f>
        <v>No Shock</v>
      </c>
      <c r="N294" s="6" t="str">
        <f>VLOOKUP(E294, 'Policy&amp;Access'!E:G, 3, FALSE)</f>
        <v>No shock</v>
      </c>
      <c r="O294" s="6" t="str">
        <f>VLOOKUP(E294, Displacement!E:G, 3, FALSE)</f>
        <v>No shock</v>
      </c>
      <c r="P294" s="6" t="str">
        <f>VLOOKUP(E294, Disease!E:G, 3, FALSE)</f>
        <v>No shock</v>
      </c>
      <c r="Q294" s="6" t="str">
        <f>VLOOKUP(E294, Markets!E:G, 3, FALSE)</f>
        <v>Shock</v>
      </c>
    </row>
    <row r="295" spans="1:17" s="1" customFormat="1" ht="17.5" thickTop="1" thickBot="1" x14ac:dyDescent="0.5">
      <c r="A295" s="50" t="s">
        <v>147</v>
      </c>
      <c r="B295" s="3" t="s">
        <v>746</v>
      </c>
      <c r="C295" s="3" t="s">
        <v>753</v>
      </c>
      <c r="D295" s="3" t="s">
        <v>754</v>
      </c>
      <c r="E295" s="3" t="str">
        <f t="shared" si="8"/>
        <v>AF2504_February</v>
      </c>
      <c r="F295" s="10">
        <v>95831.407453962034</v>
      </c>
      <c r="G295" s="11">
        <f t="shared" si="9"/>
        <v>3</v>
      </c>
      <c r="H295" s="6" t="str">
        <f>VLOOKUP(E295, Conflict!E:G, 3, FALSE)</f>
        <v>No shock</v>
      </c>
      <c r="I295" s="19">
        <f>VLOOKUP(E295, 'Natural Hazards'!E:G, 3, FALSE)</f>
        <v>1</v>
      </c>
      <c r="J295" s="6" t="str">
        <f>VLOOKUP(E295, 'Natural Hazards'!E:H, 4, FALSE)</f>
        <v>Shock</v>
      </c>
      <c r="K295" s="6" t="str">
        <f>VLOOKUP(E295, 'Natural Hazards'!E:V, 18, FALSE)</f>
        <v>No shock</v>
      </c>
      <c r="L295" s="6" t="str">
        <f>VLOOKUP(E295, 'Natural Hazards'!E:AF, 28, FALSE)</f>
        <v>No Shock</v>
      </c>
      <c r="M295" s="6" t="str">
        <f>VLOOKUP(E295,'Natural Hazards'!E:AH, 30, FALSE)</f>
        <v>No Shock</v>
      </c>
      <c r="N295" s="6" t="str">
        <f>VLOOKUP(E295, 'Policy&amp;Access'!E:G, 3, FALSE)</f>
        <v>No shock</v>
      </c>
      <c r="O295" s="6" t="str">
        <f>VLOOKUP(E295, Displacement!E:G, 3, FALSE)</f>
        <v>No shock</v>
      </c>
      <c r="P295" s="6" t="str">
        <f>VLOOKUP(E295, Disease!E:G, 3, FALSE)</f>
        <v>Shock</v>
      </c>
      <c r="Q295" s="6" t="str">
        <f>VLOOKUP(E295, Markets!E:G, 3, FALSE)</f>
        <v>Shock</v>
      </c>
    </row>
    <row r="296" spans="1:17" s="1" customFormat="1" ht="17.5" thickTop="1" thickBot="1" x14ac:dyDescent="0.5">
      <c r="A296" s="50" t="s">
        <v>147</v>
      </c>
      <c r="B296" s="3" t="s">
        <v>746</v>
      </c>
      <c r="C296" s="3" t="s">
        <v>755</v>
      </c>
      <c r="D296" s="3" t="s">
        <v>756</v>
      </c>
      <c r="E296" s="3" t="str">
        <f t="shared" si="8"/>
        <v>AF2505_February</v>
      </c>
      <c r="F296" s="10">
        <v>71677.228808630534</v>
      </c>
      <c r="G296" s="11">
        <f t="shared" si="9"/>
        <v>3</v>
      </c>
      <c r="H296" s="6" t="str">
        <f>VLOOKUP(E296, Conflict!E:G, 3, FALSE)</f>
        <v>No shock</v>
      </c>
      <c r="I296" s="19">
        <f>VLOOKUP(E296, 'Natural Hazards'!E:G, 3, FALSE)</f>
        <v>1</v>
      </c>
      <c r="J296" s="6" t="str">
        <f>VLOOKUP(E296, 'Natural Hazards'!E:H, 4, FALSE)</f>
        <v>Shock</v>
      </c>
      <c r="K296" s="6" t="str">
        <f>VLOOKUP(E296, 'Natural Hazards'!E:V, 18, FALSE)</f>
        <v>No shock</v>
      </c>
      <c r="L296" s="6" t="str">
        <f>VLOOKUP(E296, 'Natural Hazards'!E:AF, 28, FALSE)</f>
        <v>No Shock</v>
      </c>
      <c r="M296" s="6" t="str">
        <f>VLOOKUP(E296,'Natural Hazards'!E:AH, 30, FALSE)</f>
        <v>No Shock</v>
      </c>
      <c r="N296" s="6" t="str">
        <f>VLOOKUP(E296, 'Policy&amp;Access'!E:G, 3, FALSE)</f>
        <v>No shock</v>
      </c>
      <c r="O296" s="6" t="str">
        <f>VLOOKUP(E296, Displacement!E:G, 3, FALSE)</f>
        <v>No shock</v>
      </c>
      <c r="P296" s="6" t="str">
        <f>VLOOKUP(E296, Disease!E:G, 3, FALSE)</f>
        <v>Shock</v>
      </c>
      <c r="Q296" s="6" t="str">
        <f>VLOOKUP(E296, Markets!E:G, 3, FALSE)</f>
        <v>Shock</v>
      </c>
    </row>
    <row r="297" spans="1:17" s="1" customFormat="1" ht="17.5" thickTop="1" thickBot="1" x14ac:dyDescent="0.5">
      <c r="A297" s="50" t="s">
        <v>147</v>
      </c>
      <c r="B297" s="3" t="s">
        <v>746</v>
      </c>
      <c r="C297" s="3" t="s">
        <v>757</v>
      </c>
      <c r="D297" s="3" t="s">
        <v>758</v>
      </c>
      <c r="E297" s="3" t="str">
        <f t="shared" si="8"/>
        <v>AF2506_February</v>
      </c>
      <c r="F297" s="10">
        <v>32388.164712989754</v>
      </c>
      <c r="G297" s="11">
        <f t="shared" si="9"/>
        <v>2</v>
      </c>
      <c r="H297" s="6" t="str">
        <f>VLOOKUP(E297, Conflict!E:G, 3, FALSE)</f>
        <v>No shock</v>
      </c>
      <c r="I297" s="19">
        <f>VLOOKUP(E297, 'Natural Hazards'!E:G, 3, FALSE)</f>
        <v>0</v>
      </c>
      <c r="J297" s="6" t="str">
        <f>VLOOKUP(E297, 'Natural Hazards'!E:H, 4, FALSE)</f>
        <v>No shock</v>
      </c>
      <c r="K297" s="6" t="str">
        <f>VLOOKUP(E297, 'Natural Hazards'!E:V, 18, FALSE)</f>
        <v>No shock</v>
      </c>
      <c r="L297" s="6" t="str">
        <f>VLOOKUP(E297, 'Natural Hazards'!E:AF, 28, FALSE)</f>
        <v>No Shock</v>
      </c>
      <c r="M297" s="6" t="str">
        <f>VLOOKUP(E297,'Natural Hazards'!E:AH, 30, FALSE)</f>
        <v>No Shock</v>
      </c>
      <c r="N297" s="6" t="str">
        <f>VLOOKUP(E297, 'Policy&amp;Access'!E:G, 3, FALSE)</f>
        <v>Shock</v>
      </c>
      <c r="O297" s="6" t="str">
        <f>VLOOKUP(E297, Displacement!E:G, 3, FALSE)</f>
        <v>No shock</v>
      </c>
      <c r="P297" s="6" t="str">
        <f>VLOOKUP(E297, Disease!E:G, 3, FALSE)</f>
        <v>No shock</v>
      </c>
      <c r="Q297" s="6" t="str">
        <f>VLOOKUP(E297, Markets!E:G, 3, FALSE)</f>
        <v>Shock</v>
      </c>
    </row>
    <row r="298" spans="1:17" s="1" customFormat="1" ht="17.5" thickTop="1" thickBot="1" x14ac:dyDescent="0.5">
      <c r="A298" s="50" t="s">
        <v>147</v>
      </c>
      <c r="B298" s="3" t="s">
        <v>746</v>
      </c>
      <c r="C298" s="3" t="s">
        <v>759</v>
      </c>
      <c r="D298" s="3" t="s">
        <v>760</v>
      </c>
      <c r="E298" s="3" t="str">
        <f t="shared" si="8"/>
        <v>AF2507_February</v>
      </c>
      <c r="F298" s="10">
        <v>79413.350578525249</v>
      </c>
      <c r="G298" s="11">
        <f t="shared" si="9"/>
        <v>3</v>
      </c>
      <c r="H298" s="6" t="str">
        <f>VLOOKUP(E298, Conflict!E:G, 3, FALSE)</f>
        <v>No shock</v>
      </c>
      <c r="I298" s="19">
        <f>VLOOKUP(E298, 'Natural Hazards'!E:G, 3, FALSE)</f>
        <v>1</v>
      </c>
      <c r="J298" s="6" t="str">
        <f>VLOOKUP(E298, 'Natural Hazards'!E:H, 4, FALSE)</f>
        <v>Shock</v>
      </c>
      <c r="K298" s="6" t="str">
        <f>VLOOKUP(E298, 'Natural Hazards'!E:V, 18, FALSE)</f>
        <v>No shock</v>
      </c>
      <c r="L298" s="6" t="str">
        <f>VLOOKUP(E298, 'Natural Hazards'!E:AF, 28, FALSE)</f>
        <v>No Shock</v>
      </c>
      <c r="M298" s="6" t="str">
        <f>VLOOKUP(E298,'Natural Hazards'!E:AH, 30, FALSE)</f>
        <v>No Shock</v>
      </c>
      <c r="N298" s="6" t="str">
        <f>VLOOKUP(E298, 'Policy&amp;Access'!E:G, 3, FALSE)</f>
        <v>No shock</v>
      </c>
      <c r="O298" s="6" t="str">
        <f>VLOOKUP(E298, Displacement!E:G, 3, FALSE)</f>
        <v>No shock</v>
      </c>
      <c r="P298" s="6" t="str">
        <f>VLOOKUP(E298, Disease!E:G, 3, FALSE)</f>
        <v>Shock</v>
      </c>
      <c r="Q298" s="6" t="str">
        <f>VLOOKUP(E298, Markets!E:G, 3, FALSE)</f>
        <v>Shock</v>
      </c>
    </row>
    <row r="299" spans="1:17" s="1" customFormat="1" ht="17.5" thickTop="1" thickBot="1" x14ac:dyDescent="0.5">
      <c r="A299" s="50" t="s">
        <v>147</v>
      </c>
      <c r="B299" s="3" t="s">
        <v>761</v>
      </c>
      <c r="C299" s="3" t="s">
        <v>762</v>
      </c>
      <c r="D299" s="3" t="s">
        <v>763</v>
      </c>
      <c r="E299" s="3" t="str">
        <f t="shared" si="8"/>
        <v>AF2601_February</v>
      </c>
      <c r="F299" s="10">
        <v>81946.400841400071</v>
      </c>
      <c r="G299" s="11">
        <f t="shared" si="9"/>
        <v>2</v>
      </c>
      <c r="H299" s="6" t="str">
        <f>VLOOKUP(E299, Conflict!E:G, 3, FALSE)</f>
        <v>No shock</v>
      </c>
      <c r="I299" s="19">
        <f>VLOOKUP(E299, 'Natural Hazards'!E:G, 3, FALSE)</f>
        <v>0</v>
      </c>
      <c r="J299" s="6" t="str">
        <f>VLOOKUP(E299, 'Natural Hazards'!E:H, 4, FALSE)</f>
        <v>No shock</v>
      </c>
      <c r="K299" s="6" t="str">
        <f>VLOOKUP(E299, 'Natural Hazards'!E:V, 18, FALSE)</f>
        <v>No shock</v>
      </c>
      <c r="L299" s="6" t="str">
        <f>VLOOKUP(E299, 'Natural Hazards'!E:AF, 28, FALSE)</f>
        <v>No Shock</v>
      </c>
      <c r="M299" s="6" t="str">
        <f>VLOOKUP(E299,'Natural Hazards'!E:AH, 30, FALSE)</f>
        <v>No Shock</v>
      </c>
      <c r="N299" s="6" t="str">
        <f>VLOOKUP(E299, 'Policy&amp;Access'!E:G, 3, FALSE)</f>
        <v>Shock</v>
      </c>
      <c r="O299" s="6" t="str">
        <f>VLOOKUP(E299, Displacement!E:G, 3, FALSE)</f>
        <v>No shock</v>
      </c>
      <c r="P299" s="6" t="str">
        <f>VLOOKUP(E299, Disease!E:G, 3, FALSE)</f>
        <v>Shock</v>
      </c>
      <c r="Q299" s="6" t="str">
        <f>VLOOKUP(E299, Markets!E:G, 3, FALSE)</f>
        <v>No shock</v>
      </c>
    </row>
    <row r="300" spans="1:17" s="1" customFormat="1" ht="17.5" thickTop="1" thickBot="1" x14ac:dyDescent="0.5">
      <c r="A300" s="50" t="s">
        <v>147</v>
      </c>
      <c r="B300" s="3" t="s">
        <v>761</v>
      </c>
      <c r="C300" s="3" t="s">
        <v>764</v>
      </c>
      <c r="D300" s="3" t="s">
        <v>765</v>
      </c>
      <c r="E300" s="3" t="str">
        <f t="shared" si="8"/>
        <v>AF2602_February</v>
      </c>
      <c r="F300" s="10">
        <v>54604.866280423346</v>
      </c>
      <c r="G300" s="11">
        <f t="shared" si="9"/>
        <v>1</v>
      </c>
      <c r="H300" s="6" t="str">
        <f>VLOOKUP(E300, Conflict!E:G, 3, FALSE)</f>
        <v>No shock</v>
      </c>
      <c r="I300" s="19">
        <f>VLOOKUP(E300, 'Natural Hazards'!E:G, 3, FALSE)</f>
        <v>0</v>
      </c>
      <c r="J300" s="6" t="str">
        <f>VLOOKUP(E300, 'Natural Hazards'!E:H, 4, FALSE)</f>
        <v>No shock</v>
      </c>
      <c r="K300" s="6" t="str">
        <f>VLOOKUP(E300, 'Natural Hazards'!E:V, 18, FALSE)</f>
        <v>No shock</v>
      </c>
      <c r="L300" s="6" t="str">
        <f>VLOOKUP(E300, 'Natural Hazards'!E:AF, 28, FALSE)</f>
        <v>No Shock</v>
      </c>
      <c r="M300" s="6" t="str">
        <f>VLOOKUP(E300,'Natural Hazards'!E:AH, 30, FALSE)</f>
        <v>No Shock</v>
      </c>
      <c r="N300" s="6" t="str">
        <f>VLOOKUP(E300, 'Policy&amp;Access'!E:G, 3, FALSE)</f>
        <v>No shock</v>
      </c>
      <c r="O300" s="6" t="str">
        <f>VLOOKUP(E300, Displacement!E:G, 3, FALSE)</f>
        <v>No shock</v>
      </c>
      <c r="P300" s="6" t="str">
        <f>VLOOKUP(E300, Disease!E:G, 3, FALSE)</f>
        <v>Shock</v>
      </c>
      <c r="Q300" s="6" t="str">
        <f>VLOOKUP(E300, Markets!E:G, 3, FALSE)</f>
        <v>No shock</v>
      </c>
    </row>
    <row r="301" spans="1:17" s="1" customFormat="1" ht="17.5" thickTop="1" thickBot="1" x14ac:dyDescent="0.5">
      <c r="A301" s="50" t="s">
        <v>147</v>
      </c>
      <c r="B301" s="3" t="s">
        <v>761</v>
      </c>
      <c r="C301" s="3" t="s">
        <v>766</v>
      </c>
      <c r="D301" s="3" t="s">
        <v>767</v>
      </c>
      <c r="E301" s="3" t="str">
        <f t="shared" si="8"/>
        <v>AF2603_February</v>
      </c>
      <c r="F301" s="10">
        <v>36393.245650132274</v>
      </c>
      <c r="G301" s="11">
        <f t="shared" si="9"/>
        <v>1</v>
      </c>
      <c r="H301" s="6" t="str">
        <f>VLOOKUP(E301, Conflict!E:G, 3, FALSE)</f>
        <v>No shock</v>
      </c>
      <c r="I301" s="19">
        <f>VLOOKUP(E301, 'Natural Hazards'!E:G, 3, FALSE)</f>
        <v>0</v>
      </c>
      <c r="J301" s="6" t="str">
        <f>VLOOKUP(E301, 'Natural Hazards'!E:H, 4, FALSE)</f>
        <v>No shock</v>
      </c>
      <c r="K301" s="6" t="str">
        <f>VLOOKUP(E301, 'Natural Hazards'!E:V, 18, FALSE)</f>
        <v>No shock</v>
      </c>
      <c r="L301" s="6" t="str">
        <f>VLOOKUP(E301, 'Natural Hazards'!E:AF, 28, FALSE)</f>
        <v>No Shock</v>
      </c>
      <c r="M301" s="6" t="str">
        <f>VLOOKUP(E301,'Natural Hazards'!E:AH, 30, FALSE)</f>
        <v>No Shock</v>
      </c>
      <c r="N301" s="6" t="str">
        <f>VLOOKUP(E301, 'Policy&amp;Access'!E:G, 3, FALSE)</f>
        <v>No shock</v>
      </c>
      <c r="O301" s="6" t="str">
        <f>VLOOKUP(E301, Displacement!E:G, 3, FALSE)</f>
        <v>No shock</v>
      </c>
      <c r="P301" s="6" t="str">
        <f>VLOOKUP(E301, Disease!E:G, 3, FALSE)</f>
        <v>Shock</v>
      </c>
      <c r="Q301" s="6" t="str">
        <f>VLOOKUP(E301, Markets!E:G, 3, FALSE)</f>
        <v>No shock</v>
      </c>
    </row>
    <row r="302" spans="1:17" s="1" customFormat="1" ht="17.5" thickTop="1" thickBot="1" x14ac:dyDescent="0.5">
      <c r="A302" s="50" t="s">
        <v>147</v>
      </c>
      <c r="B302" s="3" t="s">
        <v>761</v>
      </c>
      <c r="C302" s="3" t="s">
        <v>768</v>
      </c>
      <c r="D302" s="3" t="s">
        <v>769</v>
      </c>
      <c r="E302" s="3" t="str">
        <f t="shared" si="8"/>
        <v>AF2604_February</v>
      </c>
      <c r="F302" s="10">
        <v>36139.560246918016</v>
      </c>
      <c r="G302" s="11">
        <f t="shared" si="9"/>
        <v>1</v>
      </c>
      <c r="H302" s="6" t="str">
        <f>VLOOKUP(E302, Conflict!E:G, 3, FALSE)</f>
        <v>No shock</v>
      </c>
      <c r="I302" s="19">
        <f>VLOOKUP(E302, 'Natural Hazards'!E:G, 3, FALSE)</f>
        <v>0</v>
      </c>
      <c r="J302" s="6" t="str">
        <f>VLOOKUP(E302, 'Natural Hazards'!E:H, 4, FALSE)</f>
        <v>No shock</v>
      </c>
      <c r="K302" s="6" t="str">
        <f>VLOOKUP(E302, 'Natural Hazards'!E:V, 18, FALSE)</f>
        <v>No shock</v>
      </c>
      <c r="L302" s="6" t="str">
        <f>VLOOKUP(E302, 'Natural Hazards'!E:AF, 28, FALSE)</f>
        <v>No Shock</v>
      </c>
      <c r="M302" s="6" t="str">
        <f>VLOOKUP(E302,'Natural Hazards'!E:AH, 30, FALSE)</f>
        <v>No Shock</v>
      </c>
      <c r="N302" s="6" t="str">
        <f>VLOOKUP(E302, 'Policy&amp;Access'!E:G, 3, FALSE)</f>
        <v>No shock</v>
      </c>
      <c r="O302" s="6" t="str">
        <f>VLOOKUP(E302, Displacement!E:G, 3, FALSE)</f>
        <v>No shock</v>
      </c>
      <c r="P302" s="6" t="str">
        <f>VLOOKUP(E302, Disease!E:G, 3, FALSE)</f>
        <v>Shock</v>
      </c>
      <c r="Q302" s="6" t="str">
        <f>VLOOKUP(E302, Markets!E:G, 3, FALSE)</f>
        <v>No shock</v>
      </c>
    </row>
    <row r="303" spans="1:17" s="1" customFormat="1" ht="17.5" thickTop="1" thickBot="1" x14ac:dyDescent="0.5">
      <c r="A303" s="50" t="s">
        <v>147</v>
      </c>
      <c r="B303" s="3" t="s">
        <v>761</v>
      </c>
      <c r="C303" s="3" t="s">
        <v>770</v>
      </c>
      <c r="D303" s="3" t="s">
        <v>771</v>
      </c>
      <c r="E303" s="3" t="str">
        <f t="shared" si="8"/>
        <v>AF2605_February</v>
      </c>
      <c r="F303" s="10">
        <v>49230.007231552663</v>
      </c>
      <c r="G303" s="11">
        <f t="shared" si="9"/>
        <v>0</v>
      </c>
      <c r="H303" s="6" t="str">
        <f>VLOOKUP(E303, Conflict!E:G, 3, FALSE)</f>
        <v>No shock</v>
      </c>
      <c r="I303" s="19">
        <f>VLOOKUP(E303, 'Natural Hazards'!E:G, 3, FALSE)</f>
        <v>0</v>
      </c>
      <c r="J303" s="6" t="str">
        <f>VLOOKUP(E303, 'Natural Hazards'!E:H, 4, FALSE)</f>
        <v>No shock</v>
      </c>
      <c r="K303" s="6" t="str">
        <f>VLOOKUP(E303, 'Natural Hazards'!E:V, 18, FALSE)</f>
        <v>No shock</v>
      </c>
      <c r="L303" s="6" t="str">
        <f>VLOOKUP(E303, 'Natural Hazards'!E:AF, 28, FALSE)</f>
        <v>No Shock</v>
      </c>
      <c r="M303" s="6" t="str">
        <f>VLOOKUP(E303,'Natural Hazards'!E:AH, 30, FALSE)</f>
        <v>No Shock</v>
      </c>
      <c r="N303" s="6" t="str">
        <f>VLOOKUP(E303, 'Policy&amp;Access'!E:G, 3, FALSE)</f>
        <v>No shock</v>
      </c>
      <c r="O303" s="6" t="str">
        <f>VLOOKUP(E303, Displacement!E:G, 3, FALSE)</f>
        <v>No shock</v>
      </c>
      <c r="P303" s="6" t="str">
        <f>VLOOKUP(E303, Disease!E:G, 3, FALSE)</f>
        <v>No shock</v>
      </c>
      <c r="Q303" s="6" t="str">
        <f>VLOOKUP(E303, Markets!E:G, 3, FALSE)</f>
        <v>No shock</v>
      </c>
    </row>
    <row r="304" spans="1:17" s="1" customFormat="1" ht="17.5" thickTop="1" thickBot="1" x14ac:dyDescent="0.5">
      <c r="A304" s="50" t="s">
        <v>147</v>
      </c>
      <c r="B304" s="3" t="s">
        <v>761</v>
      </c>
      <c r="C304" s="3" t="s">
        <v>772</v>
      </c>
      <c r="D304" s="3" t="s">
        <v>773</v>
      </c>
      <c r="E304" s="3" t="str">
        <f t="shared" si="8"/>
        <v>AF2606_February</v>
      </c>
      <c r="F304" s="10">
        <v>89770.043019478384</v>
      </c>
      <c r="G304" s="11">
        <f t="shared" si="9"/>
        <v>1</v>
      </c>
      <c r="H304" s="6" t="str">
        <f>VLOOKUP(E304, Conflict!E:G, 3, FALSE)</f>
        <v>No shock</v>
      </c>
      <c r="I304" s="19">
        <f>VLOOKUP(E304, 'Natural Hazards'!E:G, 3, FALSE)</f>
        <v>0</v>
      </c>
      <c r="J304" s="6" t="str">
        <f>VLOOKUP(E304, 'Natural Hazards'!E:H, 4, FALSE)</f>
        <v>No shock</v>
      </c>
      <c r="K304" s="6" t="str">
        <f>VLOOKUP(E304, 'Natural Hazards'!E:V, 18, FALSE)</f>
        <v>No shock</v>
      </c>
      <c r="L304" s="6" t="str">
        <f>VLOOKUP(E304, 'Natural Hazards'!E:AF, 28, FALSE)</f>
        <v>No Shock</v>
      </c>
      <c r="M304" s="6" t="str">
        <f>VLOOKUP(E304,'Natural Hazards'!E:AH, 30, FALSE)</f>
        <v>No Shock</v>
      </c>
      <c r="N304" s="6" t="str">
        <f>VLOOKUP(E304, 'Policy&amp;Access'!E:G, 3, FALSE)</f>
        <v>No shock</v>
      </c>
      <c r="O304" s="6" t="str">
        <f>VLOOKUP(E304, Displacement!E:G, 3, FALSE)</f>
        <v>No shock</v>
      </c>
      <c r="P304" s="6" t="str">
        <f>VLOOKUP(E304, Disease!E:G, 3, FALSE)</f>
        <v>Shock</v>
      </c>
      <c r="Q304" s="6" t="str">
        <f>VLOOKUP(E304, Markets!E:G, 3, FALSE)</f>
        <v>No shock</v>
      </c>
    </row>
    <row r="305" spans="1:17" s="1" customFormat="1" ht="17.5" thickTop="1" thickBot="1" x14ac:dyDescent="0.5">
      <c r="A305" s="50" t="s">
        <v>147</v>
      </c>
      <c r="B305" s="3" t="s">
        <v>761</v>
      </c>
      <c r="C305" s="3" t="s">
        <v>774</v>
      </c>
      <c r="D305" s="3" t="s">
        <v>775</v>
      </c>
      <c r="E305" s="3" t="str">
        <f t="shared" si="8"/>
        <v>AF2607_February</v>
      </c>
      <c r="F305" s="10">
        <v>53941.87264340523</v>
      </c>
      <c r="G305" s="11">
        <f t="shared" si="9"/>
        <v>0</v>
      </c>
      <c r="H305" s="6" t="str">
        <f>VLOOKUP(E305, Conflict!E:G, 3, FALSE)</f>
        <v>No shock</v>
      </c>
      <c r="I305" s="19">
        <f>VLOOKUP(E305, 'Natural Hazards'!E:G, 3, FALSE)</f>
        <v>0</v>
      </c>
      <c r="J305" s="6" t="str">
        <f>VLOOKUP(E305, 'Natural Hazards'!E:H, 4, FALSE)</f>
        <v>No shock</v>
      </c>
      <c r="K305" s="6" t="str">
        <f>VLOOKUP(E305, 'Natural Hazards'!E:V, 18, FALSE)</f>
        <v>No shock</v>
      </c>
      <c r="L305" s="6" t="str">
        <f>VLOOKUP(E305, 'Natural Hazards'!E:AF, 28, FALSE)</f>
        <v>No Shock</v>
      </c>
      <c r="M305" s="6" t="str">
        <f>VLOOKUP(E305,'Natural Hazards'!E:AH, 30, FALSE)</f>
        <v>No Shock</v>
      </c>
      <c r="N305" s="6" t="str">
        <f>VLOOKUP(E305, 'Policy&amp;Access'!E:G, 3, FALSE)</f>
        <v>No shock</v>
      </c>
      <c r="O305" s="6" t="str">
        <f>VLOOKUP(E305, Displacement!E:G, 3, FALSE)</f>
        <v>No shock</v>
      </c>
      <c r="P305" s="6" t="str">
        <f>VLOOKUP(E305, Disease!E:G, 3, FALSE)</f>
        <v>No shock</v>
      </c>
      <c r="Q305" s="6" t="str">
        <f>VLOOKUP(E305, Markets!E:G, 3, FALSE)</f>
        <v>No shock</v>
      </c>
    </row>
    <row r="306" spans="1:17" s="1" customFormat="1" ht="17.5" thickTop="1" thickBot="1" x14ac:dyDescent="0.5">
      <c r="A306" s="50" t="s">
        <v>147</v>
      </c>
      <c r="B306" s="3" t="s">
        <v>761</v>
      </c>
      <c r="C306" s="3" t="s">
        <v>776</v>
      </c>
      <c r="D306" s="3" t="s">
        <v>777</v>
      </c>
      <c r="E306" s="3" t="str">
        <f t="shared" si="8"/>
        <v>AF2608_February</v>
      </c>
      <c r="F306" s="10">
        <v>18980.175742546329</v>
      </c>
      <c r="G306" s="11">
        <f t="shared" si="9"/>
        <v>1</v>
      </c>
      <c r="H306" s="6" t="str">
        <f>VLOOKUP(E306, Conflict!E:G, 3, FALSE)</f>
        <v>No shock</v>
      </c>
      <c r="I306" s="19">
        <f>VLOOKUP(E306, 'Natural Hazards'!E:G, 3, FALSE)</f>
        <v>1</v>
      </c>
      <c r="J306" s="6" t="str">
        <f>VLOOKUP(E306, 'Natural Hazards'!E:H, 4, FALSE)</f>
        <v>No shock</v>
      </c>
      <c r="K306" s="6" t="str">
        <f>VLOOKUP(E306, 'Natural Hazards'!E:V, 18, FALSE)</f>
        <v>No shock</v>
      </c>
      <c r="L306" s="6" t="str">
        <f>VLOOKUP(E306, 'Natural Hazards'!E:AF, 28, FALSE)</f>
        <v>No Shock</v>
      </c>
      <c r="M306" s="6" t="str">
        <f>VLOOKUP(E306,'Natural Hazards'!E:AH, 30, FALSE)</f>
        <v>Shock</v>
      </c>
      <c r="N306" s="6" t="str">
        <f>VLOOKUP(E306, 'Policy&amp;Access'!E:G, 3, FALSE)</f>
        <v>No shock</v>
      </c>
      <c r="O306" s="6" t="str">
        <f>VLOOKUP(E306, Displacement!E:G, 3, FALSE)</f>
        <v>No shock</v>
      </c>
      <c r="P306" s="6" t="str">
        <f>VLOOKUP(E306, Disease!E:G, 3, FALSE)</f>
        <v>No shock</v>
      </c>
      <c r="Q306" s="6" t="str">
        <f>VLOOKUP(E306, Markets!E:G, 3, FALSE)</f>
        <v>No shock</v>
      </c>
    </row>
    <row r="307" spans="1:17" s="1" customFormat="1" ht="17.5" thickTop="1" thickBot="1" x14ac:dyDescent="0.5">
      <c r="A307" s="50" t="s">
        <v>147</v>
      </c>
      <c r="B307" s="3" t="s">
        <v>761</v>
      </c>
      <c r="C307" s="3" t="s">
        <v>778</v>
      </c>
      <c r="D307" s="3" t="s">
        <v>779</v>
      </c>
      <c r="E307" s="3" t="str">
        <f t="shared" si="8"/>
        <v>AF2609_February</v>
      </c>
      <c r="F307" s="10">
        <v>15391.312199673186</v>
      </c>
      <c r="G307" s="11">
        <f t="shared" si="9"/>
        <v>0</v>
      </c>
      <c r="H307" s="6" t="str">
        <f>VLOOKUP(E307, Conflict!E:G, 3, FALSE)</f>
        <v>No shock</v>
      </c>
      <c r="I307" s="19">
        <f>VLOOKUP(E307, 'Natural Hazards'!E:G, 3, FALSE)</f>
        <v>0</v>
      </c>
      <c r="J307" s="6" t="str">
        <f>VLOOKUP(E307, 'Natural Hazards'!E:H, 4, FALSE)</f>
        <v>No shock</v>
      </c>
      <c r="K307" s="6" t="str">
        <f>VLOOKUP(E307, 'Natural Hazards'!E:V, 18, FALSE)</f>
        <v>No shock</v>
      </c>
      <c r="L307" s="6" t="str">
        <f>VLOOKUP(E307, 'Natural Hazards'!E:AF, 28, FALSE)</f>
        <v>No Shock</v>
      </c>
      <c r="M307" s="6" t="str">
        <f>VLOOKUP(E307,'Natural Hazards'!E:AH, 30, FALSE)</f>
        <v>No Shock</v>
      </c>
      <c r="N307" s="6" t="str">
        <f>VLOOKUP(E307, 'Policy&amp;Access'!E:G, 3, FALSE)</f>
        <v>No shock</v>
      </c>
      <c r="O307" s="6" t="str">
        <f>VLOOKUP(E307, Displacement!E:G, 3, FALSE)</f>
        <v>No shock</v>
      </c>
      <c r="P307" s="6" t="str">
        <f>VLOOKUP(E307, Disease!E:G, 3, FALSE)</f>
        <v>No shock</v>
      </c>
      <c r="Q307" s="6" t="str">
        <f>VLOOKUP(E307, Markets!E:G, 3, FALSE)</f>
        <v>No shock</v>
      </c>
    </row>
    <row r="308" spans="1:17" s="1" customFormat="1" ht="17.5" thickTop="1" thickBot="1" x14ac:dyDescent="0.5">
      <c r="A308" s="50" t="s">
        <v>147</v>
      </c>
      <c r="B308" s="3" t="s">
        <v>761</v>
      </c>
      <c r="C308" s="3" t="s">
        <v>780</v>
      </c>
      <c r="D308" s="3" t="s">
        <v>781</v>
      </c>
      <c r="E308" s="3" t="str">
        <f t="shared" si="8"/>
        <v>AF2610_February</v>
      </c>
      <c r="F308" s="10">
        <v>40712.283932823739</v>
      </c>
      <c r="G308" s="11">
        <f t="shared" si="9"/>
        <v>0</v>
      </c>
      <c r="H308" s="6" t="str">
        <f>VLOOKUP(E308, Conflict!E:G, 3, FALSE)</f>
        <v>No shock</v>
      </c>
      <c r="I308" s="19">
        <f>VLOOKUP(E308, 'Natural Hazards'!E:G, 3, FALSE)</f>
        <v>0</v>
      </c>
      <c r="J308" s="6" t="str">
        <f>VLOOKUP(E308, 'Natural Hazards'!E:H, 4, FALSE)</f>
        <v>No shock</v>
      </c>
      <c r="K308" s="6" t="str">
        <f>VLOOKUP(E308, 'Natural Hazards'!E:V, 18, FALSE)</f>
        <v>No shock</v>
      </c>
      <c r="L308" s="6" t="str">
        <f>VLOOKUP(E308, 'Natural Hazards'!E:AF, 28, FALSE)</f>
        <v>No Shock</v>
      </c>
      <c r="M308" s="6" t="str">
        <f>VLOOKUP(E308,'Natural Hazards'!E:AH, 30, FALSE)</f>
        <v>No Shock</v>
      </c>
      <c r="N308" s="6" t="str">
        <f>VLOOKUP(E308, 'Policy&amp;Access'!E:G, 3, FALSE)</f>
        <v>No shock</v>
      </c>
      <c r="O308" s="6" t="str">
        <f>VLOOKUP(E308, Displacement!E:G, 3, FALSE)</f>
        <v>No shock</v>
      </c>
      <c r="P308" s="6" t="str">
        <f>VLOOKUP(E308, Disease!E:G, 3, FALSE)</f>
        <v>No shock</v>
      </c>
      <c r="Q308" s="6" t="str">
        <f>VLOOKUP(E308, Markets!E:G, 3, FALSE)</f>
        <v>No shock</v>
      </c>
    </row>
    <row r="309" spans="1:17" s="1" customFormat="1" ht="17.5" thickTop="1" thickBot="1" x14ac:dyDescent="0.5">
      <c r="A309" s="50" t="s">
        <v>147</v>
      </c>
      <c r="B309" s="3" t="s">
        <v>761</v>
      </c>
      <c r="C309" s="3" t="s">
        <v>782</v>
      </c>
      <c r="D309" s="3" t="s">
        <v>783</v>
      </c>
      <c r="E309" s="3" t="str">
        <f t="shared" si="8"/>
        <v>AF2611_February</v>
      </c>
      <c r="F309" s="10">
        <v>50624.494096760551</v>
      </c>
      <c r="G309" s="11">
        <f t="shared" si="9"/>
        <v>1</v>
      </c>
      <c r="H309" s="6" t="str">
        <f>VLOOKUP(E309, Conflict!E:G, 3, FALSE)</f>
        <v>No shock</v>
      </c>
      <c r="I309" s="19">
        <f>VLOOKUP(E309, 'Natural Hazards'!E:G, 3, FALSE)</f>
        <v>1</v>
      </c>
      <c r="J309" s="6" t="str">
        <f>VLOOKUP(E309, 'Natural Hazards'!E:H, 4, FALSE)</f>
        <v>Shock</v>
      </c>
      <c r="K309" s="6" t="str">
        <f>VLOOKUP(E309, 'Natural Hazards'!E:V, 18, FALSE)</f>
        <v>No shock</v>
      </c>
      <c r="L309" s="6" t="str">
        <f>VLOOKUP(E309, 'Natural Hazards'!E:AF, 28, FALSE)</f>
        <v>No Shock</v>
      </c>
      <c r="M309" s="6" t="str">
        <f>VLOOKUP(E309,'Natural Hazards'!E:AH, 30, FALSE)</f>
        <v>No Shock</v>
      </c>
      <c r="N309" s="6" t="str">
        <f>VLOOKUP(E309, 'Policy&amp;Access'!E:G, 3, FALSE)</f>
        <v>No shock</v>
      </c>
      <c r="O309" s="6" t="str">
        <f>VLOOKUP(E309, Displacement!E:G, 3, FALSE)</f>
        <v>No shock</v>
      </c>
      <c r="P309" s="6" t="str">
        <f>VLOOKUP(E309, Disease!E:G, 3, FALSE)</f>
        <v>No shock</v>
      </c>
      <c r="Q309" s="6" t="str">
        <f>VLOOKUP(E309, Markets!E:G, 3, FALSE)</f>
        <v>No shock</v>
      </c>
    </row>
    <row r="310" spans="1:17" s="1" customFormat="1" ht="17.5" thickTop="1" thickBot="1" x14ac:dyDescent="0.5">
      <c r="A310" s="50" t="s">
        <v>147</v>
      </c>
      <c r="B310" s="3" t="s">
        <v>784</v>
      </c>
      <c r="C310" s="3" t="s">
        <v>784</v>
      </c>
      <c r="D310" s="3" t="s">
        <v>785</v>
      </c>
      <c r="E310" s="3" t="str">
        <f t="shared" si="8"/>
        <v>AF2701_February</v>
      </c>
      <c r="F310" s="10">
        <v>855552.68444012338</v>
      </c>
      <c r="G310" s="11">
        <f t="shared" si="9"/>
        <v>1</v>
      </c>
      <c r="H310" s="6" t="str">
        <f>VLOOKUP(E310, Conflict!E:G, 3, FALSE)</f>
        <v>No shock</v>
      </c>
      <c r="I310" s="19">
        <f>VLOOKUP(E310, 'Natural Hazards'!E:G, 3, FALSE)</f>
        <v>0</v>
      </c>
      <c r="J310" s="6" t="str">
        <f>VLOOKUP(E310, 'Natural Hazards'!E:H, 4, FALSE)</f>
        <v>No shock</v>
      </c>
      <c r="K310" s="6" t="str">
        <f>VLOOKUP(E310, 'Natural Hazards'!E:V, 18, FALSE)</f>
        <v>No shock</v>
      </c>
      <c r="L310" s="6" t="str">
        <f>VLOOKUP(E310, 'Natural Hazards'!E:AF, 28, FALSE)</f>
        <v>No Shock</v>
      </c>
      <c r="M310" s="6" t="str">
        <f>VLOOKUP(E310,'Natural Hazards'!E:AH, 30, FALSE)</f>
        <v>No Shock</v>
      </c>
      <c r="N310" s="6" t="str">
        <f>VLOOKUP(E310, 'Policy&amp;Access'!E:G, 3, FALSE)</f>
        <v>No shock</v>
      </c>
      <c r="O310" s="6" t="str">
        <f>VLOOKUP(E310, Displacement!E:G, 3, FALSE)</f>
        <v>No shock</v>
      </c>
      <c r="P310" s="6" t="str">
        <f>VLOOKUP(E310, Disease!E:G, 3, FALSE)</f>
        <v>Shock</v>
      </c>
      <c r="Q310" s="6" t="str">
        <f>VLOOKUP(E310, Markets!E:G, 3, FALSE)</f>
        <v>No shock</v>
      </c>
    </row>
    <row r="311" spans="1:17" s="1" customFormat="1" ht="17.5" thickTop="1" thickBot="1" x14ac:dyDescent="0.5">
      <c r="A311" s="50" t="s">
        <v>147</v>
      </c>
      <c r="B311" s="3" t="s">
        <v>784</v>
      </c>
      <c r="C311" s="3" t="s">
        <v>786</v>
      </c>
      <c r="D311" s="3" t="s">
        <v>787</v>
      </c>
      <c r="E311" s="3" t="str">
        <f t="shared" si="8"/>
        <v>AF2702_February</v>
      </c>
      <c r="F311" s="10">
        <v>89282.432755776696</v>
      </c>
      <c r="G311" s="11">
        <f t="shared" si="9"/>
        <v>1</v>
      </c>
      <c r="H311" s="6" t="str">
        <f>VLOOKUP(E311, Conflict!E:G, 3, FALSE)</f>
        <v>No shock</v>
      </c>
      <c r="I311" s="19">
        <f>VLOOKUP(E311, 'Natural Hazards'!E:G, 3, FALSE)</f>
        <v>0</v>
      </c>
      <c r="J311" s="6" t="str">
        <f>VLOOKUP(E311, 'Natural Hazards'!E:H, 4, FALSE)</f>
        <v>No shock</v>
      </c>
      <c r="K311" s="6" t="str">
        <f>VLOOKUP(E311, 'Natural Hazards'!E:V, 18, FALSE)</f>
        <v>No shock</v>
      </c>
      <c r="L311" s="6" t="str">
        <f>VLOOKUP(E311, 'Natural Hazards'!E:AF, 28, FALSE)</f>
        <v>No Shock</v>
      </c>
      <c r="M311" s="6" t="str">
        <f>VLOOKUP(E311,'Natural Hazards'!E:AH, 30, FALSE)</f>
        <v>No Shock</v>
      </c>
      <c r="N311" s="6" t="str">
        <f>VLOOKUP(E311, 'Policy&amp;Access'!E:G, 3, FALSE)</f>
        <v>No shock</v>
      </c>
      <c r="O311" s="6" t="str">
        <f>VLOOKUP(E311, Displacement!E:G, 3, FALSE)</f>
        <v>No shock</v>
      </c>
      <c r="P311" s="6" t="str">
        <f>VLOOKUP(E311, Disease!E:G, 3, FALSE)</f>
        <v>Shock</v>
      </c>
      <c r="Q311" s="6" t="str">
        <f>VLOOKUP(E311, Markets!E:G, 3, FALSE)</f>
        <v>No shock</v>
      </c>
    </row>
    <row r="312" spans="1:17" s="1" customFormat="1" ht="17.5" thickTop="1" thickBot="1" x14ac:dyDescent="0.5">
      <c r="A312" s="50" t="s">
        <v>147</v>
      </c>
      <c r="B312" s="3" t="s">
        <v>784</v>
      </c>
      <c r="C312" s="3" t="s">
        <v>788</v>
      </c>
      <c r="D312" s="3" t="s">
        <v>789</v>
      </c>
      <c r="E312" s="3" t="str">
        <f t="shared" si="8"/>
        <v>AF2703_February</v>
      </c>
      <c r="F312" s="10">
        <v>63377.389082527669</v>
      </c>
      <c r="G312" s="11">
        <f t="shared" si="9"/>
        <v>0</v>
      </c>
      <c r="H312" s="6" t="str">
        <f>VLOOKUP(E312, Conflict!E:G, 3, FALSE)</f>
        <v>No shock</v>
      </c>
      <c r="I312" s="19">
        <f>VLOOKUP(E312, 'Natural Hazards'!E:G, 3, FALSE)</f>
        <v>0</v>
      </c>
      <c r="J312" s="6" t="str">
        <f>VLOOKUP(E312, 'Natural Hazards'!E:H, 4, FALSE)</f>
        <v>No shock</v>
      </c>
      <c r="K312" s="6" t="str">
        <f>VLOOKUP(E312, 'Natural Hazards'!E:V, 18, FALSE)</f>
        <v>No shock</v>
      </c>
      <c r="L312" s="6" t="str">
        <f>VLOOKUP(E312, 'Natural Hazards'!E:AF, 28, FALSE)</f>
        <v>No Shock</v>
      </c>
      <c r="M312" s="6" t="str">
        <f>VLOOKUP(E312,'Natural Hazards'!E:AH, 30, FALSE)</f>
        <v>No Shock</v>
      </c>
      <c r="N312" s="6" t="str">
        <f>VLOOKUP(E312, 'Policy&amp;Access'!E:G, 3, FALSE)</f>
        <v>No shock</v>
      </c>
      <c r="O312" s="6" t="str">
        <f>VLOOKUP(E312, Displacement!E:G, 3, FALSE)</f>
        <v>No shock</v>
      </c>
      <c r="P312" s="6" t="str">
        <f>VLOOKUP(E312, Disease!E:G, 3, FALSE)</f>
        <v>No shock</v>
      </c>
      <c r="Q312" s="6" t="str">
        <f>VLOOKUP(E312, Markets!E:G, 3, FALSE)</f>
        <v>No shock</v>
      </c>
    </row>
    <row r="313" spans="1:17" s="1" customFormat="1" ht="17.5" thickTop="1" thickBot="1" x14ac:dyDescent="0.5">
      <c r="A313" s="50" t="s">
        <v>147</v>
      </c>
      <c r="B313" s="3" t="s">
        <v>784</v>
      </c>
      <c r="C313" s="3" t="s">
        <v>790</v>
      </c>
      <c r="D313" s="3" t="s">
        <v>791</v>
      </c>
      <c r="E313" s="3" t="str">
        <f t="shared" si="8"/>
        <v>AF2704_February</v>
      </c>
      <c r="F313" s="10">
        <v>129226.36354544543</v>
      </c>
      <c r="G313" s="11">
        <f t="shared" si="9"/>
        <v>1</v>
      </c>
      <c r="H313" s="6" t="str">
        <f>VLOOKUP(E313, Conflict!E:G, 3, FALSE)</f>
        <v>No shock</v>
      </c>
      <c r="I313" s="19">
        <f>VLOOKUP(E313, 'Natural Hazards'!E:G, 3, FALSE)</f>
        <v>0</v>
      </c>
      <c r="J313" s="6" t="str">
        <f>VLOOKUP(E313, 'Natural Hazards'!E:H, 4, FALSE)</f>
        <v>No shock</v>
      </c>
      <c r="K313" s="6" t="str">
        <f>VLOOKUP(E313, 'Natural Hazards'!E:V, 18, FALSE)</f>
        <v>No shock</v>
      </c>
      <c r="L313" s="6" t="str">
        <f>VLOOKUP(E313, 'Natural Hazards'!E:AF, 28, FALSE)</f>
        <v>No Shock</v>
      </c>
      <c r="M313" s="6" t="str">
        <f>VLOOKUP(E313,'Natural Hazards'!E:AH, 30, FALSE)</f>
        <v>No Shock</v>
      </c>
      <c r="N313" s="6" t="str">
        <f>VLOOKUP(E313, 'Policy&amp;Access'!E:G, 3, FALSE)</f>
        <v>No shock</v>
      </c>
      <c r="O313" s="6" t="str">
        <f>VLOOKUP(E313, Displacement!E:G, 3, FALSE)</f>
        <v>No shock</v>
      </c>
      <c r="P313" s="6" t="str">
        <f>VLOOKUP(E313, Disease!E:G, 3, FALSE)</f>
        <v>Shock</v>
      </c>
      <c r="Q313" s="6" t="str">
        <f>VLOOKUP(E313, Markets!E:G, 3, FALSE)</f>
        <v>No shock</v>
      </c>
    </row>
    <row r="314" spans="1:17" s="1" customFormat="1" ht="17.5" thickTop="1" thickBot="1" x14ac:dyDescent="0.5">
      <c r="A314" s="50" t="s">
        <v>147</v>
      </c>
      <c r="B314" s="3" t="s">
        <v>784</v>
      </c>
      <c r="C314" s="3" t="s">
        <v>792</v>
      </c>
      <c r="D314" s="3" t="s">
        <v>793</v>
      </c>
      <c r="E314" s="3" t="str">
        <f t="shared" si="8"/>
        <v>AF2705_February</v>
      </c>
      <c r="F314" s="10">
        <v>130452.58963579794</v>
      </c>
      <c r="G314" s="11">
        <f t="shared" si="9"/>
        <v>1</v>
      </c>
      <c r="H314" s="6" t="str">
        <f>VLOOKUP(E314, Conflict!E:G, 3, FALSE)</f>
        <v>No shock</v>
      </c>
      <c r="I314" s="19">
        <f>VLOOKUP(E314, 'Natural Hazards'!E:G, 3, FALSE)</f>
        <v>0</v>
      </c>
      <c r="J314" s="6" t="str">
        <f>VLOOKUP(E314, 'Natural Hazards'!E:H, 4, FALSE)</f>
        <v>No shock</v>
      </c>
      <c r="K314" s="6" t="str">
        <f>VLOOKUP(E314, 'Natural Hazards'!E:V, 18, FALSE)</f>
        <v>No shock</v>
      </c>
      <c r="L314" s="6" t="str">
        <f>VLOOKUP(E314, 'Natural Hazards'!E:AF, 28, FALSE)</f>
        <v>No Shock</v>
      </c>
      <c r="M314" s="6" t="str">
        <f>VLOOKUP(E314,'Natural Hazards'!E:AH, 30, FALSE)</f>
        <v>No Shock</v>
      </c>
      <c r="N314" s="6" t="str">
        <f>VLOOKUP(E314, 'Policy&amp;Access'!E:G, 3, FALSE)</f>
        <v>No shock</v>
      </c>
      <c r="O314" s="6" t="str">
        <f>VLOOKUP(E314, Displacement!E:G, 3, FALSE)</f>
        <v>No shock</v>
      </c>
      <c r="P314" s="6" t="str">
        <f>VLOOKUP(E314, Disease!E:G, 3, FALSE)</f>
        <v>Shock</v>
      </c>
      <c r="Q314" s="6" t="str">
        <f>VLOOKUP(E314, Markets!E:G, 3, FALSE)</f>
        <v>No shock</v>
      </c>
    </row>
    <row r="315" spans="1:17" s="1" customFormat="1" ht="17.5" thickTop="1" thickBot="1" x14ac:dyDescent="0.5">
      <c r="A315" s="50" t="s">
        <v>147</v>
      </c>
      <c r="B315" s="3" t="s">
        <v>784</v>
      </c>
      <c r="C315" s="3" t="s">
        <v>794</v>
      </c>
      <c r="D315" s="3" t="s">
        <v>795</v>
      </c>
      <c r="E315" s="3" t="str">
        <f t="shared" si="8"/>
        <v>AF2706_February</v>
      </c>
      <c r="F315" s="10">
        <v>82340.235238019173</v>
      </c>
      <c r="G315" s="11">
        <f t="shared" si="9"/>
        <v>1</v>
      </c>
      <c r="H315" s="6" t="str">
        <f>VLOOKUP(E315, Conflict!E:G, 3, FALSE)</f>
        <v>No shock</v>
      </c>
      <c r="I315" s="19">
        <f>VLOOKUP(E315, 'Natural Hazards'!E:G, 3, FALSE)</f>
        <v>0</v>
      </c>
      <c r="J315" s="6" t="str">
        <f>VLOOKUP(E315, 'Natural Hazards'!E:H, 4, FALSE)</f>
        <v>No shock</v>
      </c>
      <c r="K315" s="6" t="str">
        <f>VLOOKUP(E315, 'Natural Hazards'!E:V, 18, FALSE)</f>
        <v>No shock</v>
      </c>
      <c r="L315" s="6" t="str">
        <f>VLOOKUP(E315, 'Natural Hazards'!E:AF, 28, FALSE)</f>
        <v>No Shock</v>
      </c>
      <c r="M315" s="6" t="str">
        <f>VLOOKUP(E315,'Natural Hazards'!E:AH, 30, FALSE)</f>
        <v>No Shock</v>
      </c>
      <c r="N315" s="6" t="str">
        <f>VLOOKUP(E315, 'Policy&amp;Access'!E:G, 3, FALSE)</f>
        <v>No shock</v>
      </c>
      <c r="O315" s="6" t="str">
        <f>VLOOKUP(E315, Displacement!E:G, 3, FALSE)</f>
        <v>No shock</v>
      </c>
      <c r="P315" s="6" t="str">
        <f>VLOOKUP(E315, Disease!E:G, 3, FALSE)</f>
        <v>Shock</v>
      </c>
      <c r="Q315" s="6" t="str">
        <f>VLOOKUP(E315, Markets!E:G, 3, FALSE)</f>
        <v>No shock</v>
      </c>
    </row>
    <row r="316" spans="1:17" s="1" customFormat="1" ht="17.5" thickTop="1" thickBot="1" x14ac:dyDescent="0.5">
      <c r="A316" s="50" t="s">
        <v>147</v>
      </c>
      <c r="B316" s="3" t="s">
        <v>784</v>
      </c>
      <c r="C316" s="3" t="s">
        <v>796</v>
      </c>
      <c r="D316" s="3" t="s">
        <v>797</v>
      </c>
      <c r="E316" s="3" t="str">
        <f t="shared" si="8"/>
        <v>AF2707_February</v>
      </c>
      <c r="F316" s="10">
        <v>49805.969745008137</v>
      </c>
      <c r="G316" s="11">
        <f t="shared" si="9"/>
        <v>1</v>
      </c>
      <c r="H316" s="6" t="str">
        <f>VLOOKUP(E316, Conflict!E:G, 3, FALSE)</f>
        <v>No shock</v>
      </c>
      <c r="I316" s="19">
        <f>VLOOKUP(E316, 'Natural Hazards'!E:G, 3, FALSE)</f>
        <v>0</v>
      </c>
      <c r="J316" s="6" t="str">
        <f>VLOOKUP(E316, 'Natural Hazards'!E:H, 4, FALSE)</f>
        <v>No shock</v>
      </c>
      <c r="K316" s="6" t="str">
        <f>VLOOKUP(E316, 'Natural Hazards'!E:V, 18, FALSE)</f>
        <v>No shock</v>
      </c>
      <c r="L316" s="6" t="str">
        <f>VLOOKUP(E316, 'Natural Hazards'!E:AF, 28, FALSE)</f>
        <v>No Shock</v>
      </c>
      <c r="M316" s="6" t="str">
        <f>VLOOKUP(E316,'Natural Hazards'!E:AH, 30, FALSE)</f>
        <v>No Shock</v>
      </c>
      <c r="N316" s="6" t="str">
        <f>VLOOKUP(E316, 'Policy&amp;Access'!E:G, 3, FALSE)</f>
        <v>No shock</v>
      </c>
      <c r="O316" s="6" t="str">
        <f>VLOOKUP(E316, Displacement!E:G, 3, FALSE)</f>
        <v>No shock</v>
      </c>
      <c r="P316" s="6" t="str">
        <f>VLOOKUP(E316, Disease!E:G, 3, FALSE)</f>
        <v>Shock</v>
      </c>
      <c r="Q316" s="6" t="str">
        <f>VLOOKUP(E316, Markets!E:G, 3, FALSE)</f>
        <v>No shock</v>
      </c>
    </row>
    <row r="317" spans="1:17" s="1" customFormat="1" ht="17.5" thickTop="1" thickBot="1" x14ac:dyDescent="0.5">
      <c r="A317" s="50" t="s">
        <v>147</v>
      </c>
      <c r="B317" s="3" t="s">
        <v>784</v>
      </c>
      <c r="C317" s="3" t="s">
        <v>798</v>
      </c>
      <c r="D317" s="3" t="s">
        <v>799</v>
      </c>
      <c r="E317" s="3" t="str">
        <f t="shared" si="8"/>
        <v>AF2708_February</v>
      </c>
      <c r="F317" s="10">
        <v>54970.965221699866</v>
      </c>
      <c r="G317" s="11">
        <f t="shared" si="9"/>
        <v>1</v>
      </c>
      <c r="H317" s="6" t="str">
        <f>VLOOKUP(E317, Conflict!E:G, 3, FALSE)</f>
        <v>No shock</v>
      </c>
      <c r="I317" s="19">
        <f>VLOOKUP(E317, 'Natural Hazards'!E:G, 3, FALSE)</f>
        <v>0</v>
      </c>
      <c r="J317" s="6" t="str">
        <f>VLOOKUP(E317, 'Natural Hazards'!E:H, 4, FALSE)</f>
        <v>No shock</v>
      </c>
      <c r="K317" s="6" t="str">
        <f>VLOOKUP(E317, 'Natural Hazards'!E:V, 18, FALSE)</f>
        <v>No shock</v>
      </c>
      <c r="L317" s="6" t="str">
        <f>VLOOKUP(E317, 'Natural Hazards'!E:AF, 28, FALSE)</f>
        <v>No Shock</v>
      </c>
      <c r="M317" s="6" t="str">
        <f>VLOOKUP(E317,'Natural Hazards'!E:AH, 30, FALSE)</f>
        <v>No Shock</v>
      </c>
      <c r="N317" s="6" t="str">
        <f>VLOOKUP(E317, 'Policy&amp;Access'!E:G, 3, FALSE)</f>
        <v>No shock</v>
      </c>
      <c r="O317" s="6" t="str">
        <f>VLOOKUP(E317, Displacement!E:G, 3, FALSE)</f>
        <v>No shock</v>
      </c>
      <c r="P317" s="6" t="str">
        <f>VLOOKUP(E317, Disease!E:G, 3, FALSE)</f>
        <v>Shock</v>
      </c>
      <c r="Q317" s="6" t="str">
        <f>VLOOKUP(E317, Markets!E:G, 3, FALSE)</f>
        <v>No shock</v>
      </c>
    </row>
    <row r="318" spans="1:17" s="1" customFormat="1" ht="17.5" thickTop="1" thickBot="1" x14ac:dyDescent="0.5">
      <c r="A318" s="50" t="s">
        <v>147</v>
      </c>
      <c r="B318" s="3" t="s">
        <v>784</v>
      </c>
      <c r="C318" s="3" t="s">
        <v>800</v>
      </c>
      <c r="D318" s="3" t="s">
        <v>801</v>
      </c>
      <c r="E318" s="3" t="str">
        <f t="shared" si="8"/>
        <v>AF2709_February</v>
      </c>
      <c r="F318" s="10">
        <v>23197.643569790518</v>
      </c>
      <c r="G318" s="11">
        <f t="shared" si="9"/>
        <v>0</v>
      </c>
      <c r="H318" s="6" t="str">
        <f>VLOOKUP(E318, Conflict!E:G, 3, FALSE)</f>
        <v>No shock</v>
      </c>
      <c r="I318" s="19">
        <f>VLOOKUP(E318, 'Natural Hazards'!E:G, 3, FALSE)</f>
        <v>0</v>
      </c>
      <c r="J318" s="6" t="str">
        <f>VLOOKUP(E318, 'Natural Hazards'!E:H, 4, FALSE)</f>
        <v>No shock</v>
      </c>
      <c r="K318" s="6" t="str">
        <f>VLOOKUP(E318, 'Natural Hazards'!E:V, 18, FALSE)</f>
        <v>No shock</v>
      </c>
      <c r="L318" s="6" t="str">
        <f>VLOOKUP(E318, 'Natural Hazards'!E:AF, 28, FALSE)</f>
        <v>No Shock</v>
      </c>
      <c r="M318" s="6" t="str">
        <f>VLOOKUP(E318,'Natural Hazards'!E:AH, 30, FALSE)</f>
        <v>No Shock</v>
      </c>
      <c r="N318" s="6" t="str">
        <f>VLOOKUP(E318, 'Policy&amp;Access'!E:G, 3, FALSE)</f>
        <v>No shock</v>
      </c>
      <c r="O318" s="6" t="str">
        <f>VLOOKUP(E318, Displacement!E:G, 3, FALSE)</f>
        <v>No shock</v>
      </c>
      <c r="P318" s="6" t="str">
        <f>VLOOKUP(E318, Disease!E:G, 3, FALSE)</f>
        <v>No shock</v>
      </c>
      <c r="Q318" s="6" t="str">
        <f>VLOOKUP(E318, Markets!E:G, 3, FALSE)</f>
        <v>No shock</v>
      </c>
    </row>
    <row r="319" spans="1:17" s="1" customFormat="1" ht="17.5" thickTop="1" thickBot="1" x14ac:dyDescent="0.5">
      <c r="A319" s="50" t="s">
        <v>147</v>
      </c>
      <c r="B319" s="3" t="s">
        <v>784</v>
      </c>
      <c r="C319" s="3" t="s">
        <v>802</v>
      </c>
      <c r="D319" s="3" t="s">
        <v>803</v>
      </c>
      <c r="E319" s="3" t="str">
        <f t="shared" si="8"/>
        <v>AF2710_February</v>
      </c>
      <c r="F319" s="10">
        <v>142710.41404500479</v>
      </c>
      <c r="G319" s="11">
        <f t="shared" si="9"/>
        <v>1</v>
      </c>
      <c r="H319" s="6" t="str">
        <f>VLOOKUP(E319, Conflict!E:G, 3, FALSE)</f>
        <v>No shock</v>
      </c>
      <c r="I319" s="19">
        <f>VLOOKUP(E319, 'Natural Hazards'!E:G, 3, FALSE)</f>
        <v>0</v>
      </c>
      <c r="J319" s="6" t="str">
        <f>VLOOKUP(E319, 'Natural Hazards'!E:H, 4, FALSE)</f>
        <v>No shock</v>
      </c>
      <c r="K319" s="6" t="str">
        <f>VLOOKUP(E319, 'Natural Hazards'!E:V, 18, FALSE)</f>
        <v>No shock</v>
      </c>
      <c r="L319" s="6" t="str">
        <f>VLOOKUP(E319, 'Natural Hazards'!E:AF, 28, FALSE)</f>
        <v>No Shock</v>
      </c>
      <c r="M319" s="6" t="str">
        <f>VLOOKUP(E319,'Natural Hazards'!E:AH, 30, FALSE)</f>
        <v>No Shock</v>
      </c>
      <c r="N319" s="6" t="str">
        <f>VLOOKUP(E319, 'Policy&amp;Access'!E:G, 3, FALSE)</f>
        <v>No shock</v>
      </c>
      <c r="O319" s="6" t="str">
        <f>VLOOKUP(E319, Displacement!E:G, 3, FALSE)</f>
        <v>No shock</v>
      </c>
      <c r="P319" s="6" t="str">
        <f>VLOOKUP(E319, Disease!E:G, 3, FALSE)</f>
        <v>Shock</v>
      </c>
      <c r="Q319" s="6" t="str">
        <f>VLOOKUP(E319, Markets!E:G, 3, FALSE)</f>
        <v>No shock</v>
      </c>
    </row>
    <row r="320" spans="1:17" s="1" customFormat="1" ht="17.5" thickTop="1" thickBot="1" x14ac:dyDescent="0.5">
      <c r="A320" s="50" t="s">
        <v>147</v>
      </c>
      <c r="B320" s="3" t="s">
        <v>784</v>
      </c>
      <c r="C320" s="3" t="s">
        <v>804</v>
      </c>
      <c r="D320" s="3" t="s">
        <v>805</v>
      </c>
      <c r="E320" s="3" t="str">
        <f t="shared" si="8"/>
        <v>AF2711_February</v>
      </c>
      <c r="F320" s="10">
        <v>193403.74808867835</v>
      </c>
      <c r="G320" s="11">
        <f t="shared" si="9"/>
        <v>1</v>
      </c>
      <c r="H320" s="6" t="str">
        <f>VLOOKUP(E320, Conflict!E:G, 3, FALSE)</f>
        <v>No shock</v>
      </c>
      <c r="I320" s="19">
        <f>VLOOKUP(E320, 'Natural Hazards'!E:G, 3, FALSE)</f>
        <v>0</v>
      </c>
      <c r="J320" s="6" t="str">
        <f>VLOOKUP(E320, 'Natural Hazards'!E:H, 4, FALSE)</f>
        <v>No shock</v>
      </c>
      <c r="K320" s="6" t="str">
        <f>VLOOKUP(E320, 'Natural Hazards'!E:V, 18, FALSE)</f>
        <v>No shock</v>
      </c>
      <c r="L320" s="6" t="str">
        <f>VLOOKUP(E320, 'Natural Hazards'!E:AF, 28, FALSE)</f>
        <v>No Shock</v>
      </c>
      <c r="M320" s="6" t="str">
        <f>VLOOKUP(E320,'Natural Hazards'!E:AH, 30, FALSE)</f>
        <v>No Shock</v>
      </c>
      <c r="N320" s="6" t="str">
        <f>VLOOKUP(E320, 'Policy&amp;Access'!E:G, 3, FALSE)</f>
        <v>No shock</v>
      </c>
      <c r="O320" s="6" t="str">
        <f>VLOOKUP(E320, Displacement!E:G, 3, FALSE)</f>
        <v>No shock</v>
      </c>
      <c r="P320" s="6" t="str">
        <f>VLOOKUP(E320, Disease!E:G, 3, FALSE)</f>
        <v>Shock</v>
      </c>
      <c r="Q320" s="6" t="str">
        <f>VLOOKUP(E320, Markets!E:G, 3, FALSE)</f>
        <v>No shock</v>
      </c>
    </row>
    <row r="321" spans="1:17" s="1" customFormat="1" ht="17.5" thickTop="1" thickBot="1" x14ac:dyDescent="0.5">
      <c r="A321" s="50" t="s">
        <v>147</v>
      </c>
      <c r="B321" s="3" t="s">
        <v>784</v>
      </c>
      <c r="C321" s="3" t="s">
        <v>806</v>
      </c>
      <c r="D321" s="3" t="s">
        <v>807</v>
      </c>
      <c r="E321" s="3" t="str">
        <f t="shared" si="8"/>
        <v>AF2712_February</v>
      </c>
      <c r="F321" s="10">
        <v>28873.385547242004</v>
      </c>
      <c r="G321" s="11">
        <f t="shared" si="9"/>
        <v>0</v>
      </c>
      <c r="H321" s="6" t="str">
        <f>VLOOKUP(E321, Conflict!E:G, 3, FALSE)</f>
        <v>No shock</v>
      </c>
      <c r="I321" s="19">
        <f>VLOOKUP(E321, 'Natural Hazards'!E:G, 3, FALSE)</f>
        <v>0</v>
      </c>
      <c r="J321" s="6" t="str">
        <f>VLOOKUP(E321, 'Natural Hazards'!E:H, 4, FALSE)</f>
        <v>No shock</v>
      </c>
      <c r="K321" s="6" t="str">
        <f>VLOOKUP(E321, 'Natural Hazards'!E:V, 18, FALSE)</f>
        <v>No shock</v>
      </c>
      <c r="L321" s="6" t="str">
        <f>VLOOKUP(E321, 'Natural Hazards'!E:AF, 28, FALSE)</f>
        <v>No Shock</v>
      </c>
      <c r="M321" s="6" t="str">
        <f>VLOOKUP(E321,'Natural Hazards'!E:AH, 30, FALSE)</f>
        <v>No Shock</v>
      </c>
      <c r="N321" s="6" t="str">
        <f>VLOOKUP(E321, 'Policy&amp;Access'!E:G, 3, FALSE)</f>
        <v>No shock</v>
      </c>
      <c r="O321" s="6" t="str">
        <f>VLOOKUP(E321, Displacement!E:G, 3, FALSE)</f>
        <v>No shock</v>
      </c>
      <c r="P321" s="6" t="str">
        <f>VLOOKUP(E321, Disease!E:G, 3, FALSE)</f>
        <v>No shock</v>
      </c>
      <c r="Q321" s="6" t="str">
        <f>VLOOKUP(E321, Markets!E:G, 3, FALSE)</f>
        <v>No shock</v>
      </c>
    </row>
    <row r="322" spans="1:17" s="1" customFormat="1" ht="17.5" thickTop="1" thickBot="1" x14ac:dyDescent="0.5">
      <c r="A322" s="50" t="s">
        <v>147</v>
      </c>
      <c r="B322" s="3" t="s">
        <v>784</v>
      </c>
      <c r="C322" s="3" t="s">
        <v>808</v>
      </c>
      <c r="D322" s="3" t="s">
        <v>809</v>
      </c>
      <c r="E322" s="3" t="str">
        <f t="shared" si="8"/>
        <v>AF2713_February</v>
      </c>
      <c r="F322" s="10">
        <v>17005.279026833305</v>
      </c>
      <c r="G322" s="11">
        <f t="shared" si="9"/>
        <v>0</v>
      </c>
      <c r="H322" s="6" t="str">
        <f>VLOOKUP(E322, Conflict!E:G, 3, FALSE)</f>
        <v>No shock</v>
      </c>
      <c r="I322" s="19">
        <f>VLOOKUP(E322, 'Natural Hazards'!E:G, 3, FALSE)</f>
        <v>0</v>
      </c>
      <c r="J322" s="6" t="str">
        <f>VLOOKUP(E322, 'Natural Hazards'!E:H, 4, FALSE)</f>
        <v>No shock</v>
      </c>
      <c r="K322" s="6" t="str">
        <f>VLOOKUP(E322, 'Natural Hazards'!E:V, 18, FALSE)</f>
        <v>No shock</v>
      </c>
      <c r="L322" s="6" t="str">
        <f>VLOOKUP(E322, 'Natural Hazards'!E:AF, 28, FALSE)</f>
        <v>No Shock</v>
      </c>
      <c r="M322" s="6" t="str">
        <f>VLOOKUP(E322,'Natural Hazards'!E:AH, 30, FALSE)</f>
        <v>No Shock</v>
      </c>
      <c r="N322" s="6" t="str">
        <f>VLOOKUP(E322, 'Policy&amp;Access'!E:G, 3, FALSE)</f>
        <v>No shock</v>
      </c>
      <c r="O322" s="6" t="str">
        <f>VLOOKUP(E322, Displacement!E:G, 3, FALSE)</f>
        <v>No shock</v>
      </c>
      <c r="P322" s="6" t="str">
        <f>VLOOKUP(E322, Disease!E:G, 3, FALSE)</f>
        <v>No shock</v>
      </c>
      <c r="Q322" s="6" t="str">
        <f>VLOOKUP(E322, Markets!E:G, 3, FALSE)</f>
        <v>No shock</v>
      </c>
    </row>
    <row r="323" spans="1:17" s="1" customFormat="1" ht="17.5" thickTop="1" thickBot="1" x14ac:dyDescent="0.5">
      <c r="A323" s="50" t="s">
        <v>147</v>
      </c>
      <c r="B323" s="3" t="s">
        <v>784</v>
      </c>
      <c r="C323" s="3" t="s">
        <v>810</v>
      </c>
      <c r="D323" s="3" t="s">
        <v>811</v>
      </c>
      <c r="E323" s="3" t="str">
        <f t="shared" ref="E323:E386" si="10">_xlfn.CONCAT(D323,"_",A323)</f>
        <v>AF2714_February</v>
      </c>
      <c r="F323" s="10">
        <v>13211.840818676797</v>
      </c>
      <c r="G323" s="11">
        <f t="shared" ref="G323:G386" si="11">COUNTIF(H323, "Shock")+COUNTIF(N323, "Shock")+I323+COUNTIF(O323, "Shock")+COUNTIF(P323, "Shock")+COUNTIF(Q323, "Shock")</f>
        <v>1</v>
      </c>
      <c r="H323" s="6" t="str">
        <f>VLOOKUP(E323, Conflict!E:G, 3, FALSE)</f>
        <v>No shock</v>
      </c>
      <c r="I323" s="19">
        <f>VLOOKUP(E323, 'Natural Hazards'!E:G, 3, FALSE)</f>
        <v>0</v>
      </c>
      <c r="J323" s="6" t="str">
        <f>VLOOKUP(E323, 'Natural Hazards'!E:H, 4, FALSE)</f>
        <v>No shock</v>
      </c>
      <c r="K323" s="6" t="str">
        <f>VLOOKUP(E323, 'Natural Hazards'!E:V, 18, FALSE)</f>
        <v>No shock</v>
      </c>
      <c r="L323" s="6" t="str">
        <f>VLOOKUP(E323, 'Natural Hazards'!E:AF, 28, FALSE)</f>
        <v>No Shock</v>
      </c>
      <c r="M323" s="6" t="str">
        <f>VLOOKUP(E323,'Natural Hazards'!E:AH, 30, FALSE)</f>
        <v>No Shock</v>
      </c>
      <c r="N323" s="6" t="str">
        <f>VLOOKUP(E323, 'Policy&amp;Access'!E:G, 3, FALSE)</f>
        <v>No shock</v>
      </c>
      <c r="O323" s="6" t="str">
        <f>VLOOKUP(E323, Displacement!E:G, 3, FALSE)</f>
        <v>No shock</v>
      </c>
      <c r="P323" s="6" t="str">
        <f>VLOOKUP(E323, Disease!E:G, 3, FALSE)</f>
        <v>Shock</v>
      </c>
      <c r="Q323" s="6" t="str">
        <f>VLOOKUP(E323, Markets!E:G, 3, FALSE)</f>
        <v>No shock</v>
      </c>
    </row>
    <row r="324" spans="1:17" s="1" customFormat="1" ht="17.5" thickTop="1" thickBot="1" x14ac:dyDescent="0.5">
      <c r="A324" s="50" t="s">
        <v>147</v>
      </c>
      <c r="B324" s="3" t="s">
        <v>784</v>
      </c>
      <c r="C324" s="3" t="s">
        <v>812</v>
      </c>
      <c r="D324" s="3" t="s">
        <v>813</v>
      </c>
      <c r="E324" s="3" t="str">
        <f t="shared" si="10"/>
        <v>AF2715_February</v>
      </c>
      <c r="F324" s="10">
        <v>41997.03304671363</v>
      </c>
      <c r="G324" s="11">
        <f t="shared" si="11"/>
        <v>0</v>
      </c>
      <c r="H324" s="6" t="str">
        <f>VLOOKUP(E324, Conflict!E:G, 3, FALSE)</f>
        <v>No shock</v>
      </c>
      <c r="I324" s="19">
        <f>VLOOKUP(E324, 'Natural Hazards'!E:G, 3, FALSE)</f>
        <v>0</v>
      </c>
      <c r="J324" s="6" t="str">
        <f>VLOOKUP(E324, 'Natural Hazards'!E:H, 4, FALSE)</f>
        <v>No shock</v>
      </c>
      <c r="K324" s="6" t="str">
        <f>VLOOKUP(E324, 'Natural Hazards'!E:V, 18, FALSE)</f>
        <v>No shock</v>
      </c>
      <c r="L324" s="6" t="str">
        <f>VLOOKUP(E324, 'Natural Hazards'!E:AF, 28, FALSE)</f>
        <v>No Shock</v>
      </c>
      <c r="M324" s="6" t="str">
        <f>VLOOKUP(E324,'Natural Hazards'!E:AH, 30, FALSE)</f>
        <v>No Shock</v>
      </c>
      <c r="N324" s="6" t="str">
        <f>VLOOKUP(E324, 'Policy&amp;Access'!E:G, 3, FALSE)</f>
        <v>No shock</v>
      </c>
      <c r="O324" s="6" t="str">
        <f>VLOOKUP(E324, Displacement!E:G, 3, FALSE)</f>
        <v>No shock</v>
      </c>
      <c r="P324" s="6" t="str">
        <f>VLOOKUP(E324, Disease!E:G, 3, FALSE)</f>
        <v>No shock</v>
      </c>
      <c r="Q324" s="6" t="str">
        <f>VLOOKUP(E324, Markets!E:G, 3, FALSE)</f>
        <v>No shock</v>
      </c>
    </row>
    <row r="325" spans="1:17" s="1" customFormat="1" ht="17.5" thickTop="1" thickBot="1" x14ac:dyDescent="0.5">
      <c r="A325" s="50" t="s">
        <v>147</v>
      </c>
      <c r="B325" s="3" t="s">
        <v>784</v>
      </c>
      <c r="C325" s="3" t="s">
        <v>814</v>
      </c>
      <c r="D325" s="3" t="s">
        <v>815</v>
      </c>
      <c r="E325" s="3" t="str">
        <f t="shared" si="10"/>
        <v>AF2716_February</v>
      </c>
      <c r="F325" s="10">
        <v>6318.1829983420548</v>
      </c>
      <c r="G325" s="11">
        <f t="shared" si="11"/>
        <v>0</v>
      </c>
      <c r="H325" s="6" t="str">
        <f>VLOOKUP(E325, Conflict!E:G, 3, FALSE)</f>
        <v>No shock</v>
      </c>
      <c r="I325" s="19">
        <f>VLOOKUP(E325, 'Natural Hazards'!E:G, 3, FALSE)</f>
        <v>0</v>
      </c>
      <c r="J325" s="6" t="str">
        <f>VLOOKUP(E325, 'Natural Hazards'!E:H, 4, FALSE)</f>
        <v>No shock</v>
      </c>
      <c r="K325" s="6" t="str">
        <f>VLOOKUP(E325, 'Natural Hazards'!E:V, 18, FALSE)</f>
        <v>No shock</v>
      </c>
      <c r="L325" s="6" t="str">
        <f>VLOOKUP(E325, 'Natural Hazards'!E:AF, 28, FALSE)</f>
        <v>No Shock</v>
      </c>
      <c r="M325" s="6" t="str">
        <f>VLOOKUP(E325,'Natural Hazards'!E:AH, 30, FALSE)</f>
        <v>No Shock</v>
      </c>
      <c r="N325" s="6" t="str">
        <f>VLOOKUP(E325, 'Policy&amp;Access'!E:G, 3, FALSE)</f>
        <v>No shock</v>
      </c>
      <c r="O325" s="6" t="str">
        <f>VLOOKUP(E325, Displacement!E:G, 3, FALSE)</f>
        <v>No shock</v>
      </c>
      <c r="P325" s="6" t="str">
        <f>VLOOKUP(E325, Disease!E:G, 3, FALSE)</f>
        <v>No shock</v>
      </c>
      <c r="Q325" s="6" t="str">
        <f>VLOOKUP(E325, Markets!E:G, 3, FALSE)</f>
        <v>No shock</v>
      </c>
    </row>
    <row r="326" spans="1:17" s="1" customFormat="1" ht="17.5" thickTop="1" thickBot="1" x14ac:dyDescent="0.5">
      <c r="A326" s="50" t="s">
        <v>147</v>
      </c>
      <c r="B326" s="3" t="s">
        <v>816</v>
      </c>
      <c r="C326" s="3" t="s">
        <v>817</v>
      </c>
      <c r="D326" s="3" t="s">
        <v>818</v>
      </c>
      <c r="E326" s="3" t="str">
        <f t="shared" si="10"/>
        <v>AF2801_February</v>
      </c>
      <c r="F326" s="10">
        <v>301422.76446191</v>
      </c>
      <c r="G326" s="11">
        <f t="shared" si="11"/>
        <v>5</v>
      </c>
      <c r="H326" s="6" t="str">
        <f>VLOOKUP(E326, Conflict!E:G, 3, FALSE)</f>
        <v>No shock</v>
      </c>
      <c r="I326" s="19">
        <f>VLOOKUP(E326, 'Natural Hazards'!E:G, 3, FALSE)</f>
        <v>2</v>
      </c>
      <c r="J326" s="6" t="str">
        <f>VLOOKUP(E326, 'Natural Hazards'!E:H, 4, FALSE)</f>
        <v>Shock</v>
      </c>
      <c r="K326" s="6" t="str">
        <f>VLOOKUP(E326, 'Natural Hazards'!E:V, 18, FALSE)</f>
        <v>No shock</v>
      </c>
      <c r="L326" s="6" t="str">
        <f>VLOOKUP(E326, 'Natural Hazards'!E:AF, 28, FALSE)</f>
        <v>No Shock</v>
      </c>
      <c r="M326" s="6" t="str">
        <f>VLOOKUP(E326,'Natural Hazards'!E:AH, 30, FALSE)</f>
        <v>Shock</v>
      </c>
      <c r="N326" s="6" t="str">
        <f>VLOOKUP(E326, 'Policy&amp;Access'!E:G, 3, FALSE)</f>
        <v>Shock</v>
      </c>
      <c r="O326" s="6" t="str">
        <f>VLOOKUP(E326, Displacement!E:G, 3, FALSE)</f>
        <v>No shock</v>
      </c>
      <c r="P326" s="6" t="str">
        <f>VLOOKUP(E326, Disease!E:G, 3, FALSE)</f>
        <v>Shock</v>
      </c>
      <c r="Q326" s="6" t="str">
        <f>VLOOKUP(E326, Markets!E:G, 3, FALSE)</f>
        <v>Shock</v>
      </c>
    </row>
    <row r="327" spans="1:17" s="1" customFormat="1" ht="17.5" thickTop="1" thickBot="1" x14ac:dyDescent="0.5">
      <c r="A327" s="50" t="s">
        <v>147</v>
      </c>
      <c r="B327" s="3" t="s">
        <v>816</v>
      </c>
      <c r="C327" s="3" t="s">
        <v>819</v>
      </c>
      <c r="D327" s="3" t="s">
        <v>820</v>
      </c>
      <c r="E327" s="3" t="str">
        <f t="shared" si="10"/>
        <v>AF2802_February</v>
      </c>
      <c r="F327" s="10">
        <v>53327.089114672715</v>
      </c>
      <c r="G327" s="11">
        <f t="shared" si="11"/>
        <v>4</v>
      </c>
      <c r="H327" s="6" t="str">
        <f>VLOOKUP(E327, Conflict!E:G, 3, FALSE)</f>
        <v>No shock</v>
      </c>
      <c r="I327" s="19">
        <f>VLOOKUP(E327, 'Natural Hazards'!E:G, 3, FALSE)</f>
        <v>2</v>
      </c>
      <c r="J327" s="6" t="str">
        <f>VLOOKUP(E327, 'Natural Hazards'!E:H, 4, FALSE)</f>
        <v>Shock</v>
      </c>
      <c r="K327" s="6" t="str">
        <f>VLOOKUP(E327, 'Natural Hazards'!E:V, 18, FALSE)</f>
        <v>No shock</v>
      </c>
      <c r="L327" s="6" t="str">
        <f>VLOOKUP(E327, 'Natural Hazards'!E:AF, 28, FALSE)</f>
        <v>No Shock</v>
      </c>
      <c r="M327" s="6" t="str">
        <f>VLOOKUP(E327,'Natural Hazards'!E:AH, 30, FALSE)</f>
        <v>Shock</v>
      </c>
      <c r="N327" s="6" t="str">
        <f>VLOOKUP(E327, 'Policy&amp;Access'!E:G, 3, FALSE)</f>
        <v>No shock</v>
      </c>
      <c r="O327" s="6" t="str">
        <f>VLOOKUP(E327, Displacement!E:G, 3, FALSE)</f>
        <v>No shock</v>
      </c>
      <c r="P327" s="6" t="str">
        <f>VLOOKUP(E327, Disease!E:G, 3, FALSE)</f>
        <v>Shock</v>
      </c>
      <c r="Q327" s="6" t="str">
        <f>VLOOKUP(E327, Markets!E:G, 3, FALSE)</f>
        <v>Shock</v>
      </c>
    </row>
    <row r="328" spans="1:17" s="1" customFormat="1" ht="17.5" thickTop="1" thickBot="1" x14ac:dyDescent="0.5">
      <c r="A328" s="50" t="s">
        <v>147</v>
      </c>
      <c r="B328" s="3" t="s">
        <v>816</v>
      </c>
      <c r="C328" s="3" t="s">
        <v>821</v>
      </c>
      <c r="D328" s="3" t="s">
        <v>822</v>
      </c>
      <c r="E328" s="3" t="str">
        <f t="shared" si="10"/>
        <v>AF2803_February</v>
      </c>
      <c r="F328" s="10">
        <v>57035.069562910809</v>
      </c>
      <c r="G328" s="11">
        <f t="shared" si="11"/>
        <v>3</v>
      </c>
      <c r="H328" s="6" t="str">
        <f>VLOOKUP(E328, Conflict!E:G, 3, FALSE)</f>
        <v>No shock</v>
      </c>
      <c r="I328" s="19">
        <f>VLOOKUP(E328, 'Natural Hazards'!E:G, 3, FALSE)</f>
        <v>2</v>
      </c>
      <c r="J328" s="6" t="str">
        <f>VLOOKUP(E328, 'Natural Hazards'!E:H, 4, FALSE)</f>
        <v>Shock</v>
      </c>
      <c r="K328" s="6" t="str">
        <f>VLOOKUP(E328, 'Natural Hazards'!E:V, 18, FALSE)</f>
        <v>No shock</v>
      </c>
      <c r="L328" s="6" t="str">
        <f>VLOOKUP(E328, 'Natural Hazards'!E:AF, 28, FALSE)</f>
        <v>No Shock</v>
      </c>
      <c r="M328" s="6" t="str">
        <f>VLOOKUP(E328,'Natural Hazards'!E:AH, 30, FALSE)</f>
        <v>Shock</v>
      </c>
      <c r="N328" s="6" t="str">
        <f>VLOOKUP(E328, 'Policy&amp;Access'!E:G, 3, FALSE)</f>
        <v>No shock</v>
      </c>
      <c r="O328" s="6" t="str">
        <f>VLOOKUP(E328, Displacement!E:G, 3, FALSE)</f>
        <v>No shock</v>
      </c>
      <c r="P328" s="6" t="str">
        <f>VLOOKUP(E328, Disease!E:G, 3, FALSE)</f>
        <v>No shock</v>
      </c>
      <c r="Q328" s="6" t="str">
        <f>VLOOKUP(E328, Markets!E:G, 3, FALSE)</f>
        <v>Shock</v>
      </c>
    </row>
    <row r="329" spans="1:17" s="1" customFormat="1" ht="17.5" thickTop="1" thickBot="1" x14ac:dyDescent="0.5">
      <c r="A329" s="50" t="s">
        <v>147</v>
      </c>
      <c r="B329" s="3" t="s">
        <v>816</v>
      </c>
      <c r="C329" s="3" t="s">
        <v>823</v>
      </c>
      <c r="D329" s="3" t="s">
        <v>824</v>
      </c>
      <c r="E329" s="3" t="str">
        <f t="shared" si="10"/>
        <v>AF2804_February</v>
      </c>
      <c r="F329" s="10">
        <v>50675.126501181549</v>
      </c>
      <c r="G329" s="11">
        <f t="shared" si="11"/>
        <v>3</v>
      </c>
      <c r="H329" s="6" t="str">
        <f>VLOOKUP(E329, Conflict!E:G, 3, FALSE)</f>
        <v>No shock</v>
      </c>
      <c r="I329" s="19">
        <f>VLOOKUP(E329, 'Natural Hazards'!E:G, 3, FALSE)</f>
        <v>2</v>
      </c>
      <c r="J329" s="6" t="str">
        <f>VLOOKUP(E329, 'Natural Hazards'!E:H, 4, FALSE)</f>
        <v>Shock</v>
      </c>
      <c r="K329" s="6" t="str">
        <f>VLOOKUP(E329, 'Natural Hazards'!E:V, 18, FALSE)</f>
        <v>No shock</v>
      </c>
      <c r="L329" s="6" t="str">
        <f>VLOOKUP(E329, 'Natural Hazards'!E:AF, 28, FALSE)</f>
        <v>No Shock</v>
      </c>
      <c r="M329" s="6" t="str">
        <f>VLOOKUP(E329,'Natural Hazards'!E:AH, 30, FALSE)</f>
        <v>Shock</v>
      </c>
      <c r="N329" s="6" t="str">
        <f>VLOOKUP(E329, 'Policy&amp;Access'!E:G, 3, FALSE)</f>
        <v>No shock</v>
      </c>
      <c r="O329" s="6" t="str">
        <f>VLOOKUP(E329, Displacement!E:G, 3, FALSE)</f>
        <v>No shock</v>
      </c>
      <c r="P329" s="6" t="str">
        <f>VLOOKUP(E329, Disease!E:G, 3, FALSE)</f>
        <v>No shock</v>
      </c>
      <c r="Q329" s="6" t="str">
        <f>VLOOKUP(E329, Markets!E:G, 3, FALSE)</f>
        <v>Shock</v>
      </c>
    </row>
    <row r="330" spans="1:17" s="1" customFormat="1" ht="17.5" thickTop="1" thickBot="1" x14ac:dyDescent="0.5">
      <c r="A330" s="50" t="s">
        <v>147</v>
      </c>
      <c r="B330" s="3" t="s">
        <v>816</v>
      </c>
      <c r="C330" s="3" t="s">
        <v>825</v>
      </c>
      <c r="D330" s="3" t="s">
        <v>826</v>
      </c>
      <c r="E330" s="3" t="str">
        <f t="shared" si="10"/>
        <v>AF2805_February</v>
      </c>
      <c r="F330" s="10">
        <v>92609.931650762184</v>
      </c>
      <c r="G330" s="11">
        <f t="shared" si="11"/>
        <v>3</v>
      </c>
      <c r="H330" s="6" t="str">
        <f>VLOOKUP(E330, Conflict!E:G, 3, FALSE)</f>
        <v>No shock</v>
      </c>
      <c r="I330" s="19">
        <f>VLOOKUP(E330, 'Natural Hazards'!E:G, 3, FALSE)</f>
        <v>1</v>
      </c>
      <c r="J330" s="6" t="str">
        <f>VLOOKUP(E330, 'Natural Hazards'!E:H, 4, FALSE)</f>
        <v>Shock</v>
      </c>
      <c r="K330" s="6" t="str">
        <f>VLOOKUP(E330, 'Natural Hazards'!E:V, 18, FALSE)</f>
        <v>No shock</v>
      </c>
      <c r="L330" s="6" t="str">
        <f>VLOOKUP(E330, 'Natural Hazards'!E:AF, 28, FALSE)</f>
        <v>No Shock</v>
      </c>
      <c r="M330" s="6" t="str">
        <f>VLOOKUP(E330,'Natural Hazards'!E:AH, 30, FALSE)</f>
        <v>No Shock</v>
      </c>
      <c r="N330" s="6" t="str">
        <f>VLOOKUP(E330, 'Policy&amp;Access'!E:G, 3, FALSE)</f>
        <v>No shock</v>
      </c>
      <c r="O330" s="6" t="str">
        <f>VLOOKUP(E330, Displacement!E:G, 3, FALSE)</f>
        <v>No shock</v>
      </c>
      <c r="P330" s="6" t="str">
        <f>VLOOKUP(E330, Disease!E:G, 3, FALSE)</f>
        <v>Shock</v>
      </c>
      <c r="Q330" s="6" t="str">
        <f>VLOOKUP(E330, Markets!E:G, 3, FALSE)</f>
        <v>Shock</v>
      </c>
    </row>
    <row r="331" spans="1:17" s="1" customFormat="1" ht="17.5" thickTop="1" thickBot="1" x14ac:dyDescent="0.5">
      <c r="A331" s="50" t="s">
        <v>147</v>
      </c>
      <c r="B331" s="3" t="s">
        <v>816</v>
      </c>
      <c r="C331" s="3" t="s">
        <v>827</v>
      </c>
      <c r="D331" s="3" t="s">
        <v>828</v>
      </c>
      <c r="E331" s="3" t="str">
        <f t="shared" si="10"/>
        <v>AF2806_February</v>
      </c>
      <c r="F331" s="10">
        <v>12851.901187599784</v>
      </c>
      <c r="G331" s="11">
        <f t="shared" si="11"/>
        <v>2</v>
      </c>
      <c r="H331" s="6" t="str">
        <f>VLOOKUP(E331, Conflict!E:G, 3, FALSE)</f>
        <v>No shock</v>
      </c>
      <c r="I331" s="19">
        <f>VLOOKUP(E331, 'Natural Hazards'!E:G, 3, FALSE)</f>
        <v>1</v>
      </c>
      <c r="J331" s="6" t="str">
        <f>VLOOKUP(E331, 'Natural Hazards'!E:H, 4, FALSE)</f>
        <v>Shock</v>
      </c>
      <c r="K331" s="6" t="str">
        <f>VLOOKUP(E331, 'Natural Hazards'!E:V, 18, FALSE)</f>
        <v>No shock</v>
      </c>
      <c r="L331" s="6" t="str">
        <f>VLOOKUP(E331, 'Natural Hazards'!E:AF, 28, FALSE)</f>
        <v>No Shock</v>
      </c>
      <c r="M331" s="6" t="str">
        <f>VLOOKUP(E331,'Natural Hazards'!E:AH, 30, FALSE)</f>
        <v>No Shock</v>
      </c>
      <c r="N331" s="6" t="str">
        <f>VLOOKUP(E331, 'Policy&amp;Access'!E:G, 3, FALSE)</f>
        <v>No shock</v>
      </c>
      <c r="O331" s="6" t="str">
        <f>VLOOKUP(E331, Displacement!E:G, 3, FALSE)</f>
        <v>No shock</v>
      </c>
      <c r="P331" s="6" t="str">
        <f>VLOOKUP(E331, Disease!E:G, 3, FALSE)</f>
        <v>No shock</v>
      </c>
      <c r="Q331" s="6" t="str">
        <f>VLOOKUP(E331, Markets!E:G, 3, FALSE)</f>
        <v>Shock</v>
      </c>
    </row>
    <row r="332" spans="1:17" s="1" customFormat="1" ht="17.5" thickTop="1" thickBot="1" x14ac:dyDescent="0.5">
      <c r="A332" s="50" t="s">
        <v>147</v>
      </c>
      <c r="B332" s="3" t="s">
        <v>816</v>
      </c>
      <c r="C332" s="3" t="s">
        <v>829</v>
      </c>
      <c r="D332" s="3" t="s">
        <v>830</v>
      </c>
      <c r="E332" s="3" t="str">
        <f t="shared" si="10"/>
        <v>AF2807_February</v>
      </c>
      <c r="F332" s="10">
        <v>47612.773058296552</v>
      </c>
      <c r="G332" s="11">
        <f t="shared" si="11"/>
        <v>6</v>
      </c>
      <c r="H332" s="6" t="str">
        <f>VLOOKUP(E332, Conflict!E:G, 3, FALSE)</f>
        <v>Shock</v>
      </c>
      <c r="I332" s="19">
        <f>VLOOKUP(E332, 'Natural Hazards'!E:G, 3, FALSE)</f>
        <v>2</v>
      </c>
      <c r="J332" s="6" t="str">
        <f>VLOOKUP(E332, 'Natural Hazards'!E:H, 4, FALSE)</f>
        <v>Shock</v>
      </c>
      <c r="K332" s="6" t="str">
        <f>VLOOKUP(E332, 'Natural Hazards'!E:V, 18, FALSE)</f>
        <v>No shock</v>
      </c>
      <c r="L332" s="6" t="str">
        <f>VLOOKUP(E332, 'Natural Hazards'!E:AF, 28, FALSE)</f>
        <v>No Shock</v>
      </c>
      <c r="M332" s="6" t="str">
        <f>VLOOKUP(E332,'Natural Hazards'!E:AH, 30, FALSE)</f>
        <v>Shock</v>
      </c>
      <c r="N332" s="6" t="str">
        <f>VLOOKUP(E332, 'Policy&amp;Access'!E:G, 3, FALSE)</f>
        <v>Shock</v>
      </c>
      <c r="O332" s="6" t="str">
        <f>VLOOKUP(E332, Displacement!E:G, 3, FALSE)</f>
        <v>No shock</v>
      </c>
      <c r="P332" s="6" t="str">
        <f>VLOOKUP(E332, Disease!E:G, 3, FALSE)</f>
        <v>Shock</v>
      </c>
      <c r="Q332" s="6" t="str">
        <f>VLOOKUP(E332, Markets!E:G, 3, FALSE)</f>
        <v>Shock</v>
      </c>
    </row>
    <row r="333" spans="1:17" s="1" customFormat="1" ht="17.5" thickTop="1" thickBot="1" x14ac:dyDescent="0.5">
      <c r="A333" s="50" t="s">
        <v>147</v>
      </c>
      <c r="B333" s="3" t="s">
        <v>816</v>
      </c>
      <c r="C333" s="3" t="s">
        <v>831</v>
      </c>
      <c r="D333" s="3" t="s">
        <v>832</v>
      </c>
      <c r="E333" s="3" t="str">
        <f t="shared" si="10"/>
        <v>AF2808_February</v>
      </c>
      <c r="F333" s="10">
        <v>58464.088627218647</v>
      </c>
      <c r="G333" s="11">
        <f t="shared" si="11"/>
        <v>3</v>
      </c>
      <c r="H333" s="6" t="str">
        <f>VLOOKUP(E333, Conflict!E:G, 3, FALSE)</f>
        <v>No shock</v>
      </c>
      <c r="I333" s="19">
        <f>VLOOKUP(E333, 'Natural Hazards'!E:G, 3, FALSE)</f>
        <v>2</v>
      </c>
      <c r="J333" s="6" t="str">
        <f>VLOOKUP(E333, 'Natural Hazards'!E:H, 4, FALSE)</f>
        <v>Shock</v>
      </c>
      <c r="K333" s="6" t="str">
        <f>VLOOKUP(E333, 'Natural Hazards'!E:V, 18, FALSE)</f>
        <v>No shock</v>
      </c>
      <c r="L333" s="6" t="str">
        <f>VLOOKUP(E333, 'Natural Hazards'!E:AF, 28, FALSE)</f>
        <v>No Shock</v>
      </c>
      <c r="M333" s="6" t="str">
        <f>VLOOKUP(E333,'Natural Hazards'!E:AH, 30, FALSE)</f>
        <v>Shock</v>
      </c>
      <c r="N333" s="6" t="str">
        <f>VLOOKUP(E333, 'Policy&amp;Access'!E:G, 3, FALSE)</f>
        <v>No shock</v>
      </c>
      <c r="O333" s="6" t="str">
        <f>VLOOKUP(E333, Displacement!E:G, 3, FALSE)</f>
        <v>No shock</v>
      </c>
      <c r="P333" s="6" t="str">
        <f>VLOOKUP(E333, Disease!E:G, 3, FALSE)</f>
        <v>No shock</v>
      </c>
      <c r="Q333" s="6" t="str">
        <f>VLOOKUP(E333, Markets!E:G, 3, FALSE)</f>
        <v>Shock</v>
      </c>
    </row>
    <row r="334" spans="1:17" s="1" customFormat="1" ht="17.5" thickTop="1" thickBot="1" x14ac:dyDescent="0.5">
      <c r="A334" s="50" t="s">
        <v>147</v>
      </c>
      <c r="B334" s="3" t="s">
        <v>816</v>
      </c>
      <c r="C334" s="3" t="s">
        <v>833</v>
      </c>
      <c r="D334" s="3" t="s">
        <v>834</v>
      </c>
      <c r="E334" s="3" t="str">
        <f t="shared" si="10"/>
        <v>AF2809_February</v>
      </c>
      <c r="F334" s="10">
        <v>35768.278825158784</v>
      </c>
      <c r="G334" s="11">
        <f t="shared" si="11"/>
        <v>3</v>
      </c>
      <c r="H334" s="6" t="str">
        <f>VLOOKUP(E334, Conflict!E:G, 3, FALSE)</f>
        <v>No shock</v>
      </c>
      <c r="I334" s="19">
        <f>VLOOKUP(E334, 'Natural Hazards'!E:G, 3, FALSE)</f>
        <v>2</v>
      </c>
      <c r="J334" s="6" t="str">
        <f>VLOOKUP(E334, 'Natural Hazards'!E:H, 4, FALSE)</f>
        <v>Shock</v>
      </c>
      <c r="K334" s="6" t="str">
        <f>VLOOKUP(E334, 'Natural Hazards'!E:V, 18, FALSE)</f>
        <v>No shock</v>
      </c>
      <c r="L334" s="6" t="str">
        <f>VLOOKUP(E334, 'Natural Hazards'!E:AF, 28, FALSE)</f>
        <v>No Shock</v>
      </c>
      <c r="M334" s="6" t="str">
        <f>VLOOKUP(E334,'Natural Hazards'!E:AH, 30, FALSE)</f>
        <v>Shock</v>
      </c>
      <c r="N334" s="6" t="str">
        <f>VLOOKUP(E334, 'Policy&amp;Access'!E:G, 3, FALSE)</f>
        <v>No shock</v>
      </c>
      <c r="O334" s="6" t="str">
        <f>VLOOKUP(E334, Displacement!E:G, 3, FALSE)</f>
        <v>No shock</v>
      </c>
      <c r="P334" s="6" t="str">
        <f>VLOOKUP(E334, Disease!E:G, 3, FALSE)</f>
        <v>No shock</v>
      </c>
      <c r="Q334" s="6" t="str">
        <f>VLOOKUP(E334, Markets!E:G, 3, FALSE)</f>
        <v>Shock</v>
      </c>
    </row>
    <row r="335" spans="1:17" s="1" customFormat="1" ht="17.5" thickTop="1" thickBot="1" x14ac:dyDescent="0.5">
      <c r="A335" s="50" t="s">
        <v>147</v>
      </c>
      <c r="B335" s="3" t="s">
        <v>816</v>
      </c>
      <c r="C335" s="3" t="s">
        <v>835</v>
      </c>
      <c r="D335" s="3" t="s">
        <v>836</v>
      </c>
      <c r="E335" s="3" t="str">
        <f t="shared" si="10"/>
        <v>AF2810_February</v>
      </c>
      <c r="F335" s="10">
        <v>21080.605492291452</v>
      </c>
      <c r="G335" s="11">
        <f t="shared" si="11"/>
        <v>3</v>
      </c>
      <c r="H335" s="6" t="str">
        <f>VLOOKUP(E335, Conflict!E:G, 3, FALSE)</f>
        <v>No shock</v>
      </c>
      <c r="I335" s="19">
        <f>VLOOKUP(E335, 'Natural Hazards'!E:G, 3, FALSE)</f>
        <v>2</v>
      </c>
      <c r="J335" s="6" t="str">
        <f>VLOOKUP(E335, 'Natural Hazards'!E:H, 4, FALSE)</f>
        <v>Shock</v>
      </c>
      <c r="K335" s="6" t="str">
        <f>VLOOKUP(E335, 'Natural Hazards'!E:V, 18, FALSE)</f>
        <v>No shock</v>
      </c>
      <c r="L335" s="6" t="str">
        <f>VLOOKUP(E335, 'Natural Hazards'!E:AF, 28, FALSE)</f>
        <v>No Shock</v>
      </c>
      <c r="M335" s="6" t="str">
        <f>VLOOKUP(E335,'Natural Hazards'!E:AH, 30, FALSE)</f>
        <v>Shock</v>
      </c>
      <c r="N335" s="6" t="str">
        <f>VLOOKUP(E335, 'Policy&amp;Access'!E:G, 3, FALSE)</f>
        <v>No shock</v>
      </c>
      <c r="O335" s="6" t="str">
        <f>VLOOKUP(E335, Displacement!E:G, 3, FALSE)</f>
        <v>No shock</v>
      </c>
      <c r="P335" s="6" t="str">
        <f>VLOOKUP(E335, Disease!E:G, 3, FALSE)</f>
        <v>No shock</v>
      </c>
      <c r="Q335" s="6" t="str">
        <f>VLOOKUP(E335, Markets!E:G, 3, FALSE)</f>
        <v>Shock</v>
      </c>
    </row>
    <row r="336" spans="1:17" s="1" customFormat="1" ht="17.5" thickTop="1" thickBot="1" x14ac:dyDescent="0.5">
      <c r="A336" s="50" t="s">
        <v>147</v>
      </c>
      <c r="B336" s="3" t="s">
        <v>816</v>
      </c>
      <c r="C336" s="3" t="s">
        <v>837</v>
      </c>
      <c r="D336" s="3" t="s">
        <v>838</v>
      </c>
      <c r="E336" s="3" t="str">
        <f t="shared" si="10"/>
        <v>AF2811_February</v>
      </c>
      <c r="F336" s="10">
        <v>95848.363852530689</v>
      </c>
      <c r="G336" s="11">
        <f t="shared" si="11"/>
        <v>3</v>
      </c>
      <c r="H336" s="6" t="str">
        <f>VLOOKUP(E336, Conflict!E:G, 3, FALSE)</f>
        <v>No shock</v>
      </c>
      <c r="I336" s="19">
        <f>VLOOKUP(E336, 'Natural Hazards'!E:G, 3, FALSE)</f>
        <v>1</v>
      </c>
      <c r="J336" s="6" t="str">
        <f>VLOOKUP(E336, 'Natural Hazards'!E:H, 4, FALSE)</f>
        <v>Shock</v>
      </c>
      <c r="K336" s="6" t="str">
        <f>VLOOKUP(E336, 'Natural Hazards'!E:V, 18, FALSE)</f>
        <v>No shock</v>
      </c>
      <c r="L336" s="6" t="str">
        <f>VLOOKUP(E336, 'Natural Hazards'!E:AF, 28, FALSE)</f>
        <v>No Shock</v>
      </c>
      <c r="M336" s="6" t="str">
        <f>VLOOKUP(E336,'Natural Hazards'!E:AH, 30, FALSE)</f>
        <v>No Shock</v>
      </c>
      <c r="N336" s="6" t="str">
        <f>VLOOKUP(E336, 'Policy&amp;Access'!E:G, 3, FALSE)</f>
        <v>No shock</v>
      </c>
      <c r="O336" s="6" t="str">
        <f>VLOOKUP(E336, Displacement!E:G, 3, FALSE)</f>
        <v>No shock</v>
      </c>
      <c r="P336" s="6" t="str">
        <f>VLOOKUP(E336, Disease!E:G, 3, FALSE)</f>
        <v>Shock</v>
      </c>
      <c r="Q336" s="6" t="str">
        <f>VLOOKUP(E336, Markets!E:G, 3, FALSE)</f>
        <v>Shock</v>
      </c>
    </row>
    <row r="337" spans="1:17" s="1" customFormat="1" ht="17.5" thickTop="1" thickBot="1" x14ac:dyDescent="0.5">
      <c r="A337" s="50" t="s">
        <v>147</v>
      </c>
      <c r="B337" s="3" t="s">
        <v>839</v>
      </c>
      <c r="C337" s="3" t="s">
        <v>840</v>
      </c>
      <c r="D337" s="3" t="s">
        <v>841</v>
      </c>
      <c r="E337" s="3" t="str">
        <f t="shared" si="10"/>
        <v>AF2901_February</v>
      </c>
      <c r="F337" s="10">
        <v>131142.56481446885</v>
      </c>
      <c r="G337" s="11">
        <f t="shared" si="11"/>
        <v>2</v>
      </c>
      <c r="H337" s="6" t="str">
        <f>VLOOKUP(E337, Conflict!E:G, 3, FALSE)</f>
        <v>No shock</v>
      </c>
      <c r="I337" s="19">
        <f>VLOOKUP(E337, 'Natural Hazards'!E:G, 3, FALSE)</f>
        <v>1</v>
      </c>
      <c r="J337" s="6" t="str">
        <f>VLOOKUP(E337, 'Natural Hazards'!E:H, 4, FALSE)</f>
        <v>Shock</v>
      </c>
      <c r="K337" s="6" t="str">
        <f>VLOOKUP(E337, 'Natural Hazards'!E:V, 18, FALSE)</f>
        <v>No shock</v>
      </c>
      <c r="L337" s="6" t="str">
        <f>VLOOKUP(E337, 'Natural Hazards'!E:AF, 28, FALSE)</f>
        <v>No Shock</v>
      </c>
      <c r="M337" s="6" t="str">
        <f>VLOOKUP(E337,'Natural Hazards'!E:AH, 30, FALSE)</f>
        <v>No Shock</v>
      </c>
      <c r="N337" s="6" t="str">
        <f>VLOOKUP(E337, 'Policy&amp;Access'!E:G, 3, FALSE)</f>
        <v>No shock</v>
      </c>
      <c r="O337" s="6" t="str">
        <f>VLOOKUP(E337, Displacement!E:G, 3, FALSE)</f>
        <v>No shock</v>
      </c>
      <c r="P337" s="6" t="str">
        <f>VLOOKUP(E337, Disease!E:G, 3, FALSE)</f>
        <v>Shock</v>
      </c>
      <c r="Q337" s="6" t="str">
        <f>VLOOKUP(E337, Markets!E:G, 3, FALSE)</f>
        <v>No shock</v>
      </c>
    </row>
    <row r="338" spans="1:17" s="1" customFormat="1" ht="17.5" thickTop="1" thickBot="1" x14ac:dyDescent="0.5">
      <c r="A338" s="50" t="s">
        <v>147</v>
      </c>
      <c r="B338" s="3" t="s">
        <v>839</v>
      </c>
      <c r="C338" s="3" t="s">
        <v>842</v>
      </c>
      <c r="D338" s="3" t="s">
        <v>843</v>
      </c>
      <c r="E338" s="3" t="str">
        <f t="shared" si="10"/>
        <v>AF2902_February</v>
      </c>
      <c r="F338" s="10">
        <v>270987.92130465241</v>
      </c>
      <c r="G338" s="11">
        <f t="shared" si="11"/>
        <v>1</v>
      </c>
      <c r="H338" s="6" t="str">
        <f>VLOOKUP(E338, Conflict!E:G, 3, FALSE)</f>
        <v>No shock</v>
      </c>
      <c r="I338" s="19">
        <f>VLOOKUP(E338, 'Natural Hazards'!E:G, 3, FALSE)</f>
        <v>1</v>
      </c>
      <c r="J338" s="6" t="str">
        <f>VLOOKUP(E338, 'Natural Hazards'!E:H, 4, FALSE)</f>
        <v>Shock</v>
      </c>
      <c r="K338" s="6" t="str">
        <f>VLOOKUP(E338, 'Natural Hazards'!E:V, 18, FALSE)</f>
        <v>No shock</v>
      </c>
      <c r="L338" s="6" t="str">
        <f>VLOOKUP(E338, 'Natural Hazards'!E:AF, 28, FALSE)</f>
        <v>No Shock</v>
      </c>
      <c r="M338" s="6" t="str">
        <f>VLOOKUP(E338,'Natural Hazards'!E:AH, 30, FALSE)</f>
        <v>No Shock</v>
      </c>
      <c r="N338" s="6" t="str">
        <f>VLOOKUP(E338, 'Policy&amp;Access'!E:G, 3, FALSE)</f>
        <v>No shock</v>
      </c>
      <c r="O338" s="6" t="str">
        <f>VLOOKUP(E338, Displacement!E:G, 3, FALSE)</f>
        <v>No shock</v>
      </c>
      <c r="P338" s="6" t="str">
        <f>VLOOKUP(E338, Disease!E:G, 3, FALSE)</f>
        <v>No shock</v>
      </c>
      <c r="Q338" s="6" t="str">
        <f>VLOOKUP(E338, Markets!E:G, 3, FALSE)</f>
        <v>No shock</v>
      </c>
    </row>
    <row r="339" spans="1:17" s="1" customFormat="1" ht="17.5" thickTop="1" thickBot="1" x14ac:dyDescent="0.5">
      <c r="A339" s="50" t="s">
        <v>147</v>
      </c>
      <c r="B339" s="3" t="s">
        <v>839</v>
      </c>
      <c r="C339" s="3" t="s">
        <v>844</v>
      </c>
      <c r="D339" s="3" t="s">
        <v>845</v>
      </c>
      <c r="E339" s="3" t="str">
        <f t="shared" si="10"/>
        <v>AF2903_February</v>
      </c>
      <c r="F339" s="10">
        <v>90472.026097633599</v>
      </c>
      <c r="G339" s="11">
        <f t="shared" si="11"/>
        <v>2</v>
      </c>
      <c r="H339" s="6" t="str">
        <f>VLOOKUP(E339, Conflict!E:G, 3, FALSE)</f>
        <v>Shock</v>
      </c>
      <c r="I339" s="19">
        <f>VLOOKUP(E339, 'Natural Hazards'!E:G, 3, FALSE)</f>
        <v>1</v>
      </c>
      <c r="J339" s="6" t="str">
        <f>VLOOKUP(E339, 'Natural Hazards'!E:H, 4, FALSE)</f>
        <v>Shock</v>
      </c>
      <c r="K339" s="6" t="str">
        <f>VLOOKUP(E339, 'Natural Hazards'!E:V, 18, FALSE)</f>
        <v>No shock</v>
      </c>
      <c r="L339" s="6" t="str">
        <f>VLOOKUP(E339, 'Natural Hazards'!E:AF, 28, FALSE)</f>
        <v>No Shock</v>
      </c>
      <c r="M339" s="6" t="str">
        <f>VLOOKUP(E339,'Natural Hazards'!E:AH, 30, FALSE)</f>
        <v>No Shock</v>
      </c>
      <c r="N339" s="6" t="str">
        <f>VLOOKUP(E339, 'Policy&amp;Access'!E:G, 3, FALSE)</f>
        <v>No shock</v>
      </c>
      <c r="O339" s="6" t="str">
        <f>VLOOKUP(E339, Displacement!E:G, 3, FALSE)</f>
        <v>No shock</v>
      </c>
      <c r="P339" s="6" t="str">
        <f>VLOOKUP(E339, Disease!E:G, 3, FALSE)</f>
        <v>No shock</v>
      </c>
      <c r="Q339" s="6" t="str">
        <f>VLOOKUP(E339, Markets!E:G, 3, FALSE)</f>
        <v>No shock</v>
      </c>
    </row>
    <row r="340" spans="1:17" s="1" customFormat="1" ht="17.5" thickTop="1" thickBot="1" x14ac:dyDescent="0.5">
      <c r="A340" s="50" t="s">
        <v>147</v>
      </c>
      <c r="B340" s="3" t="s">
        <v>839</v>
      </c>
      <c r="C340" s="3" t="s">
        <v>846</v>
      </c>
      <c r="D340" s="3" t="s">
        <v>847</v>
      </c>
      <c r="E340" s="3" t="str">
        <f t="shared" si="10"/>
        <v>AF2904_February</v>
      </c>
      <c r="F340" s="10">
        <v>99538.322227648838</v>
      </c>
      <c r="G340" s="11">
        <f t="shared" si="11"/>
        <v>3</v>
      </c>
      <c r="H340" s="6" t="str">
        <f>VLOOKUP(E340, Conflict!E:G, 3, FALSE)</f>
        <v>Shock</v>
      </c>
      <c r="I340" s="19">
        <f>VLOOKUP(E340, 'Natural Hazards'!E:G, 3, FALSE)</f>
        <v>2</v>
      </c>
      <c r="J340" s="6" t="str">
        <f>VLOOKUP(E340, 'Natural Hazards'!E:H, 4, FALSE)</f>
        <v>Shock</v>
      </c>
      <c r="K340" s="6" t="str">
        <f>VLOOKUP(E340, 'Natural Hazards'!E:V, 18, FALSE)</f>
        <v>No shock</v>
      </c>
      <c r="L340" s="6" t="str">
        <f>VLOOKUP(E340, 'Natural Hazards'!E:AF, 28, FALSE)</f>
        <v>No Shock</v>
      </c>
      <c r="M340" s="6" t="str">
        <f>VLOOKUP(E340,'Natural Hazards'!E:AH, 30, FALSE)</f>
        <v>Shock</v>
      </c>
      <c r="N340" s="6" t="str">
        <f>VLOOKUP(E340, 'Policy&amp;Access'!E:G, 3, FALSE)</f>
        <v>No shock</v>
      </c>
      <c r="O340" s="6" t="str">
        <f>VLOOKUP(E340, Displacement!E:G, 3, FALSE)</f>
        <v>No shock</v>
      </c>
      <c r="P340" s="6" t="str">
        <f>VLOOKUP(E340, Disease!E:G, 3, FALSE)</f>
        <v>No shock</v>
      </c>
      <c r="Q340" s="6" t="str">
        <f>VLOOKUP(E340, Markets!E:G, 3, FALSE)</f>
        <v>No shock</v>
      </c>
    </row>
    <row r="341" spans="1:17" s="1" customFormat="1" ht="17.5" thickTop="1" thickBot="1" x14ac:dyDescent="0.5">
      <c r="A341" s="50" t="s">
        <v>147</v>
      </c>
      <c r="B341" s="3" t="s">
        <v>839</v>
      </c>
      <c r="C341" s="3" t="s">
        <v>848</v>
      </c>
      <c r="D341" s="3" t="s">
        <v>849</v>
      </c>
      <c r="E341" s="3" t="str">
        <f t="shared" si="10"/>
        <v>AF2905_February</v>
      </c>
      <c r="F341" s="10">
        <v>82088.195047457935</v>
      </c>
      <c r="G341" s="11">
        <f t="shared" si="11"/>
        <v>1</v>
      </c>
      <c r="H341" s="6" t="str">
        <f>VLOOKUP(E341, Conflict!E:G, 3, FALSE)</f>
        <v>No shock</v>
      </c>
      <c r="I341" s="19">
        <f>VLOOKUP(E341, 'Natural Hazards'!E:G, 3, FALSE)</f>
        <v>1</v>
      </c>
      <c r="J341" s="6" t="str">
        <f>VLOOKUP(E341, 'Natural Hazards'!E:H, 4, FALSE)</f>
        <v>Shock</v>
      </c>
      <c r="K341" s="6" t="str">
        <f>VLOOKUP(E341, 'Natural Hazards'!E:V, 18, FALSE)</f>
        <v>No shock</v>
      </c>
      <c r="L341" s="6" t="str">
        <f>VLOOKUP(E341, 'Natural Hazards'!E:AF, 28, FALSE)</f>
        <v>No Shock</v>
      </c>
      <c r="M341" s="6" t="str">
        <f>VLOOKUP(E341,'Natural Hazards'!E:AH, 30, FALSE)</f>
        <v>No Shock</v>
      </c>
      <c r="N341" s="6" t="str">
        <f>VLOOKUP(E341, 'Policy&amp;Access'!E:G, 3, FALSE)</f>
        <v>No shock</v>
      </c>
      <c r="O341" s="6" t="str">
        <f>VLOOKUP(E341, Displacement!E:G, 3, FALSE)</f>
        <v>No shock</v>
      </c>
      <c r="P341" s="6" t="str">
        <f>VLOOKUP(E341, Disease!E:G, 3, FALSE)</f>
        <v>No shock</v>
      </c>
      <c r="Q341" s="6" t="str">
        <f>VLOOKUP(E341, Markets!E:G, 3, FALSE)</f>
        <v>No shock</v>
      </c>
    </row>
    <row r="342" spans="1:17" s="1" customFormat="1" ht="17.5" thickTop="1" thickBot="1" x14ac:dyDescent="0.5">
      <c r="A342" s="50" t="s">
        <v>147</v>
      </c>
      <c r="B342" s="3" t="s">
        <v>839</v>
      </c>
      <c r="C342" s="3" t="s">
        <v>850</v>
      </c>
      <c r="D342" s="3" t="s">
        <v>851</v>
      </c>
      <c r="E342" s="3" t="str">
        <f t="shared" si="10"/>
        <v>AF2906_February</v>
      </c>
      <c r="F342" s="10">
        <v>131980.73220792171</v>
      </c>
      <c r="G342" s="11">
        <f t="shared" si="11"/>
        <v>3</v>
      </c>
      <c r="H342" s="6" t="str">
        <f>VLOOKUP(E342, Conflict!E:G, 3, FALSE)</f>
        <v>No shock</v>
      </c>
      <c r="I342" s="19">
        <f>VLOOKUP(E342, 'Natural Hazards'!E:G, 3, FALSE)</f>
        <v>2</v>
      </c>
      <c r="J342" s="6" t="str">
        <f>VLOOKUP(E342, 'Natural Hazards'!E:H, 4, FALSE)</f>
        <v>Shock</v>
      </c>
      <c r="K342" s="6" t="str">
        <f>VLOOKUP(E342, 'Natural Hazards'!E:V, 18, FALSE)</f>
        <v>No shock</v>
      </c>
      <c r="L342" s="6" t="str">
        <f>VLOOKUP(E342, 'Natural Hazards'!E:AF, 28, FALSE)</f>
        <v>No Shock</v>
      </c>
      <c r="M342" s="6" t="str">
        <f>VLOOKUP(E342,'Natural Hazards'!E:AH, 30, FALSE)</f>
        <v>Shock</v>
      </c>
      <c r="N342" s="6" t="str">
        <f>VLOOKUP(E342, 'Policy&amp;Access'!E:G, 3, FALSE)</f>
        <v>No shock</v>
      </c>
      <c r="O342" s="6" t="str">
        <f>VLOOKUP(E342, Displacement!E:G, 3, FALSE)</f>
        <v>No shock</v>
      </c>
      <c r="P342" s="6" t="str">
        <f>VLOOKUP(E342, Disease!E:G, 3, FALSE)</f>
        <v>Shock</v>
      </c>
      <c r="Q342" s="6" t="str">
        <f>VLOOKUP(E342, Markets!E:G, 3, FALSE)</f>
        <v>No shock</v>
      </c>
    </row>
    <row r="343" spans="1:17" s="1" customFormat="1" ht="17.5" thickTop="1" thickBot="1" x14ac:dyDescent="0.5">
      <c r="A343" s="50" t="s">
        <v>147</v>
      </c>
      <c r="B343" s="3" t="s">
        <v>839</v>
      </c>
      <c r="C343" s="3" t="s">
        <v>852</v>
      </c>
      <c r="D343" s="3" t="s">
        <v>853</v>
      </c>
      <c r="E343" s="3" t="str">
        <f t="shared" si="10"/>
        <v>AF2907_February</v>
      </c>
      <c r="F343" s="10">
        <v>185972.1790852125</v>
      </c>
      <c r="G343" s="11">
        <f t="shared" si="11"/>
        <v>2</v>
      </c>
      <c r="H343" s="6" t="str">
        <f>VLOOKUP(E343, Conflict!E:G, 3, FALSE)</f>
        <v>No shock</v>
      </c>
      <c r="I343" s="19">
        <f>VLOOKUP(E343, 'Natural Hazards'!E:G, 3, FALSE)</f>
        <v>1</v>
      </c>
      <c r="J343" s="6" t="str">
        <f>VLOOKUP(E343, 'Natural Hazards'!E:H, 4, FALSE)</f>
        <v>Shock</v>
      </c>
      <c r="K343" s="6" t="str">
        <f>VLOOKUP(E343, 'Natural Hazards'!E:V, 18, FALSE)</f>
        <v>No shock</v>
      </c>
      <c r="L343" s="6" t="str">
        <f>VLOOKUP(E343, 'Natural Hazards'!E:AF, 28, FALSE)</f>
        <v>No Shock</v>
      </c>
      <c r="M343" s="6" t="str">
        <f>VLOOKUP(E343,'Natural Hazards'!E:AH, 30, FALSE)</f>
        <v>No Shock</v>
      </c>
      <c r="N343" s="6" t="str">
        <f>VLOOKUP(E343, 'Policy&amp;Access'!E:G, 3, FALSE)</f>
        <v>No shock</v>
      </c>
      <c r="O343" s="6" t="str">
        <f>VLOOKUP(E343, Displacement!E:G, 3, FALSE)</f>
        <v>No shock</v>
      </c>
      <c r="P343" s="6" t="str">
        <f>VLOOKUP(E343, Disease!E:G, 3, FALSE)</f>
        <v>Shock</v>
      </c>
      <c r="Q343" s="6" t="str">
        <f>VLOOKUP(E343, Markets!E:G, 3, FALSE)</f>
        <v>No shock</v>
      </c>
    </row>
    <row r="344" spans="1:17" s="1" customFormat="1" ht="17.5" thickTop="1" thickBot="1" x14ac:dyDescent="0.5">
      <c r="A344" s="50" t="s">
        <v>147</v>
      </c>
      <c r="B344" s="3" t="s">
        <v>839</v>
      </c>
      <c r="C344" s="3" t="s">
        <v>854</v>
      </c>
      <c r="D344" s="3" t="s">
        <v>855</v>
      </c>
      <c r="E344" s="3" t="str">
        <f t="shared" si="10"/>
        <v>AF2908_February</v>
      </c>
      <c r="F344" s="10">
        <v>133410.40021120707</v>
      </c>
      <c r="G344" s="11">
        <f t="shared" si="11"/>
        <v>3</v>
      </c>
      <c r="H344" s="6" t="str">
        <f>VLOOKUP(E344, Conflict!E:G, 3, FALSE)</f>
        <v>Shock</v>
      </c>
      <c r="I344" s="19">
        <f>VLOOKUP(E344, 'Natural Hazards'!E:G, 3, FALSE)</f>
        <v>1</v>
      </c>
      <c r="J344" s="6" t="str">
        <f>VLOOKUP(E344, 'Natural Hazards'!E:H, 4, FALSE)</f>
        <v>Shock</v>
      </c>
      <c r="K344" s="6" t="str">
        <f>VLOOKUP(E344, 'Natural Hazards'!E:V, 18, FALSE)</f>
        <v>No shock</v>
      </c>
      <c r="L344" s="6" t="str">
        <f>VLOOKUP(E344, 'Natural Hazards'!E:AF, 28, FALSE)</f>
        <v>No Shock</v>
      </c>
      <c r="M344" s="6" t="str">
        <f>VLOOKUP(E344,'Natural Hazards'!E:AH, 30, FALSE)</f>
        <v>No Shock</v>
      </c>
      <c r="N344" s="6" t="str">
        <f>VLOOKUP(E344, 'Policy&amp;Access'!E:G, 3, FALSE)</f>
        <v>No shock</v>
      </c>
      <c r="O344" s="6" t="str">
        <f>VLOOKUP(E344, Displacement!E:G, 3, FALSE)</f>
        <v>No shock</v>
      </c>
      <c r="P344" s="6" t="str">
        <f>VLOOKUP(E344, Disease!E:G, 3, FALSE)</f>
        <v>Shock</v>
      </c>
      <c r="Q344" s="6" t="str">
        <f>VLOOKUP(E344, Markets!E:G, 3, FALSE)</f>
        <v>No shock</v>
      </c>
    </row>
    <row r="345" spans="1:17" s="1" customFormat="1" ht="17.5" thickTop="1" thickBot="1" x14ac:dyDescent="0.5">
      <c r="A345" s="50" t="s">
        <v>147</v>
      </c>
      <c r="B345" s="3" t="s">
        <v>839</v>
      </c>
      <c r="C345" s="3" t="s">
        <v>856</v>
      </c>
      <c r="D345" s="3" t="s">
        <v>857</v>
      </c>
      <c r="E345" s="3" t="str">
        <f t="shared" si="10"/>
        <v>AF2909_February</v>
      </c>
      <c r="F345" s="10">
        <v>100400.55913185516</v>
      </c>
      <c r="G345" s="11">
        <f t="shared" si="11"/>
        <v>3</v>
      </c>
      <c r="H345" s="6" t="str">
        <f>VLOOKUP(E345, Conflict!E:G, 3, FALSE)</f>
        <v>No shock</v>
      </c>
      <c r="I345" s="19">
        <f>VLOOKUP(E345, 'Natural Hazards'!E:G, 3, FALSE)</f>
        <v>2</v>
      </c>
      <c r="J345" s="6" t="str">
        <f>VLOOKUP(E345, 'Natural Hazards'!E:H, 4, FALSE)</f>
        <v>Shock</v>
      </c>
      <c r="K345" s="6" t="str">
        <f>VLOOKUP(E345, 'Natural Hazards'!E:V, 18, FALSE)</f>
        <v>No shock</v>
      </c>
      <c r="L345" s="6" t="str">
        <f>VLOOKUP(E345, 'Natural Hazards'!E:AF, 28, FALSE)</f>
        <v>No Shock</v>
      </c>
      <c r="M345" s="6" t="str">
        <f>VLOOKUP(E345,'Natural Hazards'!E:AH, 30, FALSE)</f>
        <v>Shock</v>
      </c>
      <c r="N345" s="6" t="str">
        <f>VLOOKUP(E345, 'Policy&amp;Access'!E:G, 3, FALSE)</f>
        <v>No shock</v>
      </c>
      <c r="O345" s="6" t="str">
        <f>VLOOKUP(E345, Displacement!E:G, 3, FALSE)</f>
        <v>No shock</v>
      </c>
      <c r="P345" s="6" t="str">
        <f>VLOOKUP(E345, Disease!E:G, 3, FALSE)</f>
        <v>Shock</v>
      </c>
      <c r="Q345" s="6" t="str">
        <f>VLOOKUP(E345, Markets!E:G, 3, FALSE)</f>
        <v>No shock</v>
      </c>
    </row>
    <row r="346" spans="1:17" s="1" customFormat="1" ht="17.5" thickTop="1" thickBot="1" x14ac:dyDescent="0.5">
      <c r="A346" s="50" t="s">
        <v>147</v>
      </c>
      <c r="B346" s="3" t="s">
        <v>839</v>
      </c>
      <c r="C346" s="3" t="s">
        <v>858</v>
      </c>
      <c r="D346" s="3" t="s">
        <v>859</v>
      </c>
      <c r="E346" s="3" t="str">
        <f t="shared" si="10"/>
        <v>AF2910_February</v>
      </c>
      <c r="F346" s="10">
        <v>87978.436970668976</v>
      </c>
      <c r="G346" s="11">
        <f t="shared" si="11"/>
        <v>2</v>
      </c>
      <c r="H346" s="6" t="str">
        <f>VLOOKUP(E346, Conflict!E:G, 3, FALSE)</f>
        <v>No shock</v>
      </c>
      <c r="I346" s="19">
        <f>VLOOKUP(E346, 'Natural Hazards'!E:G, 3, FALSE)</f>
        <v>1</v>
      </c>
      <c r="J346" s="6" t="str">
        <f>VLOOKUP(E346, 'Natural Hazards'!E:H, 4, FALSE)</f>
        <v>Shock</v>
      </c>
      <c r="K346" s="6" t="str">
        <f>VLOOKUP(E346, 'Natural Hazards'!E:V, 18, FALSE)</f>
        <v>No shock</v>
      </c>
      <c r="L346" s="6" t="str">
        <f>VLOOKUP(E346, 'Natural Hazards'!E:AF, 28, FALSE)</f>
        <v>No Shock</v>
      </c>
      <c r="M346" s="6" t="str">
        <f>VLOOKUP(E346,'Natural Hazards'!E:AH, 30, FALSE)</f>
        <v>No Shock</v>
      </c>
      <c r="N346" s="6" t="str">
        <f>VLOOKUP(E346, 'Policy&amp;Access'!E:G, 3, FALSE)</f>
        <v>Shock</v>
      </c>
      <c r="O346" s="6" t="str">
        <f>VLOOKUP(E346, Displacement!E:G, 3, FALSE)</f>
        <v>No shock</v>
      </c>
      <c r="P346" s="6" t="str">
        <f>VLOOKUP(E346, Disease!E:G, 3, FALSE)</f>
        <v>No shock</v>
      </c>
      <c r="Q346" s="6" t="str">
        <f>VLOOKUP(E346, Markets!E:G, 3, FALSE)</f>
        <v>No shock</v>
      </c>
    </row>
    <row r="347" spans="1:17" s="1" customFormat="1" ht="17.5" thickTop="1" thickBot="1" x14ac:dyDescent="0.5">
      <c r="A347" s="50" t="s">
        <v>147</v>
      </c>
      <c r="B347" s="3" t="s">
        <v>839</v>
      </c>
      <c r="C347" s="3" t="s">
        <v>860</v>
      </c>
      <c r="D347" s="3" t="s">
        <v>861</v>
      </c>
      <c r="E347" s="3" t="str">
        <f t="shared" si="10"/>
        <v>AF2911_February</v>
      </c>
      <c r="F347" s="10">
        <v>34134.929228080087</v>
      </c>
      <c r="G347" s="11">
        <f t="shared" si="11"/>
        <v>2</v>
      </c>
      <c r="H347" s="6" t="str">
        <f>VLOOKUP(E347, Conflict!E:G, 3, FALSE)</f>
        <v>No shock</v>
      </c>
      <c r="I347" s="19">
        <f>VLOOKUP(E347, 'Natural Hazards'!E:G, 3, FALSE)</f>
        <v>2</v>
      </c>
      <c r="J347" s="6" t="str">
        <f>VLOOKUP(E347, 'Natural Hazards'!E:H, 4, FALSE)</f>
        <v>Shock</v>
      </c>
      <c r="K347" s="6" t="str">
        <f>VLOOKUP(E347, 'Natural Hazards'!E:V, 18, FALSE)</f>
        <v>No shock</v>
      </c>
      <c r="L347" s="6" t="str">
        <f>VLOOKUP(E347, 'Natural Hazards'!E:AF, 28, FALSE)</f>
        <v>No Shock</v>
      </c>
      <c r="M347" s="6" t="str">
        <f>VLOOKUP(E347,'Natural Hazards'!E:AH, 30, FALSE)</f>
        <v>Shock</v>
      </c>
      <c r="N347" s="6" t="str">
        <f>VLOOKUP(E347, 'Policy&amp;Access'!E:G, 3, FALSE)</f>
        <v>No shock</v>
      </c>
      <c r="O347" s="6" t="str">
        <f>VLOOKUP(E347, Displacement!E:G, 3, FALSE)</f>
        <v>No shock</v>
      </c>
      <c r="P347" s="6" t="str">
        <f>VLOOKUP(E347, Disease!E:G, 3, FALSE)</f>
        <v>No shock</v>
      </c>
      <c r="Q347" s="6" t="str">
        <f>VLOOKUP(E347, Markets!E:G, 3, FALSE)</f>
        <v>No shock</v>
      </c>
    </row>
    <row r="348" spans="1:17" s="1" customFormat="1" ht="17.5" thickTop="1" thickBot="1" x14ac:dyDescent="0.5">
      <c r="A348" s="50" t="s">
        <v>147</v>
      </c>
      <c r="B348" s="3" t="s">
        <v>839</v>
      </c>
      <c r="C348" s="3" t="s">
        <v>862</v>
      </c>
      <c r="D348" s="3" t="s">
        <v>863</v>
      </c>
      <c r="E348" s="3" t="str">
        <f t="shared" si="10"/>
        <v>AF2912_February</v>
      </c>
      <c r="F348" s="10">
        <v>47633.866458452911</v>
      </c>
      <c r="G348" s="11">
        <f t="shared" si="11"/>
        <v>3</v>
      </c>
      <c r="H348" s="6" t="str">
        <f>VLOOKUP(E348, Conflict!E:G, 3, FALSE)</f>
        <v>Shock</v>
      </c>
      <c r="I348" s="19">
        <f>VLOOKUP(E348, 'Natural Hazards'!E:G, 3, FALSE)</f>
        <v>2</v>
      </c>
      <c r="J348" s="6" t="str">
        <f>VLOOKUP(E348, 'Natural Hazards'!E:H, 4, FALSE)</f>
        <v>Shock</v>
      </c>
      <c r="K348" s="6" t="str">
        <f>VLOOKUP(E348, 'Natural Hazards'!E:V, 18, FALSE)</f>
        <v>No shock</v>
      </c>
      <c r="L348" s="6" t="str">
        <f>VLOOKUP(E348, 'Natural Hazards'!E:AF, 28, FALSE)</f>
        <v>No Shock</v>
      </c>
      <c r="M348" s="6" t="str">
        <f>VLOOKUP(E348,'Natural Hazards'!E:AH, 30, FALSE)</f>
        <v>Shock</v>
      </c>
      <c r="N348" s="6" t="str">
        <f>VLOOKUP(E348, 'Policy&amp;Access'!E:G, 3, FALSE)</f>
        <v>No shock</v>
      </c>
      <c r="O348" s="6" t="str">
        <f>VLOOKUP(E348, Displacement!E:G, 3, FALSE)</f>
        <v>No shock</v>
      </c>
      <c r="P348" s="6" t="str">
        <f>VLOOKUP(E348, Disease!E:G, 3, FALSE)</f>
        <v>No shock</v>
      </c>
      <c r="Q348" s="6" t="str">
        <f>VLOOKUP(E348, Markets!E:G, 3, FALSE)</f>
        <v>No shock</v>
      </c>
    </row>
    <row r="349" spans="1:17" s="1" customFormat="1" ht="17.5" thickTop="1" thickBot="1" x14ac:dyDescent="0.5">
      <c r="A349" s="50" t="s">
        <v>147</v>
      </c>
      <c r="B349" s="3" t="s">
        <v>839</v>
      </c>
      <c r="C349" s="3" t="s">
        <v>864</v>
      </c>
      <c r="D349" s="3" t="s">
        <v>865</v>
      </c>
      <c r="E349" s="3" t="str">
        <f t="shared" si="10"/>
        <v>AF2913_February</v>
      </c>
      <c r="F349" s="10">
        <v>87938.889850469001</v>
      </c>
      <c r="G349" s="11">
        <f t="shared" si="11"/>
        <v>3</v>
      </c>
      <c r="H349" s="6" t="str">
        <f>VLOOKUP(E349, Conflict!E:G, 3, FALSE)</f>
        <v>No shock</v>
      </c>
      <c r="I349" s="19">
        <f>VLOOKUP(E349, 'Natural Hazards'!E:G, 3, FALSE)</f>
        <v>2</v>
      </c>
      <c r="J349" s="6" t="str">
        <f>VLOOKUP(E349, 'Natural Hazards'!E:H, 4, FALSE)</f>
        <v>Shock</v>
      </c>
      <c r="K349" s="6" t="str">
        <f>VLOOKUP(E349, 'Natural Hazards'!E:V, 18, FALSE)</f>
        <v>No shock</v>
      </c>
      <c r="L349" s="6" t="str">
        <f>VLOOKUP(E349, 'Natural Hazards'!E:AF, 28, FALSE)</f>
        <v>No Shock</v>
      </c>
      <c r="M349" s="6" t="str">
        <f>VLOOKUP(E349,'Natural Hazards'!E:AH, 30, FALSE)</f>
        <v>Shock</v>
      </c>
      <c r="N349" s="6" t="str">
        <f>VLOOKUP(E349, 'Policy&amp;Access'!E:G, 3, FALSE)</f>
        <v>No shock</v>
      </c>
      <c r="O349" s="6" t="str">
        <f>VLOOKUP(E349, Displacement!E:G, 3, FALSE)</f>
        <v>No shock</v>
      </c>
      <c r="P349" s="6" t="str">
        <f>VLOOKUP(E349, Disease!E:G, 3, FALSE)</f>
        <v>Shock</v>
      </c>
      <c r="Q349" s="6" t="str">
        <f>VLOOKUP(E349, Markets!E:G, 3, FALSE)</f>
        <v>No shock</v>
      </c>
    </row>
    <row r="350" spans="1:17" s="1" customFormat="1" ht="17.5" thickTop="1" thickBot="1" x14ac:dyDescent="0.5">
      <c r="A350" s="50" t="s">
        <v>147</v>
      </c>
      <c r="B350" s="3" t="s">
        <v>839</v>
      </c>
      <c r="C350" s="3" t="s">
        <v>866</v>
      </c>
      <c r="D350" s="3" t="s">
        <v>867</v>
      </c>
      <c r="E350" s="3" t="str">
        <f t="shared" si="10"/>
        <v>AF2914_February</v>
      </c>
      <c r="F350" s="10">
        <v>39350.676430961837</v>
      </c>
      <c r="G350" s="11">
        <f t="shared" si="11"/>
        <v>2</v>
      </c>
      <c r="H350" s="6" t="str">
        <f>VLOOKUP(E350, Conflict!E:G, 3, FALSE)</f>
        <v>No shock</v>
      </c>
      <c r="I350" s="19">
        <f>VLOOKUP(E350, 'Natural Hazards'!E:G, 3, FALSE)</f>
        <v>2</v>
      </c>
      <c r="J350" s="6" t="str">
        <f>VLOOKUP(E350, 'Natural Hazards'!E:H, 4, FALSE)</f>
        <v>Shock</v>
      </c>
      <c r="K350" s="6" t="str">
        <f>VLOOKUP(E350, 'Natural Hazards'!E:V, 18, FALSE)</f>
        <v>No shock</v>
      </c>
      <c r="L350" s="6" t="str">
        <f>VLOOKUP(E350, 'Natural Hazards'!E:AF, 28, FALSE)</f>
        <v>No Shock</v>
      </c>
      <c r="M350" s="6" t="str">
        <f>VLOOKUP(E350,'Natural Hazards'!E:AH, 30, FALSE)</f>
        <v>Shock</v>
      </c>
      <c r="N350" s="6" t="str">
        <f>VLOOKUP(E350, 'Policy&amp;Access'!E:G, 3, FALSE)</f>
        <v>No shock</v>
      </c>
      <c r="O350" s="6" t="str">
        <f>VLOOKUP(E350, Displacement!E:G, 3, FALSE)</f>
        <v>No shock</v>
      </c>
      <c r="P350" s="6" t="str">
        <f>VLOOKUP(E350, Disease!E:G, 3, FALSE)</f>
        <v>No shock</v>
      </c>
      <c r="Q350" s="6" t="str">
        <f>VLOOKUP(E350, Markets!E:G, 3, FALSE)</f>
        <v>No shock</v>
      </c>
    </row>
    <row r="351" spans="1:17" s="1" customFormat="1" ht="17.5" thickTop="1" thickBot="1" x14ac:dyDescent="0.5">
      <c r="A351" s="50" t="s">
        <v>147</v>
      </c>
      <c r="B351" s="3" t="s">
        <v>868</v>
      </c>
      <c r="C351" s="3" t="s">
        <v>869</v>
      </c>
      <c r="D351" s="3" t="s">
        <v>870</v>
      </c>
      <c r="E351" s="3" t="str">
        <f t="shared" si="10"/>
        <v>AF3001_February</v>
      </c>
      <c r="F351" s="10">
        <v>298023.6951527333</v>
      </c>
      <c r="G351" s="11">
        <f t="shared" si="11"/>
        <v>4</v>
      </c>
      <c r="H351" s="6" t="str">
        <f>VLOOKUP(E351, Conflict!E:G, 3, FALSE)</f>
        <v>Shock</v>
      </c>
      <c r="I351" s="19">
        <f>VLOOKUP(E351, 'Natural Hazards'!E:G, 3, FALSE)</f>
        <v>0</v>
      </c>
      <c r="J351" s="6" t="str">
        <f>VLOOKUP(E351, 'Natural Hazards'!E:H, 4, FALSE)</f>
        <v>No shock</v>
      </c>
      <c r="K351" s="6" t="str">
        <f>VLOOKUP(E351, 'Natural Hazards'!E:V, 18, FALSE)</f>
        <v>No shock</v>
      </c>
      <c r="L351" s="6" t="str">
        <f>VLOOKUP(E351, 'Natural Hazards'!E:AF, 28, FALSE)</f>
        <v>No Shock</v>
      </c>
      <c r="M351" s="6" t="str">
        <f>VLOOKUP(E351,'Natural Hazards'!E:AH, 30, FALSE)</f>
        <v>No Shock</v>
      </c>
      <c r="N351" s="6" t="str">
        <f>VLOOKUP(E351, 'Policy&amp;Access'!E:G, 3, FALSE)</f>
        <v>Shock</v>
      </c>
      <c r="O351" s="6" t="str">
        <f>VLOOKUP(E351, Displacement!E:G, 3, FALSE)</f>
        <v>No shock</v>
      </c>
      <c r="P351" s="6" t="str">
        <f>VLOOKUP(E351, Disease!E:G, 3, FALSE)</f>
        <v>Shock</v>
      </c>
      <c r="Q351" s="6" t="str">
        <f>VLOOKUP(E351, Markets!E:G, 3, FALSE)</f>
        <v>Shock</v>
      </c>
    </row>
    <row r="352" spans="1:17" s="1" customFormat="1" ht="17.5" thickTop="1" thickBot="1" x14ac:dyDescent="0.5">
      <c r="A352" s="50" t="s">
        <v>147</v>
      </c>
      <c r="B352" s="3" t="s">
        <v>868</v>
      </c>
      <c r="C352" s="3" t="s">
        <v>871</v>
      </c>
      <c r="D352" s="3" t="s">
        <v>872</v>
      </c>
      <c r="E352" s="3" t="str">
        <f t="shared" si="10"/>
        <v>AF3002_February</v>
      </c>
      <c r="F352" s="10">
        <v>333990.30015547806</v>
      </c>
      <c r="G352" s="11">
        <f t="shared" si="11"/>
        <v>1</v>
      </c>
      <c r="H352" s="6" t="str">
        <f>VLOOKUP(E352, Conflict!E:G, 3, FALSE)</f>
        <v>No shock</v>
      </c>
      <c r="I352" s="19">
        <f>VLOOKUP(E352, 'Natural Hazards'!E:G, 3, FALSE)</f>
        <v>0</v>
      </c>
      <c r="J352" s="6" t="str">
        <f>VLOOKUP(E352, 'Natural Hazards'!E:H, 4, FALSE)</f>
        <v>No shock</v>
      </c>
      <c r="K352" s="6" t="str">
        <f>VLOOKUP(E352, 'Natural Hazards'!E:V, 18, FALSE)</f>
        <v>No shock</v>
      </c>
      <c r="L352" s="6" t="str">
        <f>VLOOKUP(E352, 'Natural Hazards'!E:AF, 28, FALSE)</f>
        <v>No Shock</v>
      </c>
      <c r="M352" s="6" t="str">
        <f>VLOOKUP(E352,'Natural Hazards'!E:AH, 30, FALSE)</f>
        <v>No Shock</v>
      </c>
      <c r="N352" s="6" t="str">
        <f>VLOOKUP(E352, 'Policy&amp;Access'!E:G, 3, FALSE)</f>
        <v>No shock</v>
      </c>
      <c r="O352" s="6" t="str">
        <f>VLOOKUP(E352, Displacement!E:G, 3, FALSE)</f>
        <v>No shock</v>
      </c>
      <c r="P352" s="6" t="str">
        <f>VLOOKUP(E352, Disease!E:G, 3, FALSE)</f>
        <v>No shock</v>
      </c>
      <c r="Q352" s="6" t="str">
        <f>VLOOKUP(E352, Markets!E:G, 3, FALSE)</f>
        <v>Shock</v>
      </c>
    </row>
    <row r="353" spans="1:17" s="1" customFormat="1" ht="17.5" thickTop="1" thickBot="1" x14ac:dyDescent="0.5">
      <c r="A353" s="50" t="s">
        <v>147</v>
      </c>
      <c r="B353" s="3" t="s">
        <v>868</v>
      </c>
      <c r="C353" s="3" t="s">
        <v>873</v>
      </c>
      <c r="D353" s="3" t="s">
        <v>874</v>
      </c>
      <c r="E353" s="3" t="str">
        <f t="shared" si="10"/>
        <v>AF3003_February</v>
      </c>
      <c r="F353" s="10">
        <v>131399.94560895645</v>
      </c>
      <c r="G353" s="11">
        <f t="shared" si="11"/>
        <v>1</v>
      </c>
      <c r="H353" s="6" t="str">
        <f>VLOOKUP(E353, Conflict!E:G, 3, FALSE)</f>
        <v>No shock</v>
      </c>
      <c r="I353" s="19">
        <f>VLOOKUP(E353, 'Natural Hazards'!E:G, 3, FALSE)</f>
        <v>0</v>
      </c>
      <c r="J353" s="6" t="str">
        <f>VLOOKUP(E353, 'Natural Hazards'!E:H, 4, FALSE)</f>
        <v>No shock</v>
      </c>
      <c r="K353" s="6" t="str">
        <f>VLOOKUP(E353, 'Natural Hazards'!E:V, 18, FALSE)</f>
        <v>No shock</v>
      </c>
      <c r="L353" s="6" t="str">
        <f>VLOOKUP(E353, 'Natural Hazards'!E:AF, 28, FALSE)</f>
        <v>No Shock</v>
      </c>
      <c r="M353" s="6" t="str">
        <f>VLOOKUP(E353,'Natural Hazards'!E:AH, 30, FALSE)</f>
        <v>No Shock</v>
      </c>
      <c r="N353" s="6" t="str">
        <f>VLOOKUP(E353, 'Policy&amp;Access'!E:G, 3, FALSE)</f>
        <v>No shock</v>
      </c>
      <c r="O353" s="6" t="str">
        <f>VLOOKUP(E353, Displacement!E:G, 3, FALSE)</f>
        <v>No shock</v>
      </c>
      <c r="P353" s="6" t="str">
        <f>VLOOKUP(E353, Disease!E:G, 3, FALSE)</f>
        <v>No shock</v>
      </c>
      <c r="Q353" s="6" t="str">
        <f>VLOOKUP(E353, Markets!E:G, 3, FALSE)</f>
        <v>Shock</v>
      </c>
    </row>
    <row r="354" spans="1:17" s="1" customFormat="1" ht="17.5" thickTop="1" thickBot="1" x14ac:dyDescent="0.5">
      <c r="A354" s="50" t="s">
        <v>147</v>
      </c>
      <c r="B354" s="3" t="s">
        <v>868</v>
      </c>
      <c r="C354" s="3" t="s">
        <v>875</v>
      </c>
      <c r="D354" s="3" t="s">
        <v>876</v>
      </c>
      <c r="E354" s="3" t="str">
        <f t="shared" si="10"/>
        <v>AF3004_February</v>
      </c>
      <c r="F354" s="10">
        <v>263900.08134136122</v>
      </c>
      <c r="G354" s="11">
        <f t="shared" si="11"/>
        <v>2</v>
      </c>
      <c r="H354" s="6" t="str">
        <f>VLOOKUP(E354, Conflict!E:G, 3, FALSE)</f>
        <v>No shock</v>
      </c>
      <c r="I354" s="19">
        <f>VLOOKUP(E354, 'Natural Hazards'!E:G, 3, FALSE)</f>
        <v>0</v>
      </c>
      <c r="J354" s="6" t="str">
        <f>VLOOKUP(E354, 'Natural Hazards'!E:H, 4, FALSE)</f>
        <v>No shock</v>
      </c>
      <c r="K354" s="6" t="str">
        <f>VLOOKUP(E354, 'Natural Hazards'!E:V, 18, FALSE)</f>
        <v>No shock</v>
      </c>
      <c r="L354" s="6" t="str">
        <f>VLOOKUP(E354, 'Natural Hazards'!E:AF, 28, FALSE)</f>
        <v>No Shock</v>
      </c>
      <c r="M354" s="6" t="str">
        <f>VLOOKUP(E354,'Natural Hazards'!E:AH, 30, FALSE)</f>
        <v>No Shock</v>
      </c>
      <c r="N354" s="6" t="str">
        <f>VLOOKUP(E354, 'Policy&amp;Access'!E:G, 3, FALSE)</f>
        <v>No shock</v>
      </c>
      <c r="O354" s="6" t="str">
        <f>VLOOKUP(E354, Displacement!E:G, 3, FALSE)</f>
        <v>No shock</v>
      </c>
      <c r="P354" s="6" t="str">
        <f>VLOOKUP(E354, Disease!E:G, 3, FALSE)</f>
        <v>Shock</v>
      </c>
      <c r="Q354" s="6" t="str">
        <f>VLOOKUP(E354, Markets!E:G, 3, FALSE)</f>
        <v>Shock</v>
      </c>
    </row>
    <row r="355" spans="1:17" s="1" customFormat="1" ht="17.5" thickTop="1" thickBot="1" x14ac:dyDescent="0.5">
      <c r="A355" s="50" t="s">
        <v>147</v>
      </c>
      <c r="B355" s="3" t="s">
        <v>868</v>
      </c>
      <c r="C355" s="3" t="s">
        <v>877</v>
      </c>
      <c r="D355" s="3" t="s">
        <v>878</v>
      </c>
      <c r="E355" s="3" t="str">
        <f t="shared" si="10"/>
        <v>AF3005_February</v>
      </c>
      <c r="F355" s="10">
        <v>44764.92981276122</v>
      </c>
      <c r="G355" s="11">
        <f t="shared" si="11"/>
        <v>1</v>
      </c>
      <c r="H355" s="6" t="str">
        <f>VLOOKUP(E355, Conflict!E:G, 3, FALSE)</f>
        <v>No shock</v>
      </c>
      <c r="I355" s="19">
        <f>VLOOKUP(E355, 'Natural Hazards'!E:G, 3, FALSE)</f>
        <v>0</v>
      </c>
      <c r="J355" s="6" t="str">
        <f>VLOOKUP(E355, 'Natural Hazards'!E:H, 4, FALSE)</f>
        <v>No shock</v>
      </c>
      <c r="K355" s="6" t="str">
        <f>VLOOKUP(E355, 'Natural Hazards'!E:V, 18, FALSE)</f>
        <v>No shock</v>
      </c>
      <c r="L355" s="6" t="str">
        <f>VLOOKUP(E355, 'Natural Hazards'!E:AF, 28, FALSE)</f>
        <v>No Shock</v>
      </c>
      <c r="M355" s="6" t="str">
        <f>VLOOKUP(E355,'Natural Hazards'!E:AH, 30, FALSE)</f>
        <v>No Shock</v>
      </c>
      <c r="N355" s="6" t="str">
        <f>VLOOKUP(E355, 'Policy&amp;Access'!E:G, 3, FALSE)</f>
        <v>No shock</v>
      </c>
      <c r="O355" s="6" t="str">
        <f>VLOOKUP(E355, Displacement!E:G, 3, FALSE)</f>
        <v>No shock</v>
      </c>
      <c r="P355" s="6" t="str">
        <f>VLOOKUP(E355, Disease!E:G, 3, FALSE)</f>
        <v>No shock</v>
      </c>
      <c r="Q355" s="6" t="str">
        <f>VLOOKUP(E355, Markets!E:G, 3, FALSE)</f>
        <v>Shock</v>
      </c>
    </row>
    <row r="356" spans="1:17" s="1" customFormat="1" ht="17.5" thickTop="1" thickBot="1" x14ac:dyDescent="0.5">
      <c r="A356" s="50" t="s">
        <v>147</v>
      </c>
      <c r="B356" s="3" t="s">
        <v>868</v>
      </c>
      <c r="C356" s="3" t="s">
        <v>879</v>
      </c>
      <c r="D356" s="3" t="s">
        <v>880</v>
      </c>
      <c r="E356" s="3" t="str">
        <f t="shared" si="10"/>
        <v>AF3006_February</v>
      </c>
      <c r="F356" s="10">
        <v>177683.71780430028</v>
      </c>
      <c r="G356" s="11">
        <f t="shared" si="11"/>
        <v>2</v>
      </c>
      <c r="H356" s="6" t="str">
        <f>VLOOKUP(E356, Conflict!E:G, 3, FALSE)</f>
        <v>No shock</v>
      </c>
      <c r="I356" s="19">
        <f>VLOOKUP(E356, 'Natural Hazards'!E:G, 3, FALSE)</f>
        <v>0</v>
      </c>
      <c r="J356" s="6" t="str">
        <f>VLOOKUP(E356, 'Natural Hazards'!E:H, 4, FALSE)</f>
        <v>No shock</v>
      </c>
      <c r="K356" s="6" t="str">
        <f>VLOOKUP(E356, 'Natural Hazards'!E:V, 18, FALSE)</f>
        <v>No shock</v>
      </c>
      <c r="L356" s="6" t="str">
        <f>VLOOKUP(E356, 'Natural Hazards'!E:AF, 28, FALSE)</f>
        <v>No Shock</v>
      </c>
      <c r="M356" s="6" t="str">
        <f>VLOOKUP(E356,'Natural Hazards'!E:AH, 30, FALSE)</f>
        <v>No Shock</v>
      </c>
      <c r="N356" s="6" t="str">
        <f>VLOOKUP(E356, 'Policy&amp;Access'!E:G, 3, FALSE)</f>
        <v>No shock</v>
      </c>
      <c r="O356" s="6" t="str">
        <f>VLOOKUP(E356, Displacement!E:G, 3, FALSE)</f>
        <v>No shock</v>
      </c>
      <c r="P356" s="6" t="str">
        <f>VLOOKUP(E356, Disease!E:G, 3, FALSE)</f>
        <v>Shock</v>
      </c>
      <c r="Q356" s="6" t="str">
        <f>VLOOKUP(E356, Markets!E:G, 3, FALSE)</f>
        <v>Shock</v>
      </c>
    </row>
    <row r="357" spans="1:17" s="1" customFormat="1" ht="17.5" thickTop="1" thickBot="1" x14ac:dyDescent="0.5">
      <c r="A357" s="50" t="s">
        <v>147</v>
      </c>
      <c r="B357" s="3" t="s">
        <v>868</v>
      </c>
      <c r="C357" s="3" t="s">
        <v>881</v>
      </c>
      <c r="D357" s="3" t="s">
        <v>882</v>
      </c>
      <c r="E357" s="3" t="str">
        <f t="shared" si="10"/>
        <v>AF3007_February</v>
      </c>
      <c r="F357" s="10">
        <v>141879.53502527444</v>
      </c>
      <c r="G357" s="11">
        <f t="shared" si="11"/>
        <v>1</v>
      </c>
      <c r="H357" s="6" t="str">
        <f>VLOOKUP(E357, Conflict!E:G, 3, FALSE)</f>
        <v>No shock</v>
      </c>
      <c r="I357" s="19">
        <f>VLOOKUP(E357, 'Natural Hazards'!E:G, 3, FALSE)</f>
        <v>0</v>
      </c>
      <c r="J357" s="6" t="str">
        <f>VLOOKUP(E357, 'Natural Hazards'!E:H, 4, FALSE)</f>
        <v>No shock</v>
      </c>
      <c r="K357" s="6" t="str">
        <f>VLOOKUP(E357, 'Natural Hazards'!E:V, 18, FALSE)</f>
        <v>No shock</v>
      </c>
      <c r="L357" s="6" t="str">
        <f>VLOOKUP(E357, 'Natural Hazards'!E:AF, 28, FALSE)</f>
        <v>No Shock</v>
      </c>
      <c r="M357" s="6" t="str">
        <f>VLOOKUP(E357,'Natural Hazards'!E:AH, 30, FALSE)</f>
        <v>No Shock</v>
      </c>
      <c r="N357" s="6" t="str">
        <f>VLOOKUP(E357, 'Policy&amp;Access'!E:G, 3, FALSE)</f>
        <v>No shock</v>
      </c>
      <c r="O357" s="6" t="str">
        <f>VLOOKUP(E357, Displacement!E:G, 3, FALSE)</f>
        <v>No shock</v>
      </c>
      <c r="P357" s="6" t="str">
        <f>VLOOKUP(E357, Disease!E:G, 3, FALSE)</f>
        <v>No shock</v>
      </c>
      <c r="Q357" s="6" t="str">
        <f>VLOOKUP(E357, Markets!E:G, 3, FALSE)</f>
        <v>Shock</v>
      </c>
    </row>
    <row r="358" spans="1:17" s="1" customFormat="1" ht="17.5" thickTop="1" thickBot="1" x14ac:dyDescent="0.5">
      <c r="A358" s="50" t="s">
        <v>147</v>
      </c>
      <c r="B358" s="3" t="s">
        <v>868</v>
      </c>
      <c r="C358" s="3" t="s">
        <v>883</v>
      </c>
      <c r="D358" s="3" t="s">
        <v>884</v>
      </c>
      <c r="E358" s="3" t="str">
        <f t="shared" si="10"/>
        <v>AF3008_February</v>
      </c>
      <c r="F358" s="10">
        <v>70638.720487316808</v>
      </c>
      <c r="G358" s="11">
        <f t="shared" si="11"/>
        <v>1</v>
      </c>
      <c r="H358" s="6" t="str">
        <f>VLOOKUP(E358, Conflict!E:G, 3, FALSE)</f>
        <v>No shock</v>
      </c>
      <c r="I358" s="19">
        <f>VLOOKUP(E358, 'Natural Hazards'!E:G, 3, FALSE)</f>
        <v>0</v>
      </c>
      <c r="J358" s="6" t="str">
        <f>VLOOKUP(E358, 'Natural Hazards'!E:H, 4, FALSE)</f>
        <v>No shock</v>
      </c>
      <c r="K358" s="6" t="str">
        <f>VLOOKUP(E358, 'Natural Hazards'!E:V, 18, FALSE)</f>
        <v>No shock</v>
      </c>
      <c r="L358" s="6" t="str">
        <f>VLOOKUP(E358, 'Natural Hazards'!E:AF, 28, FALSE)</f>
        <v>No Shock</v>
      </c>
      <c r="M358" s="6" t="str">
        <f>VLOOKUP(E358,'Natural Hazards'!E:AH, 30, FALSE)</f>
        <v>No Shock</v>
      </c>
      <c r="N358" s="6" t="str">
        <f>VLOOKUP(E358, 'Policy&amp;Access'!E:G, 3, FALSE)</f>
        <v>No shock</v>
      </c>
      <c r="O358" s="6" t="str">
        <f>VLOOKUP(E358, Displacement!E:G, 3, FALSE)</f>
        <v>No shock</v>
      </c>
      <c r="P358" s="6" t="str">
        <f>VLOOKUP(E358, Disease!E:G, 3, FALSE)</f>
        <v>No shock</v>
      </c>
      <c r="Q358" s="6" t="str">
        <f>VLOOKUP(E358, Markets!E:G, 3, FALSE)</f>
        <v>Shock</v>
      </c>
    </row>
    <row r="359" spans="1:17" s="1" customFormat="1" ht="17.5" thickTop="1" thickBot="1" x14ac:dyDescent="0.5">
      <c r="A359" s="50" t="s">
        <v>147</v>
      </c>
      <c r="B359" s="3" t="s">
        <v>868</v>
      </c>
      <c r="C359" s="3" t="s">
        <v>885</v>
      </c>
      <c r="D359" s="3" t="s">
        <v>886</v>
      </c>
      <c r="E359" s="3" t="str">
        <f t="shared" si="10"/>
        <v>AF3009_February</v>
      </c>
      <c r="F359" s="10">
        <v>137595.22820131711</v>
      </c>
      <c r="G359" s="11">
        <f t="shared" si="11"/>
        <v>2</v>
      </c>
      <c r="H359" s="6" t="str">
        <f>VLOOKUP(E359, Conflict!E:G, 3, FALSE)</f>
        <v>No shock</v>
      </c>
      <c r="I359" s="19">
        <f>VLOOKUP(E359, 'Natural Hazards'!E:G, 3, FALSE)</f>
        <v>0</v>
      </c>
      <c r="J359" s="6" t="str">
        <f>VLOOKUP(E359, 'Natural Hazards'!E:H, 4, FALSE)</f>
        <v>No shock</v>
      </c>
      <c r="K359" s="6" t="str">
        <f>VLOOKUP(E359, 'Natural Hazards'!E:V, 18, FALSE)</f>
        <v>No shock</v>
      </c>
      <c r="L359" s="6" t="str">
        <f>VLOOKUP(E359, 'Natural Hazards'!E:AF, 28, FALSE)</f>
        <v>No Shock</v>
      </c>
      <c r="M359" s="6" t="str">
        <f>VLOOKUP(E359,'Natural Hazards'!E:AH, 30, FALSE)</f>
        <v>No Shock</v>
      </c>
      <c r="N359" s="6" t="str">
        <f>VLOOKUP(E359, 'Policy&amp;Access'!E:G, 3, FALSE)</f>
        <v>No shock</v>
      </c>
      <c r="O359" s="6" t="str">
        <f>VLOOKUP(E359, Displacement!E:G, 3, FALSE)</f>
        <v>No shock</v>
      </c>
      <c r="P359" s="6" t="str">
        <f>VLOOKUP(E359, Disease!E:G, 3, FALSE)</f>
        <v>Shock</v>
      </c>
      <c r="Q359" s="6" t="str">
        <f>VLOOKUP(E359, Markets!E:G, 3, FALSE)</f>
        <v>Shock</v>
      </c>
    </row>
    <row r="360" spans="1:17" s="1" customFormat="1" ht="17.5" thickTop="1" thickBot="1" x14ac:dyDescent="0.5">
      <c r="A360" s="50" t="s">
        <v>147</v>
      </c>
      <c r="B360" s="3" t="s">
        <v>868</v>
      </c>
      <c r="C360" s="3" t="s">
        <v>887</v>
      </c>
      <c r="D360" s="3" t="s">
        <v>888</v>
      </c>
      <c r="E360" s="3" t="str">
        <f t="shared" si="10"/>
        <v>AF3010_February</v>
      </c>
      <c r="F360" s="10">
        <v>148865.01611882658</v>
      </c>
      <c r="G360" s="11">
        <f t="shared" si="11"/>
        <v>3</v>
      </c>
      <c r="H360" s="6" t="str">
        <f>VLOOKUP(E360, Conflict!E:G, 3, FALSE)</f>
        <v>No shock</v>
      </c>
      <c r="I360" s="19">
        <f>VLOOKUP(E360, 'Natural Hazards'!E:G, 3, FALSE)</f>
        <v>1</v>
      </c>
      <c r="J360" s="6" t="str">
        <f>VLOOKUP(E360, 'Natural Hazards'!E:H, 4, FALSE)</f>
        <v>No shock</v>
      </c>
      <c r="K360" s="6" t="str">
        <f>VLOOKUP(E360, 'Natural Hazards'!E:V, 18, FALSE)</f>
        <v>No shock</v>
      </c>
      <c r="L360" s="6" t="str">
        <f>VLOOKUP(E360, 'Natural Hazards'!E:AF, 28, FALSE)</f>
        <v>No Shock</v>
      </c>
      <c r="M360" s="6" t="str">
        <f>VLOOKUP(E360,'Natural Hazards'!E:AH, 30, FALSE)</f>
        <v>Shock</v>
      </c>
      <c r="N360" s="6" t="str">
        <f>VLOOKUP(E360, 'Policy&amp;Access'!E:G, 3, FALSE)</f>
        <v>No shock</v>
      </c>
      <c r="O360" s="6" t="str">
        <f>VLOOKUP(E360, Displacement!E:G, 3, FALSE)</f>
        <v>No shock</v>
      </c>
      <c r="P360" s="6" t="str">
        <f>VLOOKUP(E360, Disease!E:G, 3, FALSE)</f>
        <v>Shock</v>
      </c>
      <c r="Q360" s="6" t="str">
        <f>VLOOKUP(E360, Markets!E:G, 3, FALSE)</f>
        <v>Shock</v>
      </c>
    </row>
    <row r="361" spans="1:17" s="1" customFormat="1" ht="17.5" thickTop="1" thickBot="1" x14ac:dyDescent="0.5">
      <c r="A361" s="50" t="s">
        <v>147</v>
      </c>
      <c r="B361" s="3" t="s">
        <v>868</v>
      </c>
      <c r="C361" s="3" t="s">
        <v>889</v>
      </c>
      <c r="D361" s="3" t="s">
        <v>890</v>
      </c>
      <c r="E361" s="3" t="str">
        <f t="shared" si="10"/>
        <v>AF3011_February</v>
      </c>
      <c r="F361" s="10">
        <v>30519.331367643972</v>
      </c>
      <c r="G361" s="11">
        <f t="shared" si="11"/>
        <v>2</v>
      </c>
      <c r="H361" s="6" t="str">
        <f>VLOOKUP(E361, Conflict!E:G, 3, FALSE)</f>
        <v>No shock</v>
      </c>
      <c r="I361" s="19">
        <f>VLOOKUP(E361, 'Natural Hazards'!E:G, 3, FALSE)</f>
        <v>0</v>
      </c>
      <c r="J361" s="6" t="str">
        <f>VLOOKUP(E361, 'Natural Hazards'!E:H, 4, FALSE)</f>
        <v>No shock</v>
      </c>
      <c r="K361" s="6" t="str">
        <f>VLOOKUP(E361, 'Natural Hazards'!E:V, 18, FALSE)</f>
        <v>No shock</v>
      </c>
      <c r="L361" s="6" t="str">
        <f>VLOOKUP(E361, 'Natural Hazards'!E:AF, 28, FALSE)</f>
        <v>No Shock</v>
      </c>
      <c r="M361" s="6" t="str">
        <f>VLOOKUP(E361,'Natural Hazards'!E:AH, 30, FALSE)</f>
        <v>No Shock</v>
      </c>
      <c r="N361" s="6" t="str">
        <f>VLOOKUP(E361, 'Policy&amp;Access'!E:G, 3, FALSE)</f>
        <v>No shock</v>
      </c>
      <c r="O361" s="6" t="str">
        <f>VLOOKUP(E361, Displacement!E:G, 3, FALSE)</f>
        <v>No shock</v>
      </c>
      <c r="P361" s="6" t="str">
        <f>VLOOKUP(E361, Disease!E:G, 3, FALSE)</f>
        <v>Shock</v>
      </c>
      <c r="Q361" s="6" t="str">
        <f>VLOOKUP(E361, Markets!E:G, 3, FALSE)</f>
        <v>Shock</v>
      </c>
    </row>
    <row r="362" spans="1:17" s="1" customFormat="1" ht="17.5" thickTop="1" thickBot="1" x14ac:dyDescent="0.5">
      <c r="A362" s="50" t="s">
        <v>147</v>
      </c>
      <c r="B362" s="3" t="s">
        <v>868</v>
      </c>
      <c r="C362" s="3" t="s">
        <v>891</v>
      </c>
      <c r="D362" s="3" t="s">
        <v>892</v>
      </c>
      <c r="E362" s="3" t="str">
        <f t="shared" si="10"/>
        <v>AF3012_February</v>
      </c>
      <c r="F362" s="10">
        <v>172541.1150958536</v>
      </c>
      <c r="G362" s="11">
        <f t="shared" si="11"/>
        <v>2</v>
      </c>
      <c r="H362" s="6" t="str">
        <f>VLOOKUP(E362, Conflict!E:G, 3, FALSE)</f>
        <v>Shock</v>
      </c>
      <c r="I362" s="19">
        <f>VLOOKUP(E362, 'Natural Hazards'!E:G, 3, FALSE)</f>
        <v>0</v>
      </c>
      <c r="J362" s="6" t="str">
        <f>VLOOKUP(E362, 'Natural Hazards'!E:H, 4, FALSE)</f>
        <v>No shock</v>
      </c>
      <c r="K362" s="6" t="str">
        <f>VLOOKUP(E362, 'Natural Hazards'!E:V, 18, FALSE)</f>
        <v>No shock</v>
      </c>
      <c r="L362" s="6" t="str">
        <f>VLOOKUP(E362, 'Natural Hazards'!E:AF, 28, FALSE)</f>
        <v>No Shock</v>
      </c>
      <c r="M362" s="6" t="str">
        <f>VLOOKUP(E362,'Natural Hazards'!E:AH, 30, FALSE)</f>
        <v>No Shock</v>
      </c>
      <c r="N362" s="6" t="str">
        <f>VLOOKUP(E362, 'Policy&amp;Access'!E:G, 3, FALSE)</f>
        <v>No shock</v>
      </c>
      <c r="O362" s="6" t="str">
        <f>VLOOKUP(E362, Displacement!E:G, 3, FALSE)</f>
        <v>No shock</v>
      </c>
      <c r="P362" s="6" t="str">
        <f>VLOOKUP(E362, Disease!E:G, 3, FALSE)</f>
        <v>No shock</v>
      </c>
      <c r="Q362" s="6" t="str">
        <f>VLOOKUP(E362, Markets!E:G, 3, FALSE)</f>
        <v>Shock</v>
      </c>
    </row>
    <row r="363" spans="1:17" s="1" customFormat="1" ht="17.5" thickTop="1" thickBot="1" x14ac:dyDescent="0.5">
      <c r="A363" s="50" t="s">
        <v>147</v>
      </c>
      <c r="B363" s="3" t="s">
        <v>868</v>
      </c>
      <c r="C363" s="3" t="s">
        <v>893</v>
      </c>
      <c r="D363" s="3" t="s">
        <v>894</v>
      </c>
      <c r="E363" s="3" t="str">
        <f t="shared" si="10"/>
        <v>AF3013_February</v>
      </c>
      <c r="F363" s="10">
        <v>33961.304393920349</v>
      </c>
      <c r="G363" s="11">
        <f t="shared" si="11"/>
        <v>1</v>
      </c>
      <c r="H363" s="6" t="str">
        <f>VLOOKUP(E363, Conflict!E:G, 3, FALSE)</f>
        <v>No shock</v>
      </c>
      <c r="I363" s="19">
        <f>VLOOKUP(E363, 'Natural Hazards'!E:G, 3, FALSE)</f>
        <v>0</v>
      </c>
      <c r="J363" s="6" t="str">
        <f>VLOOKUP(E363, 'Natural Hazards'!E:H, 4, FALSE)</f>
        <v>No shock</v>
      </c>
      <c r="K363" s="6" t="str">
        <f>VLOOKUP(E363, 'Natural Hazards'!E:V, 18, FALSE)</f>
        <v>No shock</v>
      </c>
      <c r="L363" s="6" t="str">
        <f>VLOOKUP(E363, 'Natural Hazards'!E:AF, 28, FALSE)</f>
        <v>No Shock</v>
      </c>
      <c r="M363" s="6" t="str">
        <f>VLOOKUP(E363,'Natural Hazards'!E:AH, 30, FALSE)</f>
        <v>No Shock</v>
      </c>
      <c r="N363" s="6" t="str">
        <f>VLOOKUP(E363, 'Policy&amp;Access'!E:G, 3, FALSE)</f>
        <v>No shock</v>
      </c>
      <c r="O363" s="6" t="str">
        <f>VLOOKUP(E363, Displacement!E:G, 3, FALSE)</f>
        <v>No shock</v>
      </c>
      <c r="P363" s="6" t="str">
        <f>VLOOKUP(E363, Disease!E:G, 3, FALSE)</f>
        <v>No shock</v>
      </c>
      <c r="Q363" s="6" t="str">
        <f>VLOOKUP(E363, Markets!E:G, 3, FALSE)</f>
        <v>Shock</v>
      </c>
    </row>
    <row r="364" spans="1:17" s="1" customFormat="1" ht="17.5" thickTop="1" thickBot="1" x14ac:dyDescent="0.5">
      <c r="A364" s="50" t="s">
        <v>147</v>
      </c>
      <c r="B364" s="3" t="s">
        <v>895</v>
      </c>
      <c r="C364" s="3" t="s">
        <v>896</v>
      </c>
      <c r="D364" s="3" t="s">
        <v>897</v>
      </c>
      <c r="E364" s="3" t="str">
        <f t="shared" si="10"/>
        <v>AF3101_February</v>
      </c>
      <c r="F364" s="10">
        <v>114346.13398548325</v>
      </c>
      <c r="G364" s="11">
        <f t="shared" si="11"/>
        <v>3</v>
      </c>
      <c r="H364" s="6" t="str">
        <f>VLOOKUP(E364, Conflict!E:G, 3, FALSE)</f>
        <v>No shock</v>
      </c>
      <c r="I364" s="19">
        <f>VLOOKUP(E364, 'Natural Hazards'!E:G, 3, FALSE)</f>
        <v>1</v>
      </c>
      <c r="J364" s="6" t="str">
        <f>VLOOKUP(E364, 'Natural Hazards'!E:H, 4, FALSE)</f>
        <v>Shock</v>
      </c>
      <c r="K364" s="6" t="str">
        <f>VLOOKUP(E364, 'Natural Hazards'!E:V, 18, FALSE)</f>
        <v>No shock</v>
      </c>
      <c r="L364" s="6" t="str">
        <f>VLOOKUP(E364, 'Natural Hazards'!E:AF, 28, FALSE)</f>
        <v>No Shock</v>
      </c>
      <c r="M364" s="6" t="str">
        <f>VLOOKUP(E364,'Natural Hazards'!E:AH, 30, FALSE)</f>
        <v>No Shock</v>
      </c>
      <c r="N364" s="6" t="str">
        <f>VLOOKUP(E364, 'Policy&amp;Access'!E:G, 3, FALSE)</f>
        <v>No shock</v>
      </c>
      <c r="O364" s="6" t="str">
        <f>VLOOKUP(E364, Displacement!E:G, 3, FALSE)</f>
        <v>No shock</v>
      </c>
      <c r="P364" s="6" t="str">
        <f>VLOOKUP(E364, Disease!E:G, 3, FALSE)</f>
        <v>Shock</v>
      </c>
      <c r="Q364" s="6" t="str">
        <f>VLOOKUP(E364, Markets!E:G, 3, FALSE)</f>
        <v>Shock</v>
      </c>
    </row>
    <row r="365" spans="1:17" s="1" customFormat="1" ht="17.5" thickTop="1" thickBot="1" x14ac:dyDescent="0.5">
      <c r="A365" s="50" t="s">
        <v>147</v>
      </c>
      <c r="B365" s="3" t="s">
        <v>895</v>
      </c>
      <c r="C365" s="3" t="s">
        <v>898</v>
      </c>
      <c r="D365" s="3" t="s">
        <v>899</v>
      </c>
      <c r="E365" s="3" t="str">
        <f t="shared" si="10"/>
        <v>AF3102_February</v>
      </c>
      <c r="F365" s="10">
        <v>121638.15185133764</v>
      </c>
      <c r="G365" s="11">
        <f t="shared" si="11"/>
        <v>3</v>
      </c>
      <c r="H365" s="6" t="str">
        <f>VLOOKUP(E365, Conflict!E:G, 3, FALSE)</f>
        <v>No shock</v>
      </c>
      <c r="I365" s="19">
        <f>VLOOKUP(E365, 'Natural Hazards'!E:G, 3, FALSE)</f>
        <v>1</v>
      </c>
      <c r="J365" s="6" t="str">
        <f>VLOOKUP(E365, 'Natural Hazards'!E:H, 4, FALSE)</f>
        <v>Shock</v>
      </c>
      <c r="K365" s="6" t="str">
        <f>VLOOKUP(E365, 'Natural Hazards'!E:V, 18, FALSE)</f>
        <v>No shock</v>
      </c>
      <c r="L365" s="6" t="str">
        <f>VLOOKUP(E365, 'Natural Hazards'!E:AF, 28, FALSE)</f>
        <v>No Shock</v>
      </c>
      <c r="M365" s="6" t="str">
        <f>VLOOKUP(E365,'Natural Hazards'!E:AH, 30, FALSE)</f>
        <v>No Shock</v>
      </c>
      <c r="N365" s="6" t="str">
        <f>VLOOKUP(E365, 'Policy&amp;Access'!E:G, 3, FALSE)</f>
        <v>No shock</v>
      </c>
      <c r="O365" s="6" t="str">
        <f>VLOOKUP(E365, Displacement!E:G, 3, FALSE)</f>
        <v>No shock</v>
      </c>
      <c r="P365" s="6" t="str">
        <f>VLOOKUP(E365, Disease!E:G, 3, FALSE)</f>
        <v>Shock</v>
      </c>
      <c r="Q365" s="6" t="str">
        <f>VLOOKUP(E365, Markets!E:G, 3, FALSE)</f>
        <v>Shock</v>
      </c>
    </row>
    <row r="366" spans="1:17" s="1" customFormat="1" ht="17.5" thickTop="1" thickBot="1" x14ac:dyDescent="0.5">
      <c r="A366" s="50" t="s">
        <v>147</v>
      </c>
      <c r="B366" s="3" t="s">
        <v>895</v>
      </c>
      <c r="C366" s="3" t="s">
        <v>900</v>
      </c>
      <c r="D366" s="3" t="s">
        <v>901</v>
      </c>
      <c r="E366" s="3" t="str">
        <f t="shared" si="10"/>
        <v>AF3103_February</v>
      </c>
      <c r="F366" s="10">
        <v>35189.935954838329</v>
      </c>
      <c r="G366" s="11">
        <f t="shared" si="11"/>
        <v>3</v>
      </c>
      <c r="H366" s="6" t="str">
        <f>VLOOKUP(E366, Conflict!E:G, 3, FALSE)</f>
        <v>No shock</v>
      </c>
      <c r="I366" s="19">
        <f>VLOOKUP(E366, 'Natural Hazards'!E:G, 3, FALSE)</f>
        <v>1</v>
      </c>
      <c r="J366" s="6" t="str">
        <f>VLOOKUP(E366, 'Natural Hazards'!E:H, 4, FALSE)</f>
        <v>Shock</v>
      </c>
      <c r="K366" s="6" t="str">
        <f>VLOOKUP(E366, 'Natural Hazards'!E:V, 18, FALSE)</f>
        <v>No shock</v>
      </c>
      <c r="L366" s="6" t="str">
        <f>VLOOKUP(E366, 'Natural Hazards'!E:AF, 28, FALSE)</f>
        <v>No Shock</v>
      </c>
      <c r="M366" s="6" t="str">
        <f>VLOOKUP(E366,'Natural Hazards'!E:AH, 30, FALSE)</f>
        <v>No Shock</v>
      </c>
      <c r="N366" s="6" t="str">
        <f>VLOOKUP(E366, 'Policy&amp;Access'!E:G, 3, FALSE)</f>
        <v>No shock</v>
      </c>
      <c r="O366" s="6" t="str">
        <f>VLOOKUP(E366, Displacement!E:G, 3, FALSE)</f>
        <v>No shock</v>
      </c>
      <c r="P366" s="6" t="str">
        <f>VLOOKUP(E366, Disease!E:G, 3, FALSE)</f>
        <v>Shock</v>
      </c>
      <c r="Q366" s="6" t="str">
        <f>VLOOKUP(E366, Markets!E:G, 3, FALSE)</f>
        <v>Shock</v>
      </c>
    </row>
    <row r="367" spans="1:17" s="1" customFormat="1" ht="17.5" thickTop="1" thickBot="1" x14ac:dyDescent="0.5">
      <c r="A367" s="50" t="s">
        <v>147</v>
      </c>
      <c r="B367" s="3" t="s">
        <v>895</v>
      </c>
      <c r="C367" s="3" t="s">
        <v>902</v>
      </c>
      <c r="D367" s="3" t="s">
        <v>903</v>
      </c>
      <c r="E367" s="3" t="str">
        <f t="shared" si="10"/>
        <v>AF3104_February</v>
      </c>
      <c r="F367" s="10">
        <v>142096.10135956467</v>
      </c>
      <c r="G367" s="11">
        <f t="shared" si="11"/>
        <v>4</v>
      </c>
      <c r="H367" s="6" t="str">
        <f>VLOOKUP(E367, Conflict!E:G, 3, FALSE)</f>
        <v>Shock</v>
      </c>
      <c r="I367" s="19">
        <f>VLOOKUP(E367, 'Natural Hazards'!E:G, 3, FALSE)</f>
        <v>1</v>
      </c>
      <c r="J367" s="6" t="str">
        <f>VLOOKUP(E367, 'Natural Hazards'!E:H, 4, FALSE)</f>
        <v>Shock</v>
      </c>
      <c r="K367" s="6" t="str">
        <f>VLOOKUP(E367, 'Natural Hazards'!E:V, 18, FALSE)</f>
        <v>No shock</v>
      </c>
      <c r="L367" s="6" t="str">
        <f>VLOOKUP(E367, 'Natural Hazards'!E:AF, 28, FALSE)</f>
        <v>No Shock</v>
      </c>
      <c r="M367" s="6" t="str">
        <f>VLOOKUP(E367,'Natural Hazards'!E:AH, 30, FALSE)</f>
        <v>No Shock</v>
      </c>
      <c r="N367" s="6" t="str">
        <f>VLOOKUP(E367, 'Policy&amp;Access'!E:G, 3, FALSE)</f>
        <v>No shock</v>
      </c>
      <c r="O367" s="6" t="str">
        <f>VLOOKUP(E367, Displacement!E:G, 3, FALSE)</f>
        <v>No shock</v>
      </c>
      <c r="P367" s="6" t="str">
        <f>VLOOKUP(E367, Disease!E:G, 3, FALSE)</f>
        <v>Shock</v>
      </c>
      <c r="Q367" s="6" t="str">
        <f>VLOOKUP(E367, Markets!E:G, 3, FALSE)</f>
        <v>Shock</v>
      </c>
    </row>
    <row r="368" spans="1:17" s="1" customFormat="1" ht="17.5" thickTop="1" thickBot="1" x14ac:dyDescent="0.5">
      <c r="A368" s="50" t="s">
        <v>147</v>
      </c>
      <c r="B368" s="3" t="s">
        <v>895</v>
      </c>
      <c r="C368" s="3" t="s">
        <v>904</v>
      </c>
      <c r="D368" s="3" t="s">
        <v>905</v>
      </c>
      <c r="E368" s="3" t="str">
        <f t="shared" si="10"/>
        <v>AF3105_February</v>
      </c>
      <c r="F368" s="10">
        <v>152630.68621034108</v>
      </c>
      <c r="G368" s="11">
        <f t="shared" si="11"/>
        <v>4</v>
      </c>
      <c r="H368" s="6" t="str">
        <f>VLOOKUP(E368, Conflict!E:G, 3, FALSE)</f>
        <v>No shock</v>
      </c>
      <c r="I368" s="19">
        <f>VLOOKUP(E368, 'Natural Hazards'!E:G, 3, FALSE)</f>
        <v>2</v>
      </c>
      <c r="J368" s="6" t="str">
        <f>VLOOKUP(E368, 'Natural Hazards'!E:H, 4, FALSE)</f>
        <v>Shock</v>
      </c>
      <c r="K368" s="6" t="str">
        <f>VLOOKUP(E368, 'Natural Hazards'!E:V, 18, FALSE)</f>
        <v>No shock</v>
      </c>
      <c r="L368" s="6" t="str">
        <f>VLOOKUP(E368, 'Natural Hazards'!E:AF, 28, FALSE)</f>
        <v>No Shock</v>
      </c>
      <c r="M368" s="6" t="str">
        <f>VLOOKUP(E368,'Natural Hazards'!E:AH, 30, FALSE)</f>
        <v>Shock</v>
      </c>
      <c r="N368" s="6" t="str">
        <f>VLOOKUP(E368, 'Policy&amp;Access'!E:G, 3, FALSE)</f>
        <v>No shock</v>
      </c>
      <c r="O368" s="6" t="str">
        <f>VLOOKUP(E368, Displacement!E:G, 3, FALSE)</f>
        <v>No shock</v>
      </c>
      <c r="P368" s="6" t="str">
        <f>VLOOKUP(E368, Disease!E:G, 3, FALSE)</f>
        <v>Shock</v>
      </c>
      <c r="Q368" s="6" t="str">
        <f>VLOOKUP(E368, Markets!E:G, 3, FALSE)</f>
        <v>Shock</v>
      </c>
    </row>
    <row r="369" spans="1:17" s="1" customFormat="1" ht="17.5" thickTop="1" thickBot="1" x14ac:dyDescent="0.5">
      <c r="A369" s="50" t="s">
        <v>147</v>
      </c>
      <c r="B369" s="3" t="s">
        <v>895</v>
      </c>
      <c r="C369" s="3" t="s">
        <v>906</v>
      </c>
      <c r="D369" s="3" t="s">
        <v>907</v>
      </c>
      <c r="E369" s="3" t="str">
        <f t="shared" si="10"/>
        <v>AF3106_February</v>
      </c>
      <c r="F369" s="10">
        <v>113993.01316493128</v>
      </c>
      <c r="G369" s="11">
        <f t="shared" si="11"/>
        <v>3</v>
      </c>
      <c r="H369" s="6" t="str">
        <f>VLOOKUP(E369, Conflict!E:G, 3, FALSE)</f>
        <v>No shock</v>
      </c>
      <c r="I369" s="19">
        <f>VLOOKUP(E369, 'Natural Hazards'!E:G, 3, FALSE)</f>
        <v>1</v>
      </c>
      <c r="J369" s="6" t="str">
        <f>VLOOKUP(E369, 'Natural Hazards'!E:H, 4, FALSE)</f>
        <v>Shock</v>
      </c>
      <c r="K369" s="6" t="str">
        <f>VLOOKUP(E369, 'Natural Hazards'!E:V, 18, FALSE)</f>
        <v>No shock</v>
      </c>
      <c r="L369" s="6" t="str">
        <f>VLOOKUP(E369, 'Natural Hazards'!E:AF, 28, FALSE)</f>
        <v>No Shock</v>
      </c>
      <c r="M369" s="6" t="str">
        <f>VLOOKUP(E369,'Natural Hazards'!E:AH, 30, FALSE)</f>
        <v>No Shock</v>
      </c>
      <c r="N369" s="6" t="str">
        <f>VLOOKUP(E369, 'Policy&amp;Access'!E:G, 3, FALSE)</f>
        <v>No shock</v>
      </c>
      <c r="O369" s="6" t="str">
        <f>VLOOKUP(E369, Displacement!E:G, 3, FALSE)</f>
        <v>No shock</v>
      </c>
      <c r="P369" s="6" t="str">
        <f>VLOOKUP(E369, Disease!E:G, 3, FALSE)</f>
        <v>Shock</v>
      </c>
      <c r="Q369" s="6" t="str">
        <f>VLOOKUP(E369, Markets!E:G, 3, FALSE)</f>
        <v>Shock</v>
      </c>
    </row>
    <row r="370" spans="1:17" s="1" customFormat="1" ht="17.5" thickTop="1" thickBot="1" x14ac:dyDescent="0.5">
      <c r="A370" s="50" t="s">
        <v>147</v>
      </c>
      <c r="B370" s="3" t="s">
        <v>895</v>
      </c>
      <c r="C370" s="3" t="s">
        <v>908</v>
      </c>
      <c r="D370" s="3" t="s">
        <v>909</v>
      </c>
      <c r="E370" s="3" t="str">
        <f t="shared" si="10"/>
        <v>AF3107_February</v>
      </c>
      <c r="F370" s="10">
        <v>74715.526199024156</v>
      </c>
      <c r="G370" s="11">
        <f t="shared" si="11"/>
        <v>3</v>
      </c>
      <c r="H370" s="6" t="str">
        <f>VLOOKUP(E370, Conflict!E:G, 3, FALSE)</f>
        <v>No shock</v>
      </c>
      <c r="I370" s="19">
        <f>VLOOKUP(E370, 'Natural Hazards'!E:G, 3, FALSE)</f>
        <v>2</v>
      </c>
      <c r="J370" s="6" t="str">
        <f>VLOOKUP(E370, 'Natural Hazards'!E:H, 4, FALSE)</f>
        <v>Shock</v>
      </c>
      <c r="K370" s="6" t="str">
        <f>VLOOKUP(E370, 'Natural Hazards'!E:V, 18, FALSE)</f>
        <v>No shock</v>
      </c>
      <c r="L370" s="6" t="str">
        <f>VLOOKUP(E370, 'Natural Hazards'!E:AF, 28, FALSE)</f>
        <v>No Shock</v>
      </c>
      <c r="M370" s="6" t="str">
        <f>VLOOKUP(E370,'Natural Hazards'!E:AH, 30, FALSE)</f>
        <v>Shock</v>
      </c>
      <c r="N370" s="6" t="str">
        <f>VLOOKUP(E370, 'Policy&amp;Access'!E:G, 3, FALSE)</f>
        <v>No shock</v>
      </c>
      <c r="O370" s="6" t="str">
        <f>VLOOKUP(E370, Displacement!E:G, 3, FALSE)</f>
        <v>No shock</v>
      </c>
      <c r="P370" s="6" t="str">
        <f>VLOOKUP(E370, Disease!E:G, 3, FALSE)</f>
        <v>No shock</v>
      </c>
      <c r="Q370" s="6" t="str">
        <f>VLOOKUP(E370, Markets!E:G, 3, FALSE)</f>
        <v>Shock</v>
      </c>
    </row>
    <row r="371" spans="1:17" s="1" customFormat="1" ht="17.5" thickTop="1" thickBot="1" x14ac:dyDescent="0.5">
      <c r="A371" s="50" t="s">
        <v>147</v>
      </c>
      <c r="B371" s="3" t="s">
        <v>910</v>
      </c>
      <c r="C371" s="3" t="s">
        <v>910</v>
      </c>
      <c r="D371" s="3" t="s">
        <v>911</v>
      </c>
      <c r="E371" s="3" t="str">
        <f t="shared" si="10"/>
        <v>AF3201_February</v>
      </c>
      <c r="F371" s="10">
        <v>1001121.6293803462</v>
      </c>
      <c r="G371" s="11">
        <f t="shared" si="11"/>
        <v>3</v>
      </c>
      <c r="H371" s="6" t="str">
        <f>VLOOKUP(E371, Conflict!E:G, 3, FALSE)</f>
        <v>No shock</v>
      </c>
      <c r="I371" s="19">
        <f>VLOOKUP(E371, 'Natural Hazards'!E:G, 3, FALSE)</f>
        <v>1</v>
      </c>
      <c r="J371" s="6" t="str">
        <f>VLOOKUP(E371, 'Natural Hazards'!E:H, 4, FALSE)</f>
        <v>Shock</v>
      </c>
      <c r="K371" s="6" t="str">
        <f>VLOOKUP(E371, 'Natural Hazards'!E:V, 18, FALSE)</f>
        <v>No shock</v>
      </c>
      <c r="L371" s="6" t="str">
        <f>VLOOKUP(E371, 'Natural Hazards'!E:AF, 28, FALSE)</f>
        <v>No Shock</v>
      </c>
      <c r="M371" s="6" t="str">
        <f>VLOOKUP(E371,'Natural Hazards'!E:AH, 30, FALSE)</f>
        <v>No Shock</v>
      </c>
      <c r="N371" s="6" t="str">
        <f>VLOOKUP(E371, 'Policy&amp;Access'!E:G, 3, FALSE)</f>
        <v>No shock</v>
      </c>
      <c r="O371" s="6" t="str">
        <f>VLOOKUP(E371, Displacement!E:G, 3, FALSE)</f>
        <v>No shock</v>
      </c>
      <c r="P371" s="6" t="str">
        <f>VLOOKUP(E371, Disease!E:G, 3, FALSE)</f>
        <v>Shock</v>
      </c>
      <c r="Q371" s="6" t="str">
        <f>VLOOKUP(E371, Markets!E:G, 3, FALSE)</f>
        <v>Shock</v>
      </c>
    </row>
    <row r="372" spans="1:17" s="1" customFormat="1" ht="17.5" thickTop="1" thickBot="1" x14ac:dyDescent="0.5">
      <c r="A372" s="50" t="s">
        <v>147</v>
      </c>
      <c r="B372" s="3" t="s">
        <v>910</v>
      </c>
      <c r="C372" s="3" t="s">
        <v>912</v>
      </c>
      <c r="D372" s="3" t="s">
        <v>913</v>
      </c>
      <c r="E372" s="3" t="str">
        <f t="shared" si="10"/>
        <v>AF3202_February</v>
      </c>
      <c r="F372" s="10">
        <v>280972.47568604886</v>
      </c>
      <c r="G372" s="11">
        <f t="shared" si="11"/>
        <v>3</v>
      </c>
      <c r="H372" s="6" t="str">
        <f>VLOOKUP(E372, Conflict!E:G, 3, FALSE)</f>
        <v>No shock</v>
      </c>
      <c r="I372" s="19">
        <f>VLOOKUP(E372, 'Natural Hazards'!E:G, 3, FALSE)</f>
        <v>1</v>
      </c>
      <c r="J372" s="6" t="str">
        <f>VLOOKUP(E372, 'Natural Hazards'!E:H, 4, FALSE)</f>
        <v>Shock</v>
      </c>
      <c r="K372" s="6" t="str">
        <f>VLOOKUP(E372, 'Natural Hazards'!E:V, 18, FALSE)</f>
        <v>No shock</v>
      </c>
      <c r="L372" s="6" t="str">
        <f>VLOOKUP(E372, 'Natural Hazards'!E:AF, 28, FALSE)</f>
        <v>No Shock</v>
      </c>
      <c r="M372" s="6" t="str">
        <f>VLOOKUP(E372,'Natural Hazards'!E:AH, 30, FALSE)</f>
        <v>No Shock</v>
      </c>
      <c r="N372" s="6" t="str">
        <f>VLOOKUP(E372, 'Policy&amp;Access'!E:G, 3, FALSE)</f>
        <v>No shock</v>
      </c>
      <c r="O372" s="6" t="str">
        <f>VLOOKUP(E372, Displacement!E:G, 3, FALSE)</f>
        <v>No shock</v>
      </c>
      <c r="P372" s="6" t="str">
        <f>VLOOKUP(E372, Disease!E:G, 3, FALSE)</f>
        <v>Shock</v>
      </c>
      <c r="Q372" s="6" t="str">
        <f>VLOOKUP(E372, Markets!E:G, 3, FALSE)</f>
        <v>Shock</v>
      </c>
    </row>
    <row r="373" spans="1:17" s="1" customFormat="1" ht="17.5" thickTop="1" thickBot="1" x14ac:dyDescent="0.5">
      <c r="A373" s="50" t="s">
        <v>147</v>
      </c>
      <c r="B373" s="3" t="s">
        <v>910</v>
      </c>
      <c r="C373" s="3" t="s">
        <v>914</v>
      </c>
      <c r="D373" s="3" t="s">
        <v>915</v>
      </c>
      <c r="E373" s="3" t="str">
        <f t="shared" si="10"/>
        <v>AF3203_February</v>
      </c>
      <c r="F373" s="10">
        <v>220734.68723905494</v>
      </c>
      <c r="G373" s="11">
        <f t="shared" si="11"/>
        <v>2</v>
      </c>
      <c r="H373" s="6" t="str">
        <f>VLOOKUP(E373, Conflict!E:G, 3, FALSE)</f>
        <v>No shock</v>
      </c>
      <c r="I373" s="19">
        <f>VLOOKUP(E373, 'Natural Hazards'!E:G, 3, FALSE)</f>
        <v>1</v>
      </c>
      <c r="J373" s="6" t="str">
        <f>VLOOKUP(E373, 'Natural Hazards'!E:H, 4, FALSE)</f>
        <v>Shock</v>
      </c>
      <c r="K373" s="6" t="str">
        <f>VLOOKUP(E373, 'Natural Hazards'!E:V, 18, FALSE)</f>
        <v>No shock</v>
      </c>
      <c r="L373" s="6" t="str">
        <f>VLOOKUP(E373, 'Natural Hazards'!E:AF, 28, FALSE)</f>
        <v>No Shock</v>
      </c>
      <c r="M373" s="6" t="str">
        <f>VLOOKUP(E373,'Natural Hazards'!E:AH, 30, FALSE)</f>
        <v>No Shock</v>
      </c>
      <c r="N373" s="6" t="str">
        <f>VLOOKUP(E373, 'Policy&amp;Access'!E:G, 3, FALSE)</f>
        <v>No shock</v>
      </c>
      <c r="O373" s="6" t="str">
        <f>VLOOKUP(E373, Displacement!E:G, 3, FALSE)</f>
        <v>No shock</v>
      </c>
      <c r="P373" s="6" t="str">
        <f>VLOOKUP(E373, Disease!E:G, 3, FALSE)</f>
        <v>No shock</v>
      </c>
      <c r="Q373" s="6" t="str">
        <f>VLOOKUP(E373, Markets!E:G, 3, FALSE)</f>
        <v>Shock</v>
      </c>
    </row>
    <row r="374" spans="1:17" s="1" customFormat="1" ht="17.5" thickTop="1" thickBot="1" x14ac:dyDescent="0.5">
      <c r="A374" s="50" t="s">
        <v>147</v>
      </c>
      <c r="B374" s="3" t="s">
        <v>910</v>
      </c>
      <c r="C374" s="3" t="s">
        <v>916</v>
      </c>
      <c r="D374" s="3" t="s">
        <v>917</v>
      </c>
      <c r="E374" s="3" t="str">
        <f t="shared" si="10"/>
        <v>AF3204_February</v>
      </c>
      <c r="F374" s="10">
        <v>84788.958822363624</v>
      </c>
      <c r="G374" s="11">
        <f t="shared" si="11"/>
        <v>4</v>
      </c>
      <c r="H374" s="6" t="str">
        <f>VLOOKUP(E374, Conflict!E:G, 3, FALSE)</f>
        <v>No shock</v>
      </c>
      <c r="I374" s="19">
        <f>VLOOKUP(E374, 'Natural Hazards'!E:G, 3, FALSE)</f>
        <v>2</v>
      </c>
      <c r="J374" s="6" t="str">
        <f>VLOOKUP(E374, 'Natural Hazards'!E:H, 4, FALSE)</f>
        <v>Shock</v>
      </c>
      <c r="K374" s="6" t="str">
        <f>VLOOKUP(E374, 'Natural Hazards'!E:V, 18, FALSE)</f>
        <v>No shock</v>
      </c>
      <c r="L374" s="6" t="str">
        <f>VLOOKUP(E374, 'Natural Hazards'!E:AF, 28, FALSE)</f>
        <v>No Shock</v>
      </c>
      <c r="M374" s="6" t="str">
        <f>VLOOKUP(E374,'Natural Hazards'!E:AH, 30, FALSE)</f>
        <v>Shock</v>
      </c>
      <c r="N374" s="6" t="str">
        <f>VLOOKUP(E374, 'Policy&amp;Access'!E:G, 3, FALSE)</f>
        <v>No shock</v>
      </c>
      <c r="O374" s="6" t="str">
        <f>VLOOKUP(E374, Displacement!E:G, 3, FALSE)</f>
        <v>No shock</v>
      </c>
      <c r="P374" s="6" t="str">
        <f>VLOOKUP(E374, Disease!E:G, 3, FALSE)</f>
        <v>Shock</v>
      </c>
      <c r="Q374" s="6" t="str">
        <f>VLOOKUP(E374, Markets!E:G, 3, FALSE)</f>
        <v>Shock</v>
      </c>
    </row>
    <row r="375" spans="1:17" s="1" customFormat="1" ht="17.5" thickTop="1" thickBot="1" x14ac:dyDescent="0.5">
      <c r="A375" s="50" t="s">
        <v>147</v>
      </c>
      <c r="B375" s="3" t="s">
        <v>910</v>
      </c>
      <c r="C375" s="3" t="s">
        <v>918</v>
      </c>
      <c r="D375" s="3" t="s">
        <v>919</v>
      </c>
      <c r="E375" s="3" t="str">
        <f t="shared" si="10"/>
        <v>AF3205_February</v>
      </c>
      <c r="F375" s="10">
        <v>70288.777511374879</v>
      </c>
      <c r="G375" s="11">
        <f t="shared" si="11"/>
        <v>2</v>
      </c>
      <c r="H375" s="6" t="str">
        <f>VLOOKUP(E375, Conflict!E:G, 3, FALSE)</f>
        <v>No shock</v>
      </c>
      <c r="I375" s="19">
        <f>VLOOKUP(E375, 'Natural Hazards'!E:G, 3, FALSE)</f>
        <v>1</v>
      </c>
      <c r="J375" s="6" t="str">
        <f>VLOOKUP(E375, 'Natural Hazards'!E:H, 4, FALSE)</f>
        <v>Shock</v>
      </c>
      <c r="K375" s="6" t="str">
        <f>VLOOKUP(E375, 'Natural Hazards'!E:V, 18, FALSE)</f>
        <v>No shock</v>
      </c>
      <c r="L375" s="6" t="str">
        <f>VLOOKUP(E375, 'Natural Hazards'!E:AF, 28, FALSE)</f>
        <v>No Shock</v>
      </c>
      <c r="M375" s="6" t="str">
        <f>VLOOKUP(E375,'Natural Hazards'!E:AH, 30, FALSE)</f>
        <v>No Shock</v>
      </c>
      <c r="N375" s="6" t="str">
        <f>VLOOKUP(E375, 'Policy&amp;Access'!E:G, 3, FALSE)</f>
        <v>No shock</v>
      </c>
      <c r="O375" s="6" t="str">
        <f>VLOOKUP(E375, Displacement!E:G, 3, FALSE)</f>
        <v>No shock</v>
      </c>
      <c r="P375" s="6" t="str">
        <f>VLOOKUP(E375, Disease!E:G, 3, FALSE)</f>
        <v>No shock</v>
      </c>
      <c r="Q375" s="6" t="str">
        <f>VLOOKUP(E375, Markets!E:G, 3, FALSE)</f>
        <v>Shock</v>
      </c>
    </row>
    <row r="376" spans="1:17" s="1" customFormat="1" ht="17.5" thickTop="1" thickBot="1" x14ac:dyDescent="0.5">
      <c r="A376" s="50" t="s">
        <v>147</v>
      </c>
      <c r="B376" s="3" t="s">
        <v>910</v>
      </c>
      <c r="C376" s="3" t="s">
        <v>920</v>
      </c>
      <c r="D376" s="3" t="s">
        <v>921</v>
      </c>
      <c r="E376" s="3" t="str">
        <f t="shared" si="10"/>
        <v>AF3206_February</v>
      </c>
      <c r="F376" s="10">
        <v>143154.38540897841</v>
      </c>
      <c r="G376" s="11">
        <f t="shared" si="11"/>
        <v>2</v>
      </c>
      <c r="H376" s="6" t="str">
        <f>VLOOKUP(E376, Conflict!E:G, 3, FALSE)</f>
        <v>No shock</v>
      </c>
      <c r="I376" s="19">
        <f>VLOOKUP(E376, 'Natural Hazards'!E:G, 3, FALSE)</f>
        <v>1</v>
      </c>
      <c r="J376" s="6" t="str">
        <f>VLOOKUP(E376, 'Natural Hazards'!E:H, 4, FALSE)</f>
        <v>Shock</v>
      </c>
      <c r="K376" s="6" t="str">
        <f>VLOOKUP(E376, 'Natural Hazards'!E:V, 18, FALSE)</f>
        <v>No shock</v>
      </c>
      <c r="L376" s="6" t="str">
        <f>VLOOKUP(E376, 'Natural Hazards'!E:AF, 28, FALSE)</f>
        <v>No Shock</v>
      </c>
      <c r="M376" s="6" t="str">
        <f>VLOOKUP(E376,'Natural Hazards'!E:AH, 30, FALSE)</f>
        <v>No Shock</v>
      </c>
      <c r="N376" s="6" t="str">
        <f>VLOOKUP(E376, 'Policy&amp;Access'!E:G, 3, FALSE)</f>
        <v>No shock</v>
      </c>
      <c r="O376" s="6" t="str">
        <f>VLOOKUP(E376, Displacement!E:G, 3, FALSE)</f>
        <v>No shock</v>
      </c>
      <c r="P376" s="6" t="str">
        <f>VLOOKUP(E376, Disease!E:G, 3, FALSE)</f>
        <v>No shock</v>
      </c>
      <c r="Q376" s="6" t="str">
        <f>VLOOKUP(E376, Markets!E:G, 3, FALSE)</f>
        <v>Shock</v>
      </c>
    </row>
    <row r="377" spans="1:17" s="1" customFormat="1" ht="17.5" thickTop="1" thickBot="1" x14ac:dyDescent="0.5">
      <c r="A377" s="50" t="s">
        <v>147</v>
      </c>
      <c r="B377" s="3" t="s">
        <v>910</v>
      </c>
      <c r="C377" s="3" t="s">
        <v>922</v>
      </c>
      <c r="D377" s="3" t="s">
        <v>923</v>
      </c>
      <c r="E377" s="3" t="str">
        <f t="shared" si="10"/>
        <v>AF3207_February</v>
      </c>
      <c r="F377" s="10">
        <v>177726.30166871342</v>
      </c>
      <c r="G377" s="11">
        <f t="shared" si="11"/>
        <v>3</v>
      </c>
      <c r="H377" s="6" t="str">
        <f>VLOOKUP(E377, Conflict!E:G, 3, FALSE)</f>
        <v>No shock</v>
      </c>
      <c r="I377" s="19">
        <f>VLOOKUP(E377, 'Natural Hazards'!E:G, 3, FALSE)</f>
        <v>2</v>
      </c>
      <c r="J377" s="6" t="str">
        <f>VLOOKUP(E377, 'Natural Hazards'!E:H, 4, FALSE)</f>
        <v>Shock</v>
      </c>
      <c r="K377" s="6" t="str">
        <f>VLOOKUP(E377, 'Natural Hazards'!E:V, 18, FALSE)</f>
        <v>No shock</v>
      </c>
      <c r="L377" s="6" t="str">
        <f>VLOOKUP(E377, 'Natural Hazards'!E:AF, 28, FALSE)</f>
        <v>No Shock</v>
      </c>
      <c r="M377" s="6" t="str">
        <f>VLOOKUP(E377,'Natural Hazards'!E:AH, 30, FALSE)</f>
        <v>Shock</v>
      </c>
      <c r="N377" s="6" t="str">
        <f>VLOOKUP(E377, 'Policy&amp;Access'!E:G, 3, FALSE)</f>
        <v>No shock</v>
      </c>
      <c r="O377" s="6" t="str">
        <f>VLOOKUP(E377, Displacement!E:G, 3, FALSE)</f>
        <v>No shock</v>
      </c>
      <c r="P377" s="6" t="str">
        <f>VLOOKUP(E377, Disease!E:G, 3, FALSE)</f>
        <v>No shock</v>
      </c>
      <c r="Q377" s="6" t="str">
        <f>VLOOKUP(E377, Markets!E:G, 3, FALSE)</f>
        <v>Shock</v>
      </c>
    </row>
    <row r="378" spans="1:17" s="1" customFormat="1" ht="17.5" thickTop="1" thickBot="1" x14ac:dyDescent="0.5">
      <c r="A378" s="50" t="s">
        <v>147</v>
      </c>
      <c r="B378" s="3" t="s">
        <v>910</v>
      </c>
      <c r="C378" s="3" t="s">
        <v>924</v>
      </c>
      <c r="D378" s="3" t="s">
        <v>925</v>
      </c>
      <c r="E378" s="3" t="str">
        <f t="shared" si="10"/>
        <v>AF3208_February</v>
      </c>
      <c r="F378" s="10">
        <v>146365.41072085963</v>
      </c>
      <c r="G378" s="11">
        <f t="shared" si="11"/>
        <v>5</v>
      </c>
      <c r="H378" s="6" t="str">
        <f>VLOOKUP(E378, Conflict!E:G, 3, FALSE)</f>
        <v>Shock</v>
      </c>
      <c r="I378" s="19">
        <f>VLOOKUP(E378, 'Natural Hazards'!E:G, 3, FALSE)</f>
        <v>2</v>
      </c>
      <c r="J378" s="6" t="str">
        <f>VLOOKUP(E378, 'Natural Hazards'!E:H, 4, FALSE)</f>
        <v>Shock</v>
      </c>
      <c r="K378" s="6" t="str">
        <f>VLOOKUP(E378, 'Natural Hazards'!E:V, 18, FALSE)</f>
        <v>No shock</v>
      </c>
      <c r="L378" s="6" t="str">
        <f>VLOOKUP(E378, 'Natural Hazards'!E:AF, 28, FALSE)</f>
        <v>No Shock</v>
      </c>
      <c r="M378" s="6" t="str">
        <f>VLOOKUP(E378,'Natural Hazards'!E:AH, 30, FALSE)</f>
        <v>Shock</v>
      </c>
      <c r="N378" s="6" t="str">
        <f>VLOOKUP(E378, 'Policy&amp;Access'!E:G, 3, FALSE)</f>
        <v>No shock</v>
      </c>
      <c r="O378" s="6" t="str">
        <f>VLOOKUP(E378, Displacement!E:G, 3, FALSE)</f>
        <v>No shock</v>
      </c>
      <c r="P378" s="6" t="str">
        <f>VLOOKUP(E378, Disease!E:G, 3, FALSE)</f>
        <v>Shock</v>
      </c>
      <c r="Q378" s="6" t="str">
        <f>VLOOKUP(E378, Markets!E:G, 3, FALSE)</f>
        <v>Shock</v>
      </c>
    </row>
    <row r="379" spans="1:17" s="1" customFormat="1" ht="17.5" thickTop="1" thickBot="1" x14ac:dyDescent="0.5">
      <c r="A379" s="50" t="s">
        <v>147</v>
      </c>
      <c r="B379" s="3" t="s">
        <v>910</v>
      </c>
      <c r="C379" s="3" t="s">
        <v>926</v>
      </c>
      <c r="D379" s="3" t="s">
        <v>927</v>
      </c>
      <c r="E379" s="3" t="str">
        <f t="shared" si="10"/>
        <v>AF3209_February</v>
      </c>
      <c r="F379" s="10">
        <v>113601.81372824479</v>
      </c>
      <c r="G379" s="11">
        <f t="shared" si="11"/>
        <v>2</v>
      </c>
      <c r="H379" s="6" t="str">
        <f>VLOOKUP(E379, Conflict!E:G, 3, FALSE)</f>
        <v>No shock</v>
      </c>
      <c r="I379" s="19">
        <f>VLOOKUP(E379, 'Natural Hazards'!E:G, 3, FALSE)</f>
        <v>1</v>
      </c>
      <c r="J379" s="6" t="str">
        <f>VLOOKUP(E379, 'Natural Hazards'!E:H, 4, FALSE)</f>
        <v>Shock</v>
      </c>
      <c r="K379" s="6" t="str">
        <f>VLOOKUP(E379, 'Natural Hazards'!E:V, 18, FALSE)</f>
        <v>No shock</v>
      </c>
      <c r="L379" s="6" t="str">
        <f>VLOOKUP(E379, 'Natural Hazards'!E:AF, 28, FALSE)</f>
        <v>No Shock</v>
      </c>
      <c r="M379" s="6" t="str">
        <f>VLOOKUP(E379,'Natural Hazards'!E:AH, 30, FALSE)</f>
        <v>No Shock</v>
      </c>
      <c r="N379" s="6" t="str">
        <f>VLOOKUP(E379, 'Policy&amp;Access'!E:G, 3, FALSE)</f>
        <v>No shock</v>
      </c>
      <c r="O379" s="6" t="str">
        <f>VLOOKUP(E379, Displacement!E:G, 3, FALSE)</f>
        <v>No shock</v>
      </c>
      <c r="P379" s="6" t="str">
        <f>VLOOKUP(E379, Disease!E:G, 3, FALSE)</f>
        <v>No shock</v>
      </c>
      <c r="Q379" s="6" t="str">
        <f>VLOOKUP(E379, Markets!E:G, 3, FALSE)</f>
        <v>Shock</v>
      </c>
    </row>
    <row r="380" spans="1:17" s="1" customFormat="1" ht="17.5" thickTop="1" thickBot="1" x14ac:dyDescent="0.5">
      <c r="A380" s="50" t="s">
        <v>147</v>
      </c>
      <c r="B380" s="3" t="s">
        <v>910</v>
      </c>
      <c r="C380" s="3" t="s">
        <v>928</v>
      </c>
      <c r="D380" s="3" t="s">
        <v>929</v>
      </c>
      <c r="E380" s="3" t="str">
        <f t="shared" si="10"/>
        <v>AF3210_February</v>
      </c>
      <c r="F380" s="10">
        <v>71549.264622173345</v>
      </c>
      <c r="G380" s="11">
        <f t="shared" si="11"/>
        <v>2</v>
      </c>
      <c r="H380" s="6" t="str">
        <f>VLOOKUP(E380, Conflict!E:G, 3, FALSE)</f>
        <v>No shock</v>
      </c>
      <c r="I380" s="19">
        <f>VLOOKUP(E380, 'Natural Hazards'!E:G, 3, FALSE)</f>
        <v>1</v>
      </c>
      <c r="J380" s="6" t="str">
        <f>VLOOKUP(E380, 'Natural Hazards'!E:H, 4, FALSE)</f>
        <v>Shock</v>
      </c>
      <c r="K380" s="6" t="str">
        <f>VLOOKUP(E380, 'Natural Hazards'!E:V, 18, FALSE)</f>
        <v>No shock</v>
      </c>
      <c r="L380" s="6" t="str">
        <f>VLOOKUP(E380, 'Natural Hazards'!E:AF, 28, FALSE)</f>
        <v>No Shock</v>
      </c>
      <c r="M380" s="6" t="str">
        <f>VLOOKUP(E380,'Natural Hazards'!E:AH, 30, FALSE)</f>
        <v>No Shock</v>
      </c>
      <c r="N380" s="6" t="str">
        <f>VLOOKUP(E380, 'Policy&amp;Access'!E:G, 3, FALSE)</f>
        <v>No shock</v>
      </c>
      <c r="O380" s="6" t="str">
        <f>VLOOKUP(E380, Displacement!E:G, 3, FALSE)</f>
        <v>No shock</v>
      </c>
      <c r="P380" s="6" t="str">
        <f>VLOOKUP(E380, Disease!E:G, 3, FALSE)</f>
        <v>No shock</v>
      </c>
      <c r="Q380" s="6" t="str">
        <f>VLOOKUP(E380, Markets!E:G, 3, FALSE)</f>
        <v>Shock</v>
      </c>
    </row>
    <row r="381" spans="1:17" s="1" customFormat="1" ht="17.5" thickTop="1" thickBot="1" x14ac:dyDescent="0.5">
      <c r="A381" s="50" t="s">
        <v>147</v>
      </c>
      <c r="B381" s="3" t="s">
        <v>910</v>
      </c>
      <c r="C381" s="3" t="s">
        <v>930</v>
      </c>
      <c r="D381" s="3" t="s">
        <v>931</v>
      </c>
      <c r="E381" s="3" t="str">
        <f t="shared" si="10"/>
        <v>AF3211_February</v>
      </c>
      <c r="F381" s="10">
        <v>112545.11600532994</v>
      </c>
      <c r="G381" s="11">
        <f t="shared" si="11"/>
        <v>3</v>
      </c>
      <c r="H381" s="6" t="str">
        <f>VLOOKUP(E381, Conflict!E:G, 3, FALSE)</f>
        <v>No shock</v>
      </c>
      <c r="I381" s="19">
        <f>VLOOKUP(E381, 'Natural Hazards'!E:G, 3, FALSE)</f>
        <v>1</v>
      </c>
      <c r="J381" s="6" t="str">
        <f>VLOOKUP(E381, 'Natural Hazards'!E:H, 4, FALSE)</f>
        <v>Shock</v>
      </c>
      <c r="K381" s="6" t="str">
        <f>VLOOKUP(E381, 'Natural Hazards'!E:V, 18, FALSE)</f>
        <v>No shock</v>
      </c>
      <c r="L381" s="6" t="str">
        <f>VLOOKUP(E381, 'Natural Hazards'!E:AF, 28, FALSE)</f>
        <v>No Shock</v>
      </c>
      <c r="M381" s="6" t="str">
        <f>VLOOKUP(E381,'Natural Hazards'!E:AH, 30, FALSE)</f>
        <v>No Shock</v>
      </c>
      <c r="N381" s="6" t="str">
        <f>VLOOKUP(E381, 'Policy&amp;Access'!E:G, 3, FALSE)</f>
        <v>No shock</v>
      </c>
      <c r="O381" s="6" t="str">
        <f>VLOOKUP(E381, Displacement!E:G, 3, FALSE)</f>
        <v>No shock</v>
      </c>
      <c r="P381" s="6" t="str">
        <f>VLOOKUP(E381, Disease!E:G, 3, FALSE)</f>
        <v>Shock</v>
      </c>
      <c r="Q381" s="6" t="str">
        <f>VLOOKUP(E381, Markets!E:G, 3, FALSE)</f>
        <v>Shock</v>
      </c>
    </row>
    <row r="382" spans="1:17" s="1" customFormat="1" ht="17.5" thickTop="1" thickBot="1" x14ac:dyDescent="0.5">
      <c r="A382" s="50" t="s">
        <v>147</v>
      </c>
      <c r="B382" s="3" t="s">
        <v>910</v>
      </c>
      <c r="C382" s="3" t="s">
        <v>932</v>
      </c>
      <c r="D382" s="3" t="s">
        <v>933</v>
      </c>
      <c r="E382" s="3" t="str">
        <f t="shared" si="10"/>
        <v>AF3212_February</v>
      </c>
      <c r="F382" s="10">
        <v>108622.75286238975</v>
      </c>
      <c r="G382" s="11">
        <f t="shared" si="11"/>
        <v>2</v>
      </c>
      <c r="H382" s="6" t="str">
        <f>VLOOKUP(E382, Conflict!E:G, 3, FALSE)</f>
        <v>No shock</v>
      </c>
      <c r="I382" s="19">
        <f>VLOOKUP(E382, 'Natural Hazards'!E:G, 3, FALSE)</f>
        <v>1</v>
      </c>
      <c r="J382" s="6" t="str">
        <f>VLOOKUP(E382, 'Natural Hazards'!E:H, 4, FALSE)</f>
        <v>Shock</v>
      </c>
      <c r="K382" s="6" t="str">
        <f>VLOOKUP(E382, 'Natural Hazards'!E:V, 18, FALSE)</f>
        <v>No shock</v>
      </c>
      <c r="L382" s="6" t="str">
        <f>VLOOKUP(E382, 'Natural Hazards'!E:AF, 28, FALSE)</f>
        <v>No Shock</v>
      </c>
      <c r="M382" s="6" t="str">
        <f>VLOOKUP(E382,'Natural Hazards'!E:AH, 30, FALSE)</f>
        <v>No Shock</v>
      </c>
      <c r="N382" s="6" t="str">
        <f>VLOOKUP(E382, 'Policy&amp;Access'!E:G, 3, FALSE)</f>
        <v>No shock</v>
      </c>
      <c r="O382" s="6" t="str">
        <f>VLOOKUP(E382, Displacement!E:G, 3, FALSE)</f>
        <v>No shock</v>
      </c>
      <c r="P382" s="6" t="str">
        <f>VLOOKUP(E382, Disease!E:G, 3, FALSE)</f>
        <v>No shock</v>
      </c>
      <c r="Q382" s="6" t="str">
        <f>VLOOKUP(E382, Markets!E:G, 3, FALSE)</f>
        <v>Shock</v>
      </c>
    </row>
    <row r="383" spans="1:17" s="1" customFormat="1" ht="17.5" thickTop="1" thickBot="1" x14ac:dyDescent="0.5">
      <c r="A383" s="50" t="s">
        <v>147</v>
      </c>
      <c r="B383" s="3" t="s">
        <v>910</v>
      </c>
      <c r="C383" s="3" t="s">
        <v>934</v>
      </c>
      <c r="D383" s="3" t="s">
        <v>935</v>
      </c>
      <c r="E383" s="3" t="str">
        <f t="shared" si="10"/>
        <v>AF3213_February</v>
      </c>
      <c r="F383" s="10">
        <v>93931.294835986148</v>
      </c>
      <c r="G383" s="11">
        <f t="shared" si="11"/>
        <v>5</v>
      </c>
      <c r="H383" s="6" t="str">
        <f>VLOOKUP(E383, Conflict!E:G, 3, FALSE)</f>
        <v>Shock</v>
      </c>
      <c r="I383" s="19">
        <f>VLOOKUP(E383, 'Natural Hazards'!E:G, 3, FALSE)</f>
        <v>2</v>
      </c>
      <c r="J383" s="6" t="str">
        <f>VLOOKUP(E383, 'Natural Hazards'!E:H, 4, FALSE)</f>
        <v>Shock</v>
      </c>
      <c r="K383" s="6" t="str">
        <f>VLOOKUP(E383, 'Natural Hazards'!E:V, 18, FALSE)</f>
        <v>No shock</v>
      </c>
      <c r="L383" s="6" t="str">
        <f>VLOOKUP(E383, 'Natural Hazards'!E:AF, 28, FALSE)</f>
        <v>No Shock</v>
      </c>
      <c r="M383" s="6" t="str">
        <f>VLOOKUP(E383,'Natural Hazards'!E:AH, 30, FALSE)</f>
        <v>Shock</v>
      </c>
      <c r="N383" s="6" t="str">
        <f>VLOOKUP(E383, 'Policy&amp;Access'!E:G, 3, FALSE)</f>
        <v>No shock</v>
      </c>
      <c r="O383" s="6" t="str">
        <f>VLOOKUP(E383, Displacement!E:G, 3, FALSE)</f>
        <v>No shock</v>
      </c>
      <c r="P383" s="6" t="str">
        <f>VLOOKUP(E383, Disease!E:G, 3, FALSE)</f>
        <v>Shock</v>
      </c>
      <c r="Q383" s="6" t="str">
        <f>VLOOKUP(E383, Markets!E:G, 3, FALSE)</f>
        <v>Shock</v>
      </c>
    </row>
    <row r="384" spans="1:17" s="1" customFormat="1" ht="17.5" thickTop="1" thickBot="1" x14ac:dyDescent="0.5">
      <c r="A384" s="50" t="s">
        <v>147</v>
      </c>
      <c r="B384" s="3" t="s">
        <v>910</v>
      </c>
      <c r="C384" s="3" t="s">
        <v>936</v>
      </c>
      <c r="D384" s="3" t="s">
        <v>937</v>
      </c>
      <c r="E384" s="3" t="str">
        <f t="shared" si="10"/>
        <v>AF3214_February</v>
      </c>
      <c r="F384" s="10">
        <v>230495.60519997013</v>
      </c>
      <c r="G384" s="11">
        <f t="shared" si="11"/>
        <v>2</v>
      </c>
      <c r="H384" s="6" t="str">
        <f>VLOOKUP(E384, Conflict!E:G, 3, FALSE)</f>
        <v>No shock</v>
      </c>
      <c r="I384" s="19">
        <f>VLOOKUP(E384, 'Natural Hazards'!E:G, 3, FALSE)</f>
        <v>1</v>
      </c>
      <c r="J384" s="6" t="str">
        <f>VLOOKUP(E384, 'Natural Hazards'!E:H, 4, FALSE)</f>
        <v>Shock</v>
      </c>
      <c r="K384" s="6" t="str">
        <f>VLOOKUP(E384, 'Natural Hazards'!E:V, 18, FALSE)</f>
        <v>No shock</v>
      </c>
      <c r="L384" s="6" t="str">
        <f>VLOOKUP(E384, 'Natural Hazards'!E:AF, 28, FALSE)</f>
        <v>No Shock</v>
      </c>
      <c r="M384" s="6" t="str">
        <f>VLOOKUP(E384,'Natural Hazards'!E:AH, 30, FALSE)</f>
        <v>No Shock</v>
      </c>
      <c r="N384" s="6" t="str">
        <f>VLOOKUP(E384, 'Policy&amp;Access'!E:G, 3, FALSE)</f>
        <v>No shock</v>
      </c>
      <c r="O384" s="6" t="str">
        <f>VLOOKUP(E384, Displacement!E:G, 3, FALSE)</f>
        <v>No shock</v>
      </c>
      <c r="P384" s="6" t="str">
        <f>VLOOKUP(E384, Disease!E:G, 3, FALSE)</f>
        <v>No shock</v>
      </c>
      <c r="Q384" s="6" t="str">
        <f>VLOOKUP(E384, Markets!E:G, 3, FALSE)</f>
        <v>Shock</v>
      </c>
    </row>
    <row r="385" spans="1:17" s="1" customFormat="1" ht="17.5" thickTop="1" thickBot="1" x14ac:dyDescent="0.5">
      <c r="A385" s="50" t="s">
        <v>147</v>
      </c>
      <c r="B385" s="3" t="s">
        <v>910</v>
      </c>
      <c r="C385" s="3" t="s">
        <v>938</v>
      </c>
      <c r="D385" s="3" t="s">
        <v>939</v>
      </c>
      <c r="E385" s="3" t="str">
        <f t="shared" si="10"/>
        <v>AF3215_February</v>
      </c>
      <c r="F385" s="10">
        <v>42682.194890073384</v>
      </c>
      <c r="G385" s="11">
        <f t="shared" si="11"/>
        <v>3</v>
      </c>
      <c r="H385" s="6" t="str">
        <f>VLOOKUP(E385, Conflict!E:G, 3, FALSE)</f>
        <v>No shock</v>
      </c>
      <c r="I385" s="19">
        <f>VLOOKUP(E385, 'Natural Hazards'!E:G, 3, FALSE)</f>
        <v>1</v>
      </c>
      <c r="J385" s="6" t="str">
        <f>VLOOKUP(E385, 'Natural Hazards'!E:H, 4, FALSE)</f>
        <v>Shock</v>
      </c>
      <c r="K385" s="6" t="str">
        <f>VLOOKUP(E385, 'Natural Hazards'!E:V, 18, FALSE)</f>
        <v>No shock</v>
      </c>
      <c r="L385" s="6" t="str">
        <f>VLOOKUP(E385, 'Natural Hazards'!E:AF, 28, FALSE)</f>
        <v>No Shock</v>
      </c>
      <c r="M385" s="6" t="str">
        <f>VLOOKUP(E385,'Natural Hazards'!E:AH, 30, FALSE)</f>
        <v>No Shock</v>
      </c>
      <c r="N385" s="6" t="str">
        <f>VLOOKUP(E385, 'Policy&amp;Access'!E:G, 3, FALSE)</f>
        <v>No shock</v>
      </c>
      <c r="O385" s="6" t="str">
        <f>VLOOKUP(E385, Displacement!E:G, 3, FALSE)</f>
        <v>No shock</v>
      </c>
      <c r="P385" s="6" t="str">
        <f>VLOOKUP(E385, Disease!E:G, 3, FALSE)</f>
        <v>Shock</v>
      </c>
      <c r="Q385" s="6" t="str">
        <f>VLOOKUP(E385, Markets!E:G, 3, FALSE)</f>
        <v>Shock</v>
      </c>
    </row>
    <row r="386" spans="1:17" s="1" customFormat="1" ht="17.5" thickTop="1" thickBot="1" x14ac:dyDescent="0.5">
      <c r="A386" s="50" t="s">
        <v>147</v>
      </c>
      <c r="B386" s="3" t="s">
        <v>910</v>
      </c>
      <c r="C386" s="3" t="s">
        <v>940</v>
      </c>
      <c r="D386" s="3" t="s">
        <v>941</v>
      </c>
      <c r="E386" s="3" t="str">
        <f t="shared" si="10"/>
        <v>AF3216_February</v>
      </c>
      <c r="F386" s="10">
        <v>40687.310156686479</v>
      </c>
      <c r="G386" s="11">
        <f t="shared" si="11"/>
        <v>2</v>
      </c>
      <c r="H386" s="6" t="str">
        <f>VLOOKUP(E386, Conflict!E:G, 3, FALSE)</f>
        <v>No shock</v>
      </c>
      <c r="I386" s="19">
        <f>VLOOKUP(E386, 'Natural Hazards'!E:G, 3, FALSE)</f>
        <v>1</v>
      </c>
      <c r="J386" s="6" t="str">
        <f>VLOOKUP(E386, 'Natural Hazards'!E:H, 4, FALSE)</f>
        <v>Shock</v>
      </c>
      <c r="K386" s="6" t="str">
        <f>VLOOKUP(E386, 'Natural Hazards'!E:V, 18, FALSE)</f>
        <v>No shock</v>
      </c>
      <c r="L386" s="6" t="str">
        <f>VLOOKUP(E386, 'Natural Hazards'!E:AF, 28, FALSE)</f>
        <v>No Shock</v>
      </c>
      <c r="M386" s="6" t="str">
        <f>VLOOKUP(E386,'Natural Hazards'!E:AH, 30, FALSE)</f>
        <v>No Shock</v>
      </c>
      <c r="N386" s="6" t="str">
        <f>VLOOKUP(E386, 'Policy&amp;Access'!E:G, 3, FALSE)</f>
        <v>No shock</v>
      </c>
      <c r="O386" s="6" t="str">
        <f>VLOOKUP(E386, Displacement!E:G, 3, FALSE)</f>
        <v>No shock</v>
      </c>
      <c r="P386" s="6" t="str">
        <f>VLOOKUP(E386, Disease!E:G, 3, FALSE)</f>
        <v>No shock</v>
      </c>
      <c r="Q386" s="6" t="str">
        <f>VLOOKUP(E386, Markets!E:G, 3, FALSE)</f>
        <v>Shock</v>
      </c>
    </row>
    <row r="387" spans="1:17" s="1" customFormat="1" ht="17.5" thickTop="1" thickBot="1" x14ac:dyDescent="0.5">
      <c r="A387" s="50" t="s">
        <v>147</v>
      </c>
      <c r="B387" s="3" t="s">
        <v>942</v>
      </c>
      <c r="C387" s="3" t="s">
        <v>942</v>
      </c>
      <c r="D387" s="3" t="s">
        <v>943</v>
      </c>
      <c r="E387" s="3" t="str">
        <f t="shared" ref="E387:E402" si="12">_xlfn.CONCAT(D387,"_",A387)</f>
        <v>AF3301_February</v>
      </c>
      <c r="F387" s="10">
        <v>169323.43570838007</v>
      </c>
      <c r="G387" s="11">
        <f t="shared" ref="G387:G402" si="13">COUNTIF(H387, "Shock")+COUNTIF(N387, "Shock")+I387+COUNTIF(O387, "Shock")+COUNTIF(P387, "Shock")+COUNTIF(Q387, "Shock")</f>
        <v>2</v>
      </c>
      <c r="H387" s="6" t="str">
        <f>VLOOKUP(E387, Conflict!E:G, 3, FALSE)</f>
        <v>No shock</v>
      </c>
      <c r="I387" s="19">
        <f>VLOOKUP(E387, 'Natural Hazards'!E:G, 3, FALSE)</f>
        <v>1</v>
      </c>
      <c r="J387" s="6" t="str">
        <f>VLOOKUP(E387, 'Natural Hazards'!E:H, 4, FALSE)</f>
        <v>Shock</v>
      </c>
      <c r="K387" s="6" t="str">
        <f>VLOOKUP(E387, 'Natural Hazards'!E:V, 18, FALSE)</f>
        <v>No shock</v>
      </c>
      <c r="L387" s="6" t="str">
        <f>VLOOKUP(E387, 'Natural Hazards'!E:AF, 28, FALSE)</f>
        <v>No Shock</v>
      </c>
      <c r="M387" s="6" t="str">
        <f>VLOOKUP(E387,'Natural Hazards'!E:AH, 30, FALSE)</f>
        <v>No Shock</v>
      </c>
      <c r="N387" s="6" t="str">
        <f>VLOOKUP(E387, 'Policy&amp;Access'!E:G, 3, FALSE)</f>
        <v>No shock</v>
      </c>
      <c r="O387" s="6" t="str">
        <f>VLOOKUP(E387, Displacement!E:G, 3, FALSE)</f>
        <v>No shock</v>
      </c>
      <c r="P387" s="6" t="str">
        <f>VLOOKUP(E387, Disease!E:G, 3, FALSE)</f>
        <v>Shock</v>
      </c>
      <c r="Q387" s="6" t="str">
        <f>VLOOKUP(E387, Markets!E:G, 3, FALSE)</f>
        <v>No shock</v>
      </c>
    </row>
    <row r="388" spans="1:17" s="1" customFormat="1" ht="17.5" thickTop="1" thickBot="1" x14ac:dyDescent="0.5">
      <c r="A388" s="50" t="s">
        <v>147</v>
      </c>
      <c r="B388" s="3" t="s">
        <v>942</v>
      </c>
      <c r="C388" s="3" t="s">
        <v>944</v>
      </c>
      <c r="D388" s="3" t="s">
        <v>945</v>
      </c>
      <c r="E388" s="3" t="str">
        <f t="shared" si="12"/>
        <v>AF3302_February</v>
      </c>
      <c r="F388" s="10">
        <v>56034.08281329312</v>
      </c>
      <c r="G388" s="11">
        <f t="shared" si="13"/>
        <v>1</v>
      </c>
      <c r="H388" s="6" t="str">
        <f>VLOOKUP(E388, Conflict!E:G, 3, FALSE)</f>
        <v>No shock</v>
      </c>
      <c r="I388" s="19">
        <f>VLOOKUP(E388, 'Natural Hazards'!E:G, 3, FALSE)</f>
        <v>1</v>
      </c>
      <c r="J388" s="6" t="str">
        <f>VLOOKUP(E388, 'Natural Hazards'!E:H, 4, FALSE)</f>
        <v>Shock</v>
      </c>
      <c r="K388" s="6" t="str">
        <f>VLOOKUP(E388, 'Natural Hazards'!E:V, 18, FALSE)</f>
        <v>No shock</v>
      </c>
      <c r="L388" s="6" t="str">
        <f>VLOOKUP(E388, 'Natural Hazards'!E:AF, 28, FALSE)</f>
        <v>No Shock</v>
      </c>
      <c r="M388" s="6" t="str">
        <f>VLOOKUP(E388,'Natural Hazards'!E:AH, 30, FALSE)</f>
        <v>No Shock</v>
      </c>
      <c r="N388" s="6" t="str">
        <f>VLOOKUP(E388, 'Policy&amp;Access'!E:G, 3, FALSE)</f>
        <v>No shock</v>
      </c>
      <c r="O388" s="6" t="str">
        <f>VLOOKUP(E388, Displacement!E:G, 3, FALSE)</f>
        <v>No shock</v>
      </c>
      <c r="P388" s="6" t="str">
        <f>VLOOKUP(E388, Disease!E:G, 3, FALSE)</f>
        <v>No shock</v>
      </c>
      <c r="Q388" s="6" t="str">
        <f>VLOOKUP(E388, Markets!E:G, 3, FALSE)</f>
        <v>No shock</v>
      </c>
    </row>
    <row r="389" spans="1:17" s="1" customFormat="1" ht="17.5" thickTop="1" thickBot="1" x14ac:dyDescent="0.5">
      <c r="A389" s="50" t="s">
        <v>147</v>
      </c>
      <c r="B389" s="3" t="s">
        <v>942</v>
      </c>
      <c r="C389" s="3" t="s">
        <v>946</v>
      </c>
      <c r="D389" s="3" t="s">
        <v>947</v>
      </c>
      <c r="E389" s="3" t="str">
        <f t="shared" si="12"/>
        <v>AF3303_February</v>
      </c>
      <c r="F389" s="10">
        <v>56472.833720127033</v>
      </c>
      <c r="G389" s="11">
        <f t="shared" si="13"/>
        <v>1</v>
      </c>
      <c r="H389" s="6" t="str">
        <f>VLOOKUP(E389, Conflict!E:G, 3, FALSE)</f>
        <v>No shock</v>
      </c>
      <c r="I389" s="19">
        <f>VLOOKUP(E389, 'Natural Hazards'!E:G, 3, FALSE)</f>
        <v>1</v>
      </c>
      <c r="J389" s="6" t="str">
        <f>VLOOKUP(E389, 'Natural Hazards'!E:H, 4, FALSE)</f>
        <v>Shock</v>
      </c>
      <c r="K389" s="6" t="str">
        <f>VLOOKUP(E389, 'Natural Hazards'!E:V, 18, FALSE)</f>
        <v>No shock</v>
      </c>
      <c r="L389" s="6" t="str">
        <f>VLOOKUP(E389, 'Natural Hazards'!E:AF, 28, FALSE)</f>
        <v>No Shock</v>
      </c>
      <c r="M389" s="6" t="str">
        <f>VLOOKUP(E389,'Natural Hazards'!E:AH, 30, FALSE)</f>
        <v>No Shock</v>
      </c>
      <c r="N389" s="6" t="str">
        <f>VLOOKUP(E389, 'Policy&amp;Access'!E:G, 3, FALSE)</f>
        <v>No shock</v>
      </c>
      <c r="O389" s="6" t="str">
        <f>VLOOKUP(E389, Displacement!E:G, 3, FALSE)</f>
        <v>No shock</v>
      </c>
      <c r="P389" s="6" t="str">
        <f>VLOOKUP(E389, Disease!E:G, 3, FALSE)</f>
        <v>No shock</v>
      </c>
      <c r="Q389" s="6" t="str">
        <f>VLOOKUP(E389, Markets!E:G, 3, FALSE)</f>
        <v>No shock</v>
      </c>
    </row>
    <row r="390" spans="1:17" s="1" customFormat="1" ht="17.5" thickTop="1" thickBot="1" x14ac:dyDescent="0.5">
      <c r="A390" s="50" t="s">
        <v>147</v>
      </c>
      <c r="B390" s="3" t="s">
        <v>942</v>
      </c>
      <c r="C390" s="3" t="s">
        <v>948</v>
      </c>
      <c r="D390" s="3" t="s">
        <v>949</v>
      </c>
      <c r="E390" s="3" t="str">
        <f t="shared" si="12"/>
        <v>AF3304_February</v>
      </c>
      <c r="F390" s="10">
        <v>39747.227938538308</v>
      </c>
      <c r="G390" s="11">
        <f t="shared" si="13"/>
        <v>1</v>
      </c>
      <c r="H390" s="6" t="str">
        <f>VLOOKUP(E390, Conflict!E:G, 3, FALSE)</f>
        <v>No shock</v>
      </c>
      <c r="I390" s="19">
        <f>VLOOKUP(E390, 'Natural Hazards'!E:G, 3, FALSE)</f>
        <v>1</v>
      </c>
      <c r="J390" s="6" t="str">
        <f>VLOOKUP(E390, 'Natural Hazards'!E:H, 4, FALSE)</f>
        <v>Shock</v>
      </c>
      <c r="K390" s="6" t="str">
        <f>VLOOKUP(E390, 'Natural Hazards'!E:V, 18, FALSE)</f>
        <v>No shock</v>
      </c>
      <c r="L390" s="6" t="str">
        <f>VLOOKUP(E390, 'Natural Hazards'!E:AF, 28, FALSE)</f>
        <v>No Shock</v>
      </c>
      <c r="M390" s="6" t="str">
        <f>VLOOKUP(E390,'Natural Hazards'!E:AH, 30, FALSE)</f>
        <v>No Shock</v>
      </c>
      <c r="N390" s="6" t="str">
        <f>VLOOKUP(E390, 'Policy&amp;Access'!E:G, 3, FALSE)</f>
        <v>No shock</v>
      </c>
      <c r="O390" s="6" t="str">
        <f>VLOOKUP(E390, Displacement!E:G, 3, FALSE)</f>
        <v>No shock</v>
      </c>
      <c r="P390" s="6" t="str">
        <f>VLOOKUP(E390, Disease!E:G, 3, FALSE)</f>
        <v>No shock</v>
      </c>
      <c r="Q390" s="6" t="str">
        <f>VLOOKUP(E390, Markets!E:G, 3, FALSE)</f>
        <v>No shock</v>
      </c>
    </row>
    <row r="391" spans="1:17" s="1" customFormat="1" ht="17.5" thickTop="1" thickBot="1" x14ac:dyDescent="0.5">
      <c r="A391" s="50" t="s">
        <v>147</v>
      </c>
      <c r="B391" s="3" t="s">
        <v>942</v>
      </c>
      <c r="C391" s="3" t="s">
        <v>950</v>
      </c>
      <c r="D391" s="3" t="s">
        <v>951</v>
      </c>
      <c r="E391" s="3" t="str">
        <f t="shared" si="12"/>
        <v>AF3305_February</v>
      </c>
      <c r="F391" s="10">
        <v>26473.178466149817</v>
      </c>
      <c r="G391" s="11">
        <f t="shared" si="13"/>
        <v>2</v>
      </c>
      <c r="H391" s="6" t="str">
        <f>VLOOKUP(E391, Conflict!E:G, 3, FALSE)</f>
        <v>No shock</v>
      </c>
      <c r="I391" s="19">
        <f>VLOOKUP(E391, 'Natural Hazards'!E:G, 3, FALSE)</f>
        <v>2</v>
      </c>
      <c r="J391" s="6" t="str">
        <f>VLOOKUP(E391, 'Natural Hazards'!E:H, 4, FALSE)</f>
        <v>Shock</v>
      </c>
      <c r="K391" s="6" t="str">
        <f>VLOOKUP(E391, 'Natural Hazards'!E:V, 18, FALSE)</f>
        <v>No shock</v>
      </c>
      <c r="L391" s="6" t="str">
        <f>VLOOKUP(E391, 'Natural Hazards'!E:AF, 28, FALSE)</f>
        <v>No Shock</v>
      </c>
      <c r="M391" s="6" t="str">
        <f>VLOOKUP(E391,'Natural Hazards'!E:AH, 30, FALSE)</f>
        <v>Shock</v>
      </c>
      <c r="N391" s="6" t="str">
        <f>VLOOKUP(E391, 'Policy&amp;Access'!E:G, 3, FALSE)</f>
        <v>No shock</v>
      </c>
      <c r="O391" s="6" t="str">
        <f>VLOOKUP(E391, Displacement!E:G, 3, FALSE)</f>
        <v>No shock</v>
      </c>
      <c r="P391" s="6" t="str">
        <f>VLOOKUP(E391, Disease!E:G, 3, FALSE)</f>
        <v>No shock</v>
      </c>
      <c r="Q391" s="6" t="str">
        <f>VLOOKUP(E391, Markets!E:G, 3, FALSE)</f>
        <v>No shock</v>
      </c>
    </row>
    <row r="392" spans="1:17" s="1" customFormat="1" ht="17.5" thickTop="1" thickBot="1" x14ac:dyDescent="0.5">
      <c r="A392" s="50" t="s">
        <v>147</v>
      </c>
      <c r="B392" s="3" t="s">
        <v>942</v>
      </c>
      <c r="C392" s="3" t="s">
        <v>952</v>
      </c>
      <c r="D392" s="3" t="s">
        <v>953</v>
      </c>
      <c r="E392" s="3" t="str">
        <f t="shared" si="12"/>
        <v>AF3306_February</v>
      </c>
      <c r="F392" s="10">
        <v>99290.135252384251</v>
      </c>
      <c r="G392" s="11">
        <f t="shared" si="13"/>
        <v>2</v>
      </c>
      <c r="H392" s="6" t="str">
        <f>VLOOKUP(E392, Conflict!E:G, 3, FALSE)</f>
        <v>No shock</v>
      </c>
      <c r="I392" s="19">
        <f>VLOOKUP(E392, 'Natural Hazards'!E:G, 3, FALSE)</f>
        <v>1</v>
      </c>
      <c r="J392" s="6" t="str">
        <f>VLOOKUP(E392, 'Natural Hazards'!E:H, 4, FALSE)</f>
        <v>Shock</v>
      </c>
      <c r="K392" s="6" t="str">
        <f>VLOOKUP(E392, 'Natural Hazards'!E:V, 18, FALSE)</f>
        <v>No shock</v>
      </c>
      <c r="L392" s="6" t="str">
        <f>VLOOKUP(E392, 'Natural Hazards'!E:AF, 28, FALSE)</f>
        <v>No Shock</v>
      </c>
      <c r="M392" s="6" t="str">
        <f>VLOOKUP(E392,'Natural Hazards'!E:AH, 30, FALSE)</f>
        <v>No Shock</v>
      </c>
      <c r="N392" s="6" t="str">
        <f>VLOOKUP(E392, 'Policy&amp;Access'!E:G, 3, FALSE)</f>
        <v>No shock</v>
      </c>
      <c r="O392" s="6" t="str">
        <f>VLOOKUP(E392, Displacement!E:G, 3, FALSE)</f>
        <v>No shock</v>
      </c>
      <c r="P392" s="6" t="str">
        <f>VLOOKUP(E392, Disease!E:G, 3, FALSE)</f>
        <v>Shock</v>
      </c>
      <c r="Q392" s="6" t="str">
        <f>VLOOKUP(E392, Markets!E:G, 3, FALSE)</f>
        <v>No shock</v>
      </c>
    </row>
    <row r="393" spans="1:17" s="1" customFormat="1" ht="17.5" thickTop="1" thickBot="1" x14ac:dyDescent="0.5">
      <c r="A393" s="50" t="s">
        <v>147</v>
      </c>
      <c r="B393" s="3" t="s">
        <v>942</v>
      </c>
      <c r="C393" s="3" t="s">
        <v>954</v>
      </c>
      <c r="D393" s="3" t="s">
        <v>955</v>
      </c>
      <c r="E393" s="3" t="str">
        <f t="shared" si="12"/>
        <v>AF3307_February</v>
      </c>
      <c r="F393" s="10">
        <v>36909.44471014366</v>
      </c>
      <c r="G393" s="11">
        <f t="shared" si="13"/>
        <v>1</v>
      </c>
      <c r="H393" s="6" t="str">
        <f>VLOOKUP(E393, Conflict!E:G, 3, FALSE)</f>
        <v>No shock</v>
      </c>
      <c r="I393" s="19">
        <f>VLOOKUP(E393, 'Natural Hazards'!E:G, 3, FALSE)</f>
        <v>1</v>
      </c>
      <c r="J393" s="6" t="str">
        <f>VLOOKUP(E393, 'Natural Hazards'!E:H, 4, FALSE)</f>
        <v>Shock</v>
      </c>
      <c r="K393" s="6" t="str">
        <f>VLOOKUP(E393, 'Natural Hazards'!E:V, 18, FALSE)</f>
        <v>No shock</v>
      </c>
      <c r="L393" s="6" t="str">
        <f>VLOOKUP(E393, 'Natural Hazards'!E:AF, 28, FALSE)</f>
        <v>No Shock</v>
      </c>
      <c r="M393" s="6" t="str">
        <f>VLOOKUP(E393,'Natural Hazards'!E:AH, 30, FALSE)</f>
        <v>No Shock</v>
      </c>
      <c r="N393" s="6" t="str">
        <f>VLOOKUP(E393, 'Policy&amp;Access'!E:G, 3, FALSE)</f>
        <v>No shock</v>
      </c>
      <c r="O393" s="6" t="str">
        <f>VLOOKUP(E393, Displacement!E:G, 3, FALSE)</f>
        <v>No shock</v>
      </c>
      <c r="P393" s="6" t="str">
        <f>VLOOKUP(E393, Disease!E:G, 3, FALSE)</f>
        <v>No shock</v>
      </c>
      <c r="Q393" s="6" t="str">
        <f>VLOOKUP(E393, Markets!E:G, 3, FALSE)</f>
        <v>No shock</v>
      </c>
    </row>
    <row r="394" spans="1:17" s="1" customFormat="1" ht="17.5" thickTop="1" thickBot="1" x14ac:dyDescent="0.5">
      <c r="A394" s="50" t="s">
        <v>147</v>
      </c>
      <c r="B394" s="3" t="s">
        <v>942</v>
      </c>
      <c r="C394" s="3" t="s">
        <v>956</v>
      </c>
      <c r="D394" s="3" t="s">
        <v>957</v>
      </c>
      <c r="E394" s="3" t="str">
        <f t="shared" si="12"/>
        <v>AF3308_February</v>
      </c>
      <c r="F394" s="10">
        <v>84962.137400299514</v>
      </c>
      <c r="G394" s="11">
        <f t="shared" si="13"/>
        <v>3</v>
      </c>
      <c r="H394" s="6" t="str">
        <f>VLOOKUP(E394, Conflict!E:G, 3, FALSE)</f>
        <v>Shock</v>
      </c>
      <c r="I394" s="19">
        <f>VLOOKUP(E394, 'Natural Hazards'!E:G, 3, FALSE)</f>
        <v>1</v>
      </c>
      <c r="J394" s="6" t="str">
        <f>VLOOKUP(E394, 'Natural Hazards'!E:H, 4, FALSE)</f>
        <v>Shock</v>
      </c>
      <c r="K394" s="6" t="str">
        <f>VLOOKUP(E394, 'Natural Hazards'!E:V, 18, FALSE)</f>
        <v>No shock</v>
      </c>
      <c r="L394" s="6" t="str">
        <f>VLOOKUP(E394, 'Natural Hazards'!E:AF, 28, FALSE)</f>
        <v>No Shock</v>
      </c>
      <c r="M394" s="6" t="str">
        <f>VLOOKUP(E394,'Natural Hazards'!E:AH, 30, FALSE)</f>
        <v>No Shock</v>
      </c>
      <c r="N394" s="6" t="str">
        <f>VLOOKUP(E394, 'Policy&amp;Access'!E:G, 3, FALSE)</f>
        <v>No shock</v>
      </c>
      <c r="O394" s="6" t="str">
        <f>VLOOKUP(E394, Displacement!E:G, 3, FALSE)</f>
        <v>No shock</v>
      </c>
      <c r="P394" s="6" t="str">
        <f>VLOOKUP(E394, Disease!E:G, 3, FALSE)</f>
        <v>Shock</v>
      </c>
      <c r="Q394" s="6" t="str">
        <f>VLOOKUP(E394, Markets!E:G, 3, FALSE)</f>
        <v>No shock</v>
      </c>
    </row>
    <row r="395" spans="1:17" s="1" customFormat="1" ht="17.5" thickTop="1" thickBot="1" x14ac:dyDescent="0.5">
      <c r="A395" s="50" t="s">
        <v>147</v>
      </c>
      <c r="B395" s="3" t="s">
        <v>942</v>
      </c>
      <c r="C395" s="3" t="s">
        <v>958</v>
      </c>
      <c r="D395" s="3" t="s">
        <v>959</v>
      </c>
      <c r="E395" s="3" t="str">
        <f t="shared" si="12"/>
        <v>AF3309_February</v>
      </c>
      <c r="F395" s="10">
        <v>20354.282699487077</v>
      </c>
      <c r="G395" s="11">
        <f t="shared" si="13"/>
        <v>2</v>
      </c>
      <c r="H395" s="6" t="str">
        <f>VLOOKUP(E395, Conflict!E:G, 3, FALSE)</f>
        <v>No shock</v>
      </c>
      <c r="I395" s="19">
        <f>VLOOKUP(E395, 'Natural Hazards'!E:G, 3, FALSE)</f>
        <v>2</v>
      </c>
      <c r="J395" s="6" t="str">
        <f>VLOOKUP(E395, 'Natural Hazards'!E:H, 4, FALSE)</f>
        <v>Shock</v>
      </c>
      <c r="K395" s="6" t="str">
        <f>VLOOKUP(E395, 'Natural Hazards'!E:V, 18, FALSE)</f>
        <v>No shock</v>
      </c>
      <c r="L395" s="6" t="str">
        <f>VLOOKUP(E395, 'Natural Hazards'!E:AF, 28, FALSE)</f>
        <v>No Shock</v>
      </c>
      <c r="M395" s="6" t="str">
        <f>VLOOKUP(E395,'Natural Hazards'!E:AH, 30, FALSE)</f>
        <v>Shock</v>
      </c>
      <c r="N395" s="6" t="str">
        <f>VLOOKUP(E395, 'Policy&amp;Access'!E:G, 3, FALSE)</f>
        <v>No shock</v>
      </c>
      <c r="O395" s="6" t="str">
        <f>VLOOKUP(E395, Displacement!E:G, 3, FALSE)</f>
        <v>No shock</v>
      </c>
      <c r="P395" s="6" t="str">
        <f>VLOOKUP(E395, Disease!E:G, 3, FALSE)</f>
        <v>No shock</v>
      </c>
      <c r="Q395" s="6" t="str">
        <f>VLOOKUP(E395, Markets!E:G, 3, FALSE)</f>
        <v>No shock</v>
      </c>
    </row>
    <row r="396" spans="1:17" s="1" customFormat="1" ht="17.5" thickTop="1" thickBot="1" x14ac:dyDescent="0.5">
      <c r="A396" s="50" t="s">
        <v>147</v>
      </c>
      <c r="B396" s="3" t="s">
        <v>942</v>
      </c>
      <c r="C396" s="3" t="s">
        <v>960</v>
      </c>
      <c r="D396" s="3" t="s">
        <v>961</v>
      </c>
      <c r="E396" s="3" t="str">
        <f t="shared" si="12"/>
        <v>AF3310_February</v>
      </c>
      <c r="F396" s="10">
        <v>81221.849190526802</v>
      </c>
      <c r="G396" s="11">
        <f t="shared" si="13"/>
        <v>2</v>
      </c>
      <c r="H396" s="6" t="str">
        <f>VLOOKUP(E396, Conflict!E:G, 3, FALSE)</f>
        <v>No shock</v>
      </c>
      <c r="I396" s="19">
        <f>VLOOKUP(E396, 'Natural Hazards'!E:G, 3, FALSE)</f>
        <v>1</v>
      </c>
      <c r="J396" s="6" t="str">
        <f>VLOOKUP(E396, 'Natural Hazards'!E:H, 4, FALSE)</f>
        <v>Shock</v>
      </c>
      <c r="K396" s="6" t="str">
        <f>VLOOKUP(E396, 'Natural Hazards'!E:V, 18, FALSE)</f>
        <v>No shock</v>
      </c>
      <c r="L396" s="6" t="str">
        <f>VLOOKUP(E396, 'Natural Hazards'!E:AF, 28, FALSE)</f>
        <v>No Shock</v>
      </c>
      <c r="M396" s="6" t="str">
        <f>VLOOKUP(E396,'Natural Hazards'!E:AH, 30, FALSE)</f>
        <v>No Shock</v>
      </c>
      <c r="N396" s="6" t="str">
        <f>VLOOKUP(E396, 'Policy&amp;Access'!E:G, 3, FALSE)</f>
        <v>Shock</v>
      </c>
      <c r="O396" s="6" t="str">
        <f>VLOOKUP(E396, Displacement!E:G, 3, FALSE)</f>
        <v>No shock</v>
      </c>
      <c r="P396" s="6" t="str">
        <f>VLOOKUP(E396, Disease!E:G, 3, FALSE)</f>
        <v>No shock</v>
      </c>
      <c r="Q396" s="6" t="str">
        <f>VLOOKUP(E396, Markets!E:G, 3, FALSE)</f>
        <v>No shock</v>
      </c>
    </row>
    <row r="397" spans="1:17" s="1" customFormat="1" ht="17.5" thickTop="1" thickBot="1" x14ac:dyDescent="0.5">
      <c r="A397" s="50" t="s">
        <v>147</v>
      </c>
      <c r="B397" s="3" t="s">
        <v>942</v>
      </c>
      <c r="C397" s="3" t="s">
        <v>962</v>
      </c>
      <c r="D397" s="3" t="s">
        <v>963</v>
      </c>
      <c r="E397" s="3" t="str">
        <f t="shared" si="12"/>
        <v>AF3311_February</v>
      </c>
      <c r="F397" s="10">
        <v>102278.30630284075</v>
      </c>
      <c r="G397" s="11">
        <f t="shared" si="13"/>
        <v>2</v>
      </c>
      <c r="H397" s="6" t="str">
        <f>VLOOKUP(E397, Conflict!E:G, 3, FALSE)</f>
        <v>No shock</v>
      </c>
      <c r="I397" s="19">
        <f>VLOOKUP(E397, 'Natural Hazards'!E:G, 3, FALSE)</f>
        <v>1</v>
      </c>
      <c r="J397" s="6" t="str">
        <f>VLOOKUP(E397, 'Natural Hazards'!E:H, 4, FALSE)</f>
        <v>Shock</v>
      </c>
      <c r="K397" s="6" t="str">
        <f>VLOOKUP(E397, 'Natural Hazards'!E:V, 18, FALSE)</f>
        <v>No shock</v>
      </c>
      <c r="L397" s="6" t="str">
        <f>VLOOKUP(E397, 'Natural Hazards'!E:AF, 28, FALSE)</f>
        <v>No Shock</v>
      </c>
      <c r="M397" s="6" t="str">
        <f>VLOOKUP(E397,'Natural Hazards'!E:AH, 30, FALSE)</f>
        <v>No Shock</v>
      </c>
      <c r="N397" s="6" t="str">
        <f>VLOOKUP(E397, 'Policy&amp;Access'!E:G, 3, FALSE)</f>
        <v>Shock</v>
      </c>
      <c r="O397" s="6" t="str">
        <f>VLOOKUP(E397, Displacement!E:G, 3, FALSE)</f>
        <v>No shock</v>
      </c>
      <c r="P397" s="6" t="str">
        <f>VLOOKUP(E397, Disease!E:G, 3, FALSE)</f>
        <v>No shock</v>
      </c>
      <c r="Q397" s="6" t="str">
        <f>VLOOKUP(E397, Markets!E:G, 3, FALSE)</f>
        <v>No shock</v>
      </c>
    </row>
    <row r="398" spans="1:17" s="1" customFormat="1" ht="17.5" thickTop="1" thickBot="1" x14ac:dyDescent="0.5">
      <c r="A398" s="50" t="s">
        <v>147</v>
      </c>
      <c r="B398" s="3" t="s">
        <v>964</v>
      </c>
      <c r="C398" s="3" t="s">
        <v>965</v>
      </c>
      <c r="D398" s="3" t="s">
        <v>966</v>
      </c>
      <c r="E398" s="3" t="str">
        <f t="shared" si="12"/>
        <v>AF3401_February</v>
      </c>
      <c r="F398" s="10">
        <v>158611.3332702078</v>
      </c>
      <c r="G398" s="11">
        <f t="shared" si="13"/>
        <v>2</v>
      </c>
      <c r="H398" s="6" t="str">
        <f>VLOOKUP(E398, Conflict!E:G, 3, FALSE)</f>
        <v>No shock</v>
      </c>
      <c r="I398" s="19">
        <f>VLOOKUP(E398, 'Natural Hazards'!E:G, 3, FALSE)</f>
        <v>0</v>
      </c>
      <c r="J398" s="6" t="str">
        <f>VLOOKUP(E398, 'Natural Hazards'!E:H, 4, FALSE)</f>
        <v>No shock</v>
      </c>
      <c r="K398" s="6" t="str">
        <f>VLOOKUP(E398, 'Natural Hazards'!E:V, 18, FALSE)</f>
        <v>No shock</v>
      </c>
      <c r="L398" s="6" t="str">
        <f>VLOOKUP(E398, 'Natural Hazards'!E:AF, 28, FALSE)</f>
        <v>No Shock</v>
      </c>
      <c r="M398" s="6" t="str">
        <f>VLOOKUP(E398,'Natural Hazards'!E:AH, 30, FALSE)</f>
        <v>No Shock</v>
      </c>
      <c r="N398" s="6" t="str">
        <f>VLOOKUP(E398, 'Policy&amp;Access'!E:G, 3, FALSE)</f>
        <v>No shock</v>
      </c>
      <c r="O398" s="6" t="str">
        <f>VLOOKUP(E398, Displacement!E:G, 3, FALSE)</f>
        <v>No shock</v>
      </c>
      <c r="P398" s="6" t="str">
        <f>VLOOKUP(E398, Disease!E:G, 3, FALSE)</f>
        <v>Shock</v>
      </c>
      <c r="Q398" s="6" t="str">
        <f>VLOOKUP(E398, Markets!E:G, 3, FALSE)</f>
        <v>Shock</v>
      </c>
    </row>
    <row r="399" spans="1:17" s="1" customFormat="1" ht="17.5" thickTop="1" thickBot="1" x14ac:dyDescent="0.5">
      <c r="A399" s="50" t="s">
        <v>147</v>
      </c>
      <c r="B399" s="3" t="s">
        <v>964</v>
      </c>
      <c r="C399" s="3" t="s">
        <v>967</v>
      </c>
      <c r="D399" s="3" t="s">
        <v>968</v>
      </c>
      <c r="E399" s="3" t="str">
        <f t="shared" si="12"/>
        <v>AF3402_February</v>
      </c>
      <c r="F399" s="10">
        <v>16430.913584432907</v>
      </c>
      <c r="G399" s="11">
        <f t="shared" si="13"/>
        <v>3</v>
      </c>
      <c r="H399" s="6" t="str">
        <f>VLOOKUP(E399, Conflict!E:G, 3, FALSE)</f>
        <v>No shock</v>
      </c>
      <c r="I399" s="19">
        <f>VLOOKUP(E399, 'Natural Hazards'!E:G, 3, FALSE)</f>
        <v>1</v>
      </c>
      <c r="J399" s="6" t="str">
        <f>VLOOKUP(E399, 'Natural Hazards'!E:H, 4, FALSE)</f>
        <v>Shock</v>
      </c>
      <c r="K399" s="6" t="str">
        <f>VLOOKUP(E399, 'Natural Hazards'!E:V, 18, FALSE)</f>
        <v>No shock</v>
      </c>
      <c r="L399" s="6" t="str">
        <f>VLOOKUP(E399, 'Natural Hazards'!E:AF, 28, FALSE)</f>
        <v>No Shock</v>
      </c>
      <c r="M399" s="6" t="str">
        <f>VLOOKUP(E399,'Natural Hazards'!E:AH, 30, FALSE)</f>
        <v>No Shock</v>
      </c>
      <c r="N399" s="6" t="str">
        <f>VLOOKUP(E399, 'Policy&amp;Access'!E:G, 3, FALSE)</f>
        <v>No shock</v>
      </c>
      <c r="O399" s="6" t="str">
        <f>VLOOKUP(E399, Displacement!E:G, 3, FALSE)</f>
        <v>No shock</v>
      </c>
      <c r="P399" s="6" t="str">
        <f>VLOOKUP(E399, Disease!E:G, 3, FALSE)</f>
        <v>Shock</v>
      </c>
      <c r="Q399" s="6" t="str">
        <f>VLOOKUP(E399, Markets!E:G, 3, FALSE)</f>
        <v>Shock</v>
      </c>
    </row>
    <row r="400" spans="1:17" s="1" customFormat="1" ht="17.5" thickTop="1" thickBot="1" x14ac:dyDescent="0.5">
      <c r="A400" s="50" t="s">
        <v>147</v>
      </c>
      <c r="B400" s="3" t="s">
        <v>964</v>
      </c>
      <c r="C400" s="3" t="s">
        <v>969</v>
      </c>
      <c r="D400" s="3" t="s">
        <v>970</v>
      </c>
      <c r="E400" s="3" t="str">
        <f t="shared" si="12"/>
        <v>AF3403_February</v>
      </c>
      <c r="F400" s="10">
        <v>12177.778234461794</v>
      </c>
      <c r="G400" s="11">
        <f t="shared" si="13"/>
        <v>2</v>
      </c>
      <c r="H400" s="6" t="str">
        <f>VLOOKUP(E400, Conflict!E:G, 3, FALSE)</f>
        <v>No shock</v>
      </c>
      <c r="I400" s="19">
        <f>VLOOKUP(E400, 'Natural Hazards'!E:G, 3, FALSE)</f>
        <v>1</v>
      </c>
      <c r="J400" s="6" t="str">
        <f>VLOOKUP(E400, 'Natural Hazards'!E:H, 4, FALSE)</f>
        <v>Shock</v>
      </c>
      <c r="K400" s="6" t="str">
        <f>VLOOKUP(E400, 'Natural Hazards'!E:V, 18, FALSE)</f>
        <v>No shock</v>
      </c>
      <c r="L400" s="6" t="str">
        <f>VLOOKUP(E400, 'Natural Hazards'!E:AF, 28, FALSE)</f>
        <v>No Shock</v>
      </c>
      <c r="M400" s="6" t="str">
        <f>VLOOKUP(E400,'Natural Hazards'!E:AH, 30, FALSE)</f>
        <v>No Shock</v>
      </c>
      <c r="N400" s="6" t="str">
        <f>VLOOKUP(E400, 'Policy&amp;Access'!E:G, 3, FALSE)</f>
        <v>No shock</v>
      </c>
      <c r="O400" s="6" t="str">
        <f>VLOOKUP(E400, Displacement!E:G, 3, FALSE)</f>
        <v>No shock</v>
      </c>
      <c r="P400" s="6" t="str">
        <f>VLOOKUP(E400, Disease!E:G, 3, FALSE)</f>
        <v>No shock</v>
      </c>
      <c r="Q400" s="6" t="str">
        <f>VLOOKUP(E400, Markets!E:G, 3, FALSE)</f>
        <v>Shock</v>
      </c>
    </row>
    <row r="401" spans="1:17" s="1" customFormat="1" ht="17.5" thickTop="1" thickBot="1" x14ac:dyDescent="0.5">
      <c r="A401" s="50" t="s">
        <v>147</v>
      </c>
      <c r="B401" s="3" t="s">
        <v>964</v>
      </c>
      <c r="C401" s="3" t="s">
        <v>971</v>
      </c>
      <c r="D401" s="3" t="s">
        <v>972</v>
      </c>
      <c r="E401" s="3" t="str">
        <f t="shared" si="12"/>
        <v>AF3404_February</v>
      </c>
      <c r="F401" s="10">
        <v>11627.413916897331</v>
      </c>
      <c r="G401" s="11">
        <f t="shared" si="13"/>
        <v>2</v>
      </c>
      <c r="H401" s="6" t="str">
        <f>VLOOKUP(E401, Conflict!E:G, 3, FALSE)</f>
        <v>Shock</v>
      </c>
      <c r="I401" s="19">
        <f>VLOOKUP(E401, 'Natural Hazards'!E:G, 3, FALSE)</f>
        <v>0</v>
      </c>
      <c r="J401" s="6" t="str">
        <f>VLOOKUP(E401, 'Natural Hazards'!E:H, 4, FALSE)</f>
        <v>No shock</v>
      </c>
      <c r="K401" s="6" t="str">
        <f>VLOOKUP(E401, 'Natural Hazards'!E:V, 18, FALSE)</f>
        <v>No shock</v>
      </c>
      <c r="L401" s="6" t="str">
        <f>VLOOKUP(E401, 'Natural Hazards'!E:AF, 28, FALSE)</f>
        <v>No Shock</v>
      </c>
      <c r="M401" s="6" t="str">
        <f>VLOOKUP(E401,'Natural Hazards'!E:AH, 30, FALSE)</f>
        <v>No Shock</v>
      </c>
      <c r="N401" s="6" t="str">
        <f>VLOOKUP(E401, 'Policy&amp;Access'!E:G, 3, FALSE)</f>
        <v>No shock</v>
      </c>
      <c r="O401" s="6" t="str">
        <f>VLOOKUP(E401, Displacement!E:G, 3, FALSE)</f>
        <v>No shock</v>
      </c>
      <c r="P401" s="6" t="str">
        <f>VLOOKUP(E401, Disease!E:G, 3, FALSE)</f>
        <v>No shock</v>
      </c>
      <c r="Q401" s="6" t="str">
        <f>VLOOKUP(E401, Markets!E:G, 3, FALSE)</f>
        <v>Shock</v>
      </c>
    </row>
    <row r="402" spans="1:17" s="1" customFormat="1" ht="17.5" thickTop="1" thickBot="1" x14ac:dyDescent="0.5">
      <c r="A402" s="50" t="s">
        <v>147</v>
      </c>
      <c r="B402" s="3" t="s">
        <v>964</v>
      </c>
      <c r="C402" s="3" t="s">
        <v>973</v>
      </c>
      <c r="D402" s="3" t="s">
        <v>974</v>
      </c>
      <c r="E402" s="3" t="str">
        <f t="shared" si="12"/>
        <v>AF3405_February</v>
      </c>
      <c r="F402" s="10">
        <v>53183.100795480612</v>
      </c>
      <c r="G402" s="11">
        <f t="shared" si="13"/>
        <v>3</v>
      </c>
      <c r="H402" s="6" t="str">
        <f>VLOOKUP(E402, Conflict!E:G, 3, FALSE)</f>
        <v>No shock</v>
      </c>
      <c r="I402" s="19">
        <f>VLOOKUP(E402, 'Natural Hazards'!E:G, 3, FALSE)</f>
        <v>1</v>
      </c>
      <c r="J402" s="6" t="str">
        <f>VLOOKUP(E402, 'Natural Hazards'!E:H, 4, FALSE)</f>
        <v>Shock</v>
      </c>
      <c r="K402" s="6" t="str">
        <f>VLOOKUP(E402, 'Natural Hazards'!E:V, 18, FALSE)</f>
        <v>No shock</v>
      </c>
      <c r="L402" s="6" t="str">
        <f>VLOOKUP(E402, 'Natural Hazards'!E:AF, 28, FALSE)</f>
        <v>No Shock</v>
      </c>
      <c r="M402" s="6" t="str">
        <f>VLOOKUP(E402,'Natural Hazards'!E:AH, 30, FALSE)</f>
        <v>No Shock</v>
      </c>
      <c r="N402" s="6" t="str">
        <f>VLOOKUP(E402, 'Policy&amp;Access'!E:G, 3, FALSE)</f>
        <v>No shock</v>
      </c>
      <c r="O402" s="6" t="str">
        <f>VLOOKUP(E402, Displacement!E:G, 3, FALSE)</f>
        <v>No shock</v>
      </c>
      <c r="P402" s="6" t="str">
        <f>VLOOKUP(E402, Disease!E:G, 3, FALSE)</f>
        <v>Shock</v>
      </c>
      <c r="Q402" s="6" t="str">
        <f>VLOOKUP(E402, Markets!E:G, 3, FALSE)</f>
        <v>Shock</v>
      </c>
    </row>
    <row r="403" spans="1:17" ht="16.5" thickTop="1" x14ac:dyDescent="0.35">
      <c r="A403" s="50"/>
    </row>
  </sheetData>
  <autoFilter ref="A1:Q402" xr:uid="{00000000-0001-0000-0000-000000000000}"/>
  <phoneticPr fontId="21" type="noConversion"/>
  <conditionalFormatting sqref="G2:G402">
    <cfRule type="cellIs" dxfId="51" priority="12" operator="greaterThanOrEqual">
      <formula>6</formula>
    </cfRule>
    <cfRule type="cellIs" dxfId="50" priority="13" operator="between">
      <formula>4</formula>
      <formula>5</formula>
    </cfRule>
    <cfRule type="cellIs" dxfId="49" priority="14" operator="between">
      <formula>2</formula>
      <formula>3</formula>
    </cfRule>
    <cfRule type="cellIs" dxfId="48" priority="15" operator="equal">
      <formula>1</formula>
    </cfRule>
    <cfRule type="cellIs" dxfId="47" priority="16" operator="equal">
      <formula>0</formula>
    </cfRule>
  </conditionalFormatting>
  <conditionalFormatting sqref="H2:H402 J2:Q402">
    <cfRule type="cellIs" dxfId="46" priority="57" operator="equal">
      <formula>"Shock"</formula>
    </cfRule>
  </conditionalFormatting>
  <pageMargins left="0.7" right="0.7" top="0.75" bottom="0.75" header="0.3" footer="0.3"/>
  <pageSetup paperSize="9" orientation="portrait"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1DDE1-17C2-4DEF-8424-4CC6A93AB55C}">
  <dimension ref="A1:R403"/>
  <sheetViews>
    <sheetView topLeftCell="A2" zoomScaleNormal="100" workbookViewId="0">
      <selection activeCell="L2" sqref="L2"/>
    </sheetView>
  </sheetViews>
  <sheetFormatPr defaultRowHeight="14.5" x14ac:dyDescent="0.35"/>
  <cols>
    <col min="1" max="1" width="10.54296875" bestFit="1" customWidth="1"/>
    <col min="2" max="2" width="16.54296875" customWidth="1"/>
    <col min="3" max="3" width="22.54296875" customWidth="1"/>
    <col min="4" max="4" width="16.54296875" customWidth="1"/>
    <col min="5" max="5" width="16.54296875" hidden="1" customWidth="1"/>
    <col min="6" max="8" width="16.54296875" customWidth="1"/>
    <col min="9" max="9" width="18.54296875" customWidth="1"/>
    <col min="10" max="12" width="16.54296875" customWidth="1"/>
    <col min="13" max="13" width="20.1796875" customWidth="1"/>
    <col min="14" max="14" width="3.81640625" hidden="1" customWidth="1"/>
    <col min="15" max="15" width="8.1796875" hidden="1" customWidth="1"/>
    <col min="16" max="16" width="18.54296875" hidden="1" customWidth="1"/>
    <col min="17" max="17" width="18.453125" hidden="1" customWidth="1"/>
    <col min="18" max="18" width="29.453125" hidden="1" customWidth="1"/>
    <col min="19" max="19" width="35.453125" customWidth="1"/>
  </cols>
  <sheetData>
    <row r="1" spans="1:18" ht="15" hidden="1" thickBot="1" x14ac:dyDescent="0.4">
      <c r="I1">
        <v>1</v>
      </c>
      <c r="J1">
        <v>2</v>
      </c>
      <c r="K1">
        <v>3</v>
      </c>
      <c r="L1">
        <v>4</v>
      </c>
      <c r="M1">
        <v>5</v>
      </c>
    </row>
    <row r="2" spans="1:18" ht="101.15" customHeight="1" thickTop="1" thickBot="1" x14ac:dyDescent="0.4">
      <c r="A2" s="41" t="s">
        <v>130</v>
      </c>
      <c r="B2" s="41" t="s">
        <v>131</v>
      </c>
      <c r="C2" s="41" t="s">
        <v>132</v>
      </c>
      <c r="D2" s="41" t="s">
        <v>133</v>
      </c>
      <c r="E2" s="41" t="s">
        <v>134</v>
      </c>
      <c r="F2" s="41" t="s">
        <v>135</v>
      </c>
      <c r="G2" s="42" t="s">
        <v>975</v>
      </c>
      <c r="H2" s="40" t="s">
        <v>976</v>
      </c>
      <c r="I2" s="44" t="s">
        <v>977</v>
      </c>
      <c r="J2" s="45" t="s">
        <v>978</v>
      </c>
      <c r="K2" s="44" t="s">
        <v>979</v>
      </c>
      <c r="L2" s="45" t="s">
        <v>980</v>
      </c>
      <c r="M2" s="45" t="s">
        <v>981</v>
      </c>
      <c r="N2" s="2">
        <v>1</v>
      </c>
      <c r="O2" s="2">
        <v>2</v>
      </c>
      <c r="P2" s="2">
        <v>3</v>
      </c>
      <c r="Q2" s="2">
        <v>4</v>
      </c>
      <c r="R2" s="2">
        <v>5</v>
      </c>
    </row>
    <row r="3" spans="1:18" ht="17" thickTop="1" thickBot="1" x14ac:dyDescent="0.5">
      <c r="A3" s="50" t="s">
        <v>147</v>
      </c>
      <c r="B3" s="3" t="s">
        <v>148</v>
      </c>
      <c r="C3" s="3" t="s">
        <v>148</v>
      </c>
      <c r="D3" s="3" t="s">
        <v>149</v>
      </c>
      <c r="E3" s="3" t="str">
        <f>_xlfn.CONCAT(D3,"_",A3)</f>
        <v>AF0101_February</v>
      </c>
      <c r="F3" s="10">
        <v>5577308.5623507081</v>
      </c>
      <c r="G3" s="4" t="str">
        <f t="shared" ref="G3:G66" si="0">IF(H3&gt;0, "Shock", "No shock")</f>
        <v>Shock</v>
      </c>
      <c r="H3" s="4">
        <f>SUM(N3:R3)</f>
        <v>1</v>
      </c>
      <c r="I3" s="5">
        <v>0.115789473684211</v>
      </c>
      <c r="J3" s="5">
        <v>9.4827586206896505E-2</v>
      </c>
      <c r="K3" s="6">
        <v>7</v>
      </c>
      <c r="L3" s="5">
        <v>3.7974683544303799E-2</v>
      </c>
      <c r="M3" s="5">
        <v>0.198019801980198</v>
      </c>
      <c r="N3" s="6">
        <f>IF(I3&gt;0.2, 1, 0)</f>
        <v>0</v>
      </c>
      <c r="O3" s="6">
        <f>IF(J3&gt;0.2, 1, 0)</f>
        <v>0</v>
      </c>
      <c r="P3" s="6">
        <f>IF(K3&gt;3, 1, 0)</f>
        <v>1</v>
      </c>
      <c r="Q3" s="6">
        <f>IF(L3&gt;0.2, 1, 0)</f>
        <v>0</v>
      </c>
      <c r="R3" s="6">
        <f>IF(M3&gt;0.2, 1, 0)</f>
        <v>0</v>
      </c>
    </row>
    <row r="4" spans="1:18" ht="17" thickTop="1" thickBot="1" x14ac:dyDescent="0.5">
      <c r="A4" s="50" t="s">
        <v>147</v>
      </c>
      <c r="B4" s="3" t="s">
        <v>148</v>
      </c>
      <c r="C4" s="3" t="s">
        <v>150</v>
      </c>
      <c r="D4" s="3" t="s">
        <v>151</v>
      </c>
      <c r="E4" s="3" t="str">
        <f t="shared" ref="E4:E67" si="1">_xlfn.CONCAT(D4,"_",A4)</f>
        <v>AF0102_February</v>
      </c>
      <c r="F4" s="10">
        <v>249409.37105539389</v>
      </c>
      <c r="G4" s="4" t="str">
        <f t="shared" si="0"/>
        <v>No shock</v>
      </c>
      <c r="H4" s="4">
        <f t="shared" ref="H4:H66" si="2">SUM(N4:R4)</f>
        <v>0</v>
      </c>
      <c r="I4" s="5">
        <v>0</v>
      </c>
      <c r="J4" s="5">
        <v>0</v>
      </c>
      <c r="K4" s="6">
        <v>0</v>
      </c>
      <c r="L4" s="5">
        <v>0</v>
      </c>
      <c r="M4" s="5">
        <v>0</v>
      </c>
      <c r="N4" s="6">
        <f>IF(I4&gt;0.2, 1, 0)</f>
        <v>0</v>
      </c>
      <c r="O4" s="6">
        <f t="shared" ref="O4:O66" si="3">IF(J4&gt;0.2, 1, 0)</f>
        <v>0</v>
      </c>
      <c r="P4" s="6">
        <f t="shared" ref="P4:P66" si="4">IF(K4&gt;3, 1, 0)</f>
        <v>0</v>
      </c>
      <c r="Q4" s="6">
        <f t="shared" ref="Q4:Q66" si="5">IF(L4&gt;0.2, 1, 0)</f>
        <v>0</v>
      </c>
      <c r="R4" s="6">
        <f t="shared" ref="R4:R66" si="6">IF(M4&gt;0.2, 1, 0)</f>
        <v>0</v>
      </c>
    </row>
    <row r="5" spans="1:18" ht="17" thickTop="1" thickBot="1" x14ac:dyDescent="0.5">
      <c r="A5" s="50" t="s">
        <v>147</v>
      </c>
      <c r="B5" s="3" t="s">
        <v>148</v>
      </c>
      <c r="C5" s="3" t="s">
        <v>152</v>
      </c>
      <c r="D5" s="3" t="s">
        <v>153</v>
      </c>
      <c r="E5" s="3" t="str">
        <f t="shared" si="1"/>
        <v>AF0103_February</v>
      </c>
      <c r="F5" s="10">
        <v>89917.163080501676</v>
      </c>
      <c r="G5" s="4" t="str">
        <f t="shared" si="0"/>
        <v>No shock</v>
      </c>
      <c r="H5" s="4">
        <f t="shared" si="2"/>
        <v>0</v>
      </c>
      <c r="I5" s="5">
        <v>0</v>
      </c>
      <c r="J5" s="5">
        <v>0</v>
      </c>
      <c r="K5" s="6">
        <v>0</v>
      </c>
      <c r="L5" s="5">
        <v>0</v>
      </c>
      <c r="M5" s="5">
        <v>0</v>
      </c>
      <c r="N5" s="6">
        <f t="shared" ref="N5:N66" si="7">IF(I5&gt;0.2, 1, 0)</f>
        <v>0</v>
      </c>
      <c r="O5" s="6">
        <f t="shared" si="3"/>
        <v>0</v>
      </c>
      <c r="P5" s="6">
        <f t="shared" si="4"/>
        <v>0</v>
      </c>
      <c r="Q5" s="6">
        <f t="shared" si="5"/>
        <v>0</v>
      </c>
      <c r="R5" s="6">
        <f t="shared" si="6"/>
        <v>0</v>
      </c>
    </row>
    <row r="6" spans="1:18" ht="17" thickTop="1" thickBot="1" x14ac:dyDescent="0.5">
      <c r="A6" s="50" t="s">
        <v>147</v>
      </c>
      <c r="B6" s="3" t="s">
        <v>148</v>
      </c>
      <c r="C6" s="3" t="s">
        <v>154</v>
      </c>
      <c r="D6" s="3" t="s">
        <v>155</v>
      </c>
      <c r="E6" s="3" t="str">
        <f t="shared" si="1"/>
        <v>AF0104_February</v>
      </c>
      <c r="F6" s="10">
        <v>322500.50344947947</v>
      </c>
      <c r="G6" s="4" t="str">
        <f t="shared" si="0"/>
        <v>No shock</v>
      </c>
      <c r="H6" s="4">
        <f t="shared" si="2"/>
        <v>0</v>
      </c>
      <c r="I6" s="5">
        <v>0</v>
      </c>
      <c r="J6" s="5">
        <v>0</v>
      </c>
      <c r="K6" s="6">
        <v>0</v>
      </c>
      <c r="L6" s="5">
        <v>0</v>
      </c>
      <c r="M6" s="5">
        <v>0</v>
      </c>
      <c r="N6" s="6">
        <f t="shared" si="7"/>
        <v>0</v>
      </c>
      <c r="O6" s="6">
        <f t="shared" si="3"/>
        <v>0</v>
      </c>
      <c r="P6" s="6">
        <f t="shared" si="4"/>
        <v>0</v>
      </c>
      <c r="Q6" s="6">
        <f t="shared" si="5"/>
        <v>0</v>
      </c>
      <c r="R6" s="6">
        <f t="shared" si="6"/>
        <v>0</v>
      </c>
    </row>
    <row r="7" spans="1:18" ht="17" thickTop="1" thickBot="1" x14ac:dyDescent="0.5">
      <c r="A7" s="50" t="s">
        <v>147</v>
      </c>
      <c r="B7" s="3" t="s">
        <v>148</v>
      </c>
      <c r="C7" s="3" t="s">
        <v>156</v>
      </c>
      <c r="D7" s="3" t="s">
        <v>157</v>
      </c>
      <c r="E7" s="3" t="str">
        <f t="shared" si="1"/>
        <v>AF0105_February</v>
      </c>
      <c r="F7" s="10">
        <v>192932.03602280546</v>
      </c>
      <c r="G7" s="4" t="str">
        <f t="shared" si="0"/>
        <v>No shock</v>
      </c>
      <c r="H7" s="4">
        <f t="shared" si="2"/>
        <v>0</v>
      </c>
      <c r="I7" s="5">
        <v>0</v>
      </c>
      <c r="J7" s="5">
        <v>0</v>
      </c>
      <c r="K7" s="6">
        <v>0</v>
      </c>
      <c r="L7" s="5">
        <v>0</v>
      </c>
      <c r="M7" s="5">
        <v>0</v>
      </c>
      <c r="N7" s="6">
        <f t="shared" si="7"/>
        <v>0</v>
      </c>
      <c r="O7" s="6">
        <f t="shared" si="3"/>
        <v>0</v>
      </c>
      <c r="P7" s="6">
        <f t="shared" si="4"/>
        <v>0</v>
      </c>
      <c r="Q7" s="6">
        <f t="shared" si="5"/>
        <v>0</v>
      </c>
      <c r="R7" s="6">
        <f t="shared" si="6"/>
        <v>0</v>
      </c>
    </row>
    <row r="8" spans="1:18" ht="17" thickTop="1" thickBot="1" x14ac:dyDescent="0.5">
      <c r="A8" s="50" t="s">
        <v>147</v>
      </c>
      <c r="B8" s="3" t="s">
        <v>148</v>
      </c>
      <c r="C8" s="3" t="s">
        <v>158</v>
      </c>
      <c r="D8" s="3" t="s">
        <v>159</v>
      </c>
      <c r="E8" s="3" t="str">
        <f t="shared" si="1"/>
        <v>AF0106_February</v>
      </c>
      <c r="F8" s="10">
        <v>128215.83911779003</v>
      </c>
      <c r="G8" s="4" t="str">
        <f t="shared" si="0"/>
        <v>No shock</v>
      </c>
      <c r="H8" s="4">
        <f t="shared" si="2"/>
        <v>0</v>
      </c>
      <c r="I8" s="5">
        <v>0</v>
      </c>
      <c r="J8" s="5">
        <v>0</v>
      </c>
      <c r="K8" s="6">
        <v>0</v>
      </c>
      <c r="L8" s="5">
        <v>0</v>
      </c>
      <c r="M8" s="5">
        <v>0</v>
      </c>
      <c r="N8" s="6">
        <f t="shared" si="7"/>
        <v>0</v>
      </c>
      <c r="O8" s="6">
        <f t="shared" si="3"/>
        <v>0</v>
      </c>
      <c r="P8" s="6">
        <f t="shared" si="4"/>
        <v>0</v>
      </c>
      <c r="Q8" s="6">
        <f t="shared" si="5"/>
        <v>0</v>
      </c>
      <c r="R8" s="6">
        <f t="shared" si="6"/>
        <v>0</v>
      </c>
    </row>
    <row r="9" spans="1:18" ht="17" thickTop="1" thickBot="1" x14ac:dyDescent="0.5">
      <c r="A9" s="50" t="s">
        <v>147</v>
      </c>
      <c r="B9" s="3" t="s">
        <v>148</v>
      </c>
      <c r="C9" s="3" t="s">
        <v>160</v>
      </c>
      <c r="D9" s="3" t="s">
        <v>161</v>
      </c>
      <c r="E9" s="3" t="str">
        <f t="shared" si="1"/>
        <v>AF0107_February</v>
      </c>
      <c r="F9" s="10">
        <v>49854.072833864564</v>
      </c>
      <c r="G9" s="4" t="str">
        <f t="shared" si="0"/>
        <v>No shock</v>
      </c>
      <c r="H9" s="4">
        <f t="shared" si="2"/>
        <v>0</v>
      </c>
      <c r="I9" s="5">
        <v>0</v>
      </c>
      <c r="J9" s="5">
        <v>0</v>
      </c>
      <c r="K9" s="6">
        <v>0</v>
      </c>
      <c r="L9" s="5">
        <v>0</v>
      </c>
      <c r="M9" s="5">
        <v>0</v>
      </c>
      <c r="N9" s="6">
        <f t="shared" si="7"/>
        <v>0</v>
      </c>
      <c r="O9" s="6">
        <f t="shared" si="3"/>
        <v>0</v>
      </c>
      <c r="P9" s="6">
        <f t="shared" si="4"/>
        <v>0</v>
      </c>
      <c r="Q9" s="6">
        <f t="shared" si="5"/>
        <v>0</v>
      </c>
      <c r="R9" s="6">
        <f t="shared" si="6"/>
        <v>0</v>
      </c>
    </row>
    <row r="10" spans="1:18" ht="17" thickTop="1" thickBot="1" x14ac:dyDescent="0.5">
      <c r="A10" s="50" t="s">
        <v>147</v>
      </c>
      <c r="B10" s="3" t="s">
        <v>148</v>
      </c>
      <c r="C10" s="3" t="s">
        <v>162</v>
      </c>
      <c r="D10" s="3" t="s">
        <v>163</v>
      </c>
      <c r="E10" s="3" t="str">
        <f t="shared" si="1"/>
        <v>AF0108_February</v>
      </c>
      <c r="F10" s="10">
        <v>80090.184012550497</v>
      </c>
      <c r="G10" s="4" t="str">
        <f t="shared" si="0"/>
        <v>No shock</v>
      </c>
      <c r="H10" s="4">
        <f t="shared" si="2"/>
        <v>0</v>
      </c>
      <c r="I10" s="5">
        <v>0</v>
      </c>
      <c r="J10" s="5">
        <v>0</v>
      </c>
      <c r="K10" s="6">
        <v>0</v>
      </c>
      <c r="L10" s="5">
        <v>0</v>
      </c>
      <c r="M10" s="5">
        <v>0</v>
      </c>
      <c r="N10" s="6">
        <f t="shared" si="7"/>
        <v>0</v>
      </c>
      <c r="O10" s="6">
        <f t="shared" si="3"/>
        <v>0</v>
      </c>
      <c r="P10" s="6">
        <f t="shared" si="4"/>
        <v>0</v>
      </c>
      <c r="Q10" s="6">
        <f t="shared" si="5"/>
        <v>0</v>
      </c>
      <c r="R10" s="6">
        <f t="shared" si="6"/>
        <v>0</v>
      </c>
    </row>
    <row r="11" spans="1:18" ht="17" thickTop="1" thickBot="1" x14ac:dyDescent="0.5">
      <c r="A11" s="50" t="s">
        <v>147</v>
      </c>
      <c r="B11" s="3" t="s">
        <v>148</v>
      </c>
      <c r="C11" s="3" t="s">
        <v>164</v>
      </c>
      <c r="D11" s="3" t="s">
        <v>165</v>
      </c>
      <c r="E11" s="3" t="str">
        <f t="shared" si="1"/>
        <v>AF0109_February</v>
      </c>
      <c r="F11" s="10">
        <v>30092.501315974041</v>
      </c>
      <c r="G11" s="4" t="str">
        <f t="shared" si="0"/>
        <v>No shock</v>
      </c>
      <c r="H11" s="4">
        <f t="shared" si="2"/>
        <v>0</v>
      </c>
      <c r="I11" s="5">
        <v>0</v>
      </c>
      <c r="J11" s="5">
        <v>0</v>
      </c>
      <c r="K11" s="6">
        <v>0</v>
      </c>
      <c r="L11" s="5">
        <v>0</v>
      </c>
      <c r="M11" s="5">
        <v>0</v>
      </c>
      <c r="N11" s="6">
        <f t="shared" si="7"/>
        <v>0</v>
      </c>
      <c r="O11" s="6">
        <f t="shared" si="3"/>
        <v>0</v>
      </c>
      <c r="P11" s="6">
        <f t="shared" si="4"/>
        <v>0</v>
      </c>
      <c r="Q11" s="6">
        <f t="shared" si="5"/>
        <v>0</v>
      </c>
      <c r="R11" s="6">
        <f t="shared" si="6"/>
        <v>0</v>
      </c>
    </row>
    <row r="12" spans="1:18" ht="17" thickTop="1" thickBot="1" x14ac:dyDescent="0.5">
      <c r="A12" s="50" t="s">
        <v>147</v>
      </c>
      <c r="B12" s="3" t="s">
        <v>148</v>
      </c>
      <c r="C12" s="3" t="s">
        <v>166</v>
      </c>
      <c r="D12" s="3" t="s">
        <v>167</v>
      </c>
      <c r="E12" s="3" t="str">
        <f t="shared" si="1"/>
        <v>AF0110_February</v>
      </c>
      <c r="F12" s="10">
        <v>43452.550761487815</v>
      </c>
      <c r="G12" s="4" t="str">
        <f t="shared" si="0"/>
        <v>No shock</v>
      </c>
      <c r="H12" s="4">
        <f t="shared" si="2"/>
        <v>0</v>
      </c>
      <c r="I12" s="5">
        <v>0</v>
      </c>
      <c r="J12" s="5">
        <v>0</v>
      </c>
      <c r="K12" s="6">
        <v>0</v>
      </c>
      <c r="L12" s="5">
        <v>0</v>
      </c>
      <c r="M12" s="5">
        <v>0</v>
      </c>
      <c r="N12" s="6">
        <f t="shared" si="7"/>
        <v>0</v>
      </c>
      <c r="O12" s="6">
        <f t="shared" si="3"/>
        <v>0</v>
      </c>
      <c r="P12" s="6">
        <f t="shared" si="4"/>
        <v>0</v>
      </c>
      <c r="Q12" s="6">
        <f t="shared" si="5"/>
        <v>0</v>
      </c>
      <c r="R12" s="6">
        <f t="shared" si="6"/>
        <v>0</v>
      </c>
    </row>
    <row r="13" spans="1:18" ht="17" thickTop="1" thickBot="1" x14ac:dyDescent="0.5">
      <c r="A13" s="50" t="s">
        <v>147</v>
      </c>
      <c r="B13" s="3" t="s">
        <v>148</v>
      </c>
      <c r="C13" s="3" t="s">
        <v>168</v>
      </c>
      <c r="D13" s="3" t="s">
        <v>169</v>
      </c>
      <c r="E13" s="3" t="str">
        <f t="shared" si="1"/>
        <v>AF0111_February</v>
      </c>
      <c r="F13" s="10">
        <v>25858.334417904996</v>
      </c>
      <c r="G13" s="4" t="str">
        <f t="shared" si="0"/>
        <v>No shock</v>
      </c>
      <c r="H13" s="4">
        <f t="shared" si="2"/>
        <v>0</v>
      </c>
      <c r="I13" s="5">
        <v>0</v>
      </c>
      <c r="J13" s="5">
        <v>0</v>
      </c>
      <c r="K13" s="6">
        <v>0</v>
      </c>
      <c r="L13" s="5">
        <v>0</v>
      </c>
      <c r="M13" s="5">
        <v>0</v>
      </c>
      <c r="N13" s="6">
        <f t="shared" si="7"/>
        <v>0</v>
      </c>
      <c r="O13" s="6">
        <f t="shared" si="3"/>
        <v>0</v>
      </c>
      <c r="P13" s="6">
        <f t="shared" si="4"/>
        <v>0</v>
      </c>
      <c r="Q13" s="6">
        <f t="shared" si="5"/>
        <v>0</v>
      </c>
      <c r="R13" s="6">
        <f t="shared" si="6"/>
        <v>0</v>
      </c>
    </row>
    <row r="14" spans="1:18" ht="17" thickTop="1" thickBot="1" x14ac:dyDescent="0.5">
      <c r="A14" s="50" t="s">
        <v>147</v>
      </c>
      <c r="B14" s="3" t="s">
        <v>148</v>
      </c>
      <c r="C14" s="3" t="s">
        <v>170</v>
      </c>
      <c r="D14" s="3" t="s">
        <v>171</v>
      </c>
      <c r="E14" s="3" t="str">
        <f t="shared" si="1"/>
        <v>AF0112_February</v>
      </c>
      <c r="F14" s="10">
        <v>34718.703433692921</v>
      </c>
      <c r="G14" s="4" t="str">
        <f t="shared" si="0"/>
        <v>No shock</v>
      </c>
      <c r="H14" s="4">
        <f t="shared" si="2"/>
        <v>0</v>
      </c>
      <c r="I14" s="5">
        <v>0</v>
      </c>
      <c r="J14" s="5">
        <v>0</v>
      </c>
      <c r="K14" s="6">
        <v>0</v>
      </c>
      <c r="L14" s="5">
        <v>0</v>
      </c>
      <c r="M14" s="5">
        <v>0</v>
      </c>
      <c r="N14" s="6">
        <f t="shared" si="7"/>
        <v>0</v>
      </c>
      <c r="O14" s="6">
        <f t="shared" si="3"/>
        <v>0</v>
      </c>
      <c r="P14" s="6">
        <f t="shared" si="4"/>
        <v>0</v>
      </c>
      <c r="Q14" s="6">
        <f t="shared" si="5"/>
        <v>0</v>
      </c>
      <c r="R14" s="6">
        <f t="shared" si="6"/>
        <v>0</v>
      </c>
    </row>
    <row r="15" spans="1:18" ht="17" thickTop="1" thickBot="1" x14ac:dyDescent="0.5">
      <c r="A15" s="50" t="s">
        <v>147</v>
      </c>
      <c r="B15" s="3" t="s">
        <v>148</v>
      </c>
      <c r="C15" s="3" t="s">
        <v>172</v>
      </c>
      <c r="D15" s="3" t="s">
        <v>173</v>
      </c>
      <c r="E15" s="3" t="str">
        <f t="shared" si="1"/>
        <v>AF0113_February</v>
      </c>
      <c r="F15" s="10">
        <v>33179.74482530004</v>
      </c>
      <c r="G15" s="4" t="str">
        <f t="shared" si="0"/>
        <v>No shock</v>
      </c>
      <c r="H15" s="4">
        <f t="shared" si="2"/>
        <v>0</v>
      </c>
      <c r="I15" s="5">
        <v>0</v>
      </c>
      <c r="J15" s="5">
        <v>0</v>
      </c>
      <c r="K15" s="6">
        <v>0</v>
      </c>
      <c r="L15" s="5">
        <v>0</v>
      </c>
      <c r="M15" s="5">
        <v>0</v>
      </c>
      <c r="N15" s="6">
        <f t="shared" si="7"/>
        <v>0</v>
      </c>
      <c r="O15" s="6">
        <f t="shared" si="3"/>
        <v>0</v>
      </c>
      <c r="P15" s="6">
        <f t="shared" si="4"/>
        <v>0</v>
      </c>
      <c r="Q15" s="6">
        <f t="shared" si="5"/>
        <v>0</v>
      </c>
      <c r="R15" s="6">
        <f t="shared" si="6"/>
        <v>0</v>
      </c>
    </row>
    <row r="16" spans="1:18" ht="17" thickTop="1" thickBot="1" x14ac:dyDescent="0.5">
      <c r="A16" s="50" t="s">
        <v>147</v>
      </c>
      <c r="B16" s="3" t="s">
        <v>148</v>
      </c>
      <c r="C16" s="3" t="s">
        <v>174</v>
      </c>
      <c r="D16" s="3" t="s">
        <v>175</v>
      </c>
      <c r="E16" s="3" t="str">
        <f t="shared" si="1"/>
        <v>AF0114_February</v>
      </c>
      <c r="F16" s="10">
        <v>143859.05523159067</v>
      </c>
      <c r="G16" s="4" t="str">
        <f t="shared" si="0"/>
        <v>No shock</v>
      </c>
      <c r="H16" s="4">
        <f t="shared" si="2"/>
        <v>0</v>
      </c>
      <c r="I16" s="5">
        <v>0</v>
      </c>
      <c r="J16" s="5">
        <v>0</v>
      </c>
      <c r="K16" s="6">
        <v>0</v>
      </c>
      <c r="L16" s="5">
        <v>0</v>
      </c>
      <c r="M16" s="5">
        <v>0</v>
      </c>
      <c r="N16" s="6">
        <f t="shared" si="7"/>
        <v>0</v>
      </c>
      <c r="O16" s="6">
        <f t="shared" si="3"/>
        <v>0</v>
      </c>
      <c r="P16" s="6">
        <f t="shared" si="4"/>
        <v>0</v>
      </c>
      <c r="Q16" s="6">
        <f t="shared" si="5"/>
        <v>0</v>
      </c>
      <c r="R16" s="6">
        <f t="shared" si="6"/>
        <v>0</v>
      </c>
    </row>
    <row r="17" spans="1:18" ht="17" thickTop="1" thickBot="1" x14ac:dyDescent="0.5">
      <c r="A17" s="50" t="s">
        <v>147</v>
      </c>
      <c r="B17" s="3" t="s">
        <v>148</v>
      </c>
      <c r="C17" s="3" t="s">
        <v>176</v>
      </c>
      <c r="D17" s="3" t="s">
        <v>177</v>
      </c>
      <c r="E17" s="3" t="str">
        <f t="shared" si="1"/>
        <v>AF0115_February</v>
      </c>
      <c r="F17" s="10">
        <v>144934.94837295488</v>
      </c>
      <c r="G17" s="4" t="str">
        <f t="shared" si="0"/>
        <v>Shock</v>
      </c>
      <c r="H17" s="4">
        <f t="shared" si="2"/>
        <v>2</v>
      </c>
      <c r="I17" s="5">
        <v>0</v>
      </c>
      <c r="J17" s="5">
        <v>0.5</v>
      </c>
      <c r="K17" s="6">
        <v>1</v>
      </c>
      <c r="L17" s="5">
        <v>0</v>
      </c>
      <c r="M17" s="5">
        <v>0.5</v>
      </c>
      <c r="N17" s="6">
        <f t="shared" si="7"/>
        <v>0</v>
      </c>
      <c r="O17" s="6">
        <f t="shared" si="3"/>
        <v>1</v>
      </c>
      <c r="P17" s="6">
        <f t="shared" si="4"/>
        <v>0</v>
      </c>
      <c r="Q17" s="6">
        <f t="shared" si="5"/>
        <v>0</v>
      </c>
      <c r="R17" s="6">
        <f t="shared" si="6"/>
        <v>1</v>
      </c>
    </row>
    <row r="18" spans="1:18" ht="17" thickTop="1" thickBot="1" x14ac:dyDescent="0.5">
      <c r="A18" s="50" t="s">
        <v>147</v>
      </c>
      <c r="B18" s="3" t="s">
        <v>178</v>
      </c>
      <c r="C18" s="3" t="s">
        <v>179</v>
      </c>
      <c r="D18" s="3" t="s">
        <v>180</v>
      </c>
      <c r="E18" s="3" t="str">
        <f t="shared" si="1"/>
        <v>AF0201_February</v>
      </c>
      <c r="F18" s="10">
        <v>111837.21290036582</v>
      </c>
      <c r="G18" s="4" t="str">
        <f t="shared" si="0"/>
        <v>No shock</v>
      </c>
      <c r="H18" s="4">
        <f t="shared" si="2"/>
        <v>0</v>
      </c>
      <c r="I18" s="5">
        <v>0.11111111111111099</v>
      </c>
      <c r="J18" s="5">
        <v>0</v>
      </c>
      <c r="K18" s="6">
        <v>0</v>
      </c>
      <c r="L18" s="5">
        <v>0</v>
      </c>
      <c r="M18" s="5">
        <v>0</v>
      </c>
      <c r="N18" s="6">
        <f t="shared" si="7"/>
        <v>0</v>
      </c>
      <c r="O18" s="6">
        <f t="shared" si="3"/>
        <v>0</v>
      </c>
      <c r="P18" s="6">
        <f t="shared" si="4"/>
        <v>0</v>
      </c>
      <c r="Q18" s="6">
        <f t="shared" si="5"/>
        <v>0</v>
      </c>
      <c r="R18" s="6">
        <f t="shared" si="6"/>
        <v>0</v>
      </c>
    </row>
    <row r="19" spans="1:18" ht="17" thickTop="1" thickBot="1" x14ac:dyDescent="0.5">
      <c r="A19" s="50" t="s">
        <v>147</v>
      </c>
      <c r="B19" s="3" t="s">
        <v>178</v>
      </c>
      <c r="C19" s="3" t="s">
        <v>181</v>
      </c>
      <c r="D19" s="3" t="s">
        <v>182</v>
      </c>
      <c r="E19" s="3" t="str">
        <f t="shared" si="1"/>
        <v>AF0202_February</v>
      </c>
      <c r="F19" s="10">
        <v>83512.635434595722</v>
      </c>
      <c r="G19" s="4" t="str">
        <f t="shared" si="0"/>
        <v>No shock</v>
      </c>
      <c r="H19" s="4">
        <f t="shared" si="2"/>
        <v>0</v>
      </c>
      <c r="I19" s="5">
        <v>0</v>
      </c>
      <c r="J19" s="5">
        <v>0</v>
      </c>
      <c r="K19" s="6">
        <v>0</v>
      </c>
      <c r="L19" s="5">
        <v>0</v>
      </c>
      <c r="M19" s="5">
        <v>0</v>
      </c>
      <c r="N19" s="6">
        <f t="shared" si="7"/>
        <v>0</v>
      </c>
      <c r="O19" s="6">
        <f t="shared" si="3"/>
        <v>0</v>
      </c>
      <c r="P19" s="6">
        <f t="shared" si="4"/>
        <v>0</v>
      </c>
      <c r="Q19" s="6">
        <f t="shared" si="5"/>
        <v>0</v>
      </c>
      <c r="R19" s="6">
        <f t="shared" si="6"/>
        <v>0</v>
      </c>
    </row>
    <row r="20" spans="1:18" ht="17" thickTop="1" thickBot="1" x14ac:dyDescent="0.5">
      <c r="A20" s="50" t="s">
        <v>147</v>
      </c>
      <c r="B20" s="3" t="s">
        <v>178</v>
      </c>
      <c r="C20" s="3" t="s">
        <v>183</v>
      </c>
      <c r="D20" s="3" t="s">
        <v>184</v>
      </c>
      <c r="E20" s="3" t="str">
        <f t="shared" si="1"/>
        <v>AF0203_February</v>
      </c>
      <c r="F20" s="10">
        <v>37260.583919503311</v>
      </c>
      <c r="G20" s="4" t="str">
        <f t="shared" si="0"/>
        <v>No shock</v>
      </c>
      <c r="H20" s="4">
        <f t="shared" si="2"/>
        <v>0</v>
      </c>
      <c r="I20" s="5">
        <v>0</v>
      </c>
      <c r="J20" s="5">
        <v>0</v>
      </c>
      <c r="K20" s="6">
        <v>0</v>
      </c>
      <c r="L20" s="5">
        <v>0</v>
      </c>
      <c r="M20" s="5">
        <v>0</v>
      </c>
      <c r="N20" s="6">
        <f t="shared" si="7"/>
        <v>0</v>
      </c>
      <c r="O20" s="6">
        <f t="shared" si="3"/>
        <v>0</v>
      </c>
      <c r="P20" s="6">
        <f t="shared" si="4"/>
        <v>0</v>
      </c>
      <c r="Q20" s="6">
        <f t="shared" si="5"/>
        <v>0</v>
      </c>
      <c r="R20" s="6">
        <f t="shared" si="6"/>
        <v>0</v>
      </c>
    </row>
    <row r="21" spans="1:18" ht="17" thickTop="1" thickBot="1" x14ac:dyDescent="0.5">
      <c r="A21" s="50" t="s">
        <v>147</v>
      </c>
      <c r="B21" s="3" t="s">
        <v>178</v>
      </c>
      <c r="C21" s="3" t="s">
        <v>185</v>
      </c>
      <c r="D21" s="3" t="s">
        <v>186</v>
      </c>
      <c r="E21" s="3" t="str">
        <f t="shared" si="1"/>
        <v>AF0204_February</v>
      </c>
      <c r="F21" s="10">
        <v>102132.53965850003</v>
      </c>
      <c r="G21" s="4" t="str">
        <f t="shared" si="0"/>
        <v>No shock</v>
      </c>
      <c r="H21" s="4">
        <f t="shared" si="2"/>
        <v>0</v>
      </c>
      <c r="I21" s="5">
        <v>0</v>
      </c>
      <c r="J21" s="5">
        <v>0</v>
      </c>
      <c r="K21" s="6">
        <v>0</v>
      </c>
      <c r="L21" s="5">
        <v>0</v>
      </c>
      <c r="M21" s="5">
        <v>0</v>
      </c>
      <c r="N21" s="6">
        <f t="shared" si="7"/>
        <v>0</v>
      </c>
      <c r="O21" s="6">
        <f t="shared" si="3"/>
        <v>0</v>
      </c>
      <c r="P21" s="6">
        <f t="shared" si="4"/>
        <v>0</v>
      </c>
      <c r="Q21" s="6">
        <f t="shared" si="5"/>
        <v>0</v>
      </c>
      <c r="R21" s="6">
        <f t="shared" si="6"/>
        <v>0</v>
      </c>
    </row>
    <row r="22" spans="1:18" ht="17" thickTop="1" thickBot="1" x14ac:dyDescent="0.5">
      <c r="A22" s="50" t="s">
        <v>147</v>
      </c>
      <c r="B22" s="3" t="s">
        <v>178</v>
      </c>
      <c r="C22" s="3" t="s">
        <v>187</v>
      </c>
      <c r="D22" s="3" t="s">
        <v>188</v>
      </c>
      <c r="E22" s="3" t="str">
        <f t="shared" si="1"/>
        <v>AF0205_February</v>
      </c>
      <c r="F22" s="10">
        <v>144396.67586196944</v>
      </c>
      <c r="G22" s="4" t="str">
        <f t="shared" si="0"/>
        <v>No shock</v>
      </c>
      <c r="H22" s="4">
        <f t="shared" si="2"/>
        <v>0</v>
      </c>
      <c r="I22" s="5">
        <v>0</v>
      </c>
      <c r="J22" s="5">
        <v>0</v>
      </c>
      <c r="K22" s="6">
        <v>0</v>
      </c>
      <c r="L22" s="5">
        <v>0</v>
      </c>
      <c r="M22" s="5">
        <v>0</v>
      </c>
      <c r="N22" s="6">
        <f t="shared" si="7"/>
        <v>0</v>
      </c>
      <c r="O22" s="6">
        <f t="shared" si="3"/>
        <v>0</v>
      </c>
      <c r="P22" s="6">
        <f t="shared" si="4"/>
        <v>0</v>
      </c>
      <c r="Q22" s="6">
        <f t="shared" si="5"/>
        <v>0</v>
      </c>
      <c r="R22" s="6">
        <f t="shared" si="6"/>
        <v>0</v>
      </c>
    </row>
    <row r="23" spans="1:18" ht="17" thickTop="1" thickBot="1" x14ac:dyDescent="0.5">
      <c r="A23" s="50" t="s">
        <v>147</v>
      </c>
      <c r="B23" s="3" t="s">
        <v>178</v>
      </c>
      <c r="C23" s="3" t="s">
        <v>189</v>
      </c>
      <c r="D23" s="3" t="s">
        <v>190</v>
      </c>
      <c r="E23" s="3" t="str">
        <f t="shared" si="1"/>
        <v>AF0206_February</v>
      </c>
      <c r="F23" s="10">
        <v>128374.68085367465</v>
      </c>
      <c r="G23" s="4" t="str">
        <f t="shared" si="0"/>
        <v>No shock</v>
      </c>
      <c r="H23" s="4">
        <f t="shared" si="2"/>
        <v>0</v>
      </c>
      <c r="I23" s="5">
        <v>0</v>
      </c>
      <c r="J23" s="5">
        <v>0</v>
      </c>
      <c r="K23" s="6">
        <v>0</v>
      </c>
      <c r="L23" s="5">
        <v>0</v>
      </c>
      <c r="M23" s="5">
        <v>0</v>
      </c>
      <c r="N23" s="6">
        <f t="shared" si="7"/>
        <v>0</v>
      </c>
      <c r="O23" s="6">
        <f t="shared" si="3"/>
        <v>0</v>
      </c>
      <c r="P23" s="6">
        <f t="shared" si="4"/>
        <v>0</v>
      </c>
      <c r="Q23" s="6">
        <f t="shared" si="5"/>
        <v>0</v>
      </c>
      <c r="R23" s="6">
        <f t="shared" si="6"/>
        <v>0</v>
      </c>
    </row>
    <row r="24" spans="1:18" ht="17" thickTop="1" thickBot="1" x14ac:dyDescent="0.5">
      <c r="A24" s="50" t="s">
        <v>147</v>
      </c>
      <c r="B24" s="3" t="s">
        <v>178</v>
      </c>
      <c r="C24" s="3" t="s">
        <v>191</v>
      </c>
      <c r="D24" s="3" t="s">
        <v>192</v>
      </c>
      <c r="E24" s="3" t="str">
        <f t="shared" si="1"/>
        <v>AF0207_February</v>
      </c>
      <c r="F24" s="10">
        <v>62950.141197371639</v>
      </c>
      <c r="G24" s="4" t="str">
        <f t="shared" si="0"/>
        <v>No shock</v>
      </c>
      <c r="H24" s="4">
        <f t="shared" si="2"/>
        <v>0</v>
      </c>
      <c r="I24" s="5">
        <v>0</v>
      </c>
      <c r="J24" s="5">
        <v>0</v>
      </c>
      <c r="K24" s="6">
        <v>0</v>
      </c>
      <c r="L24" s="5">
        <v>0</v>
      </c>
      <c r="M24" s="5">
        <v>0</v>
      </c>
      <c r="N24" s="6">
        <f t="shared" si="7"/>
        <v>0</v>
      </c>
      <c r="O24" s="6">
        <f t="shared" si="3"/>
        <v>0</v>
      </c>
      <c r="P24" s="6">
        <f t="shared" si="4"/>
        <v>0</v>
      </c>
      <c r="Q24" s="6">
        <f t="shared" si="5"/>
        <v>0</v>
      </c>
      <c r="R24" s="6">
        <f t="shared" si="6"/>
        <v>0</v>
      </c>
    </row>
    <row r="25" spans="1:18" ht="17" thickTop="1" thickBot="1" x14ac:dyDescent="0.5">
      <c r="A25" s="50" t="s">
        <v>147</v>
      </c>
      <c r="B25" s="3" t="s">
        <v>193</v>
      </c>
      <c r="C25" s="3" t="s">
        <v>194</v>
      </c>
      <c r="D25" s="3" t="s">
        <v>195</v>
      </c>
      <c r="E25" s="3" t="str">
        <f t="shared" si="1"/>
        <v>AF0301_February</v>
      </c>
      <c r="F25" s="10">
        <v>273224.67913362751</v>
      </c>
      <c r="G25" s="4" t="str">
        <f t="shared" si="0"/>
        <v>Shock</v>
      </c>
      <c r="H25" s="4">
        <f t="shared" si="2"/>
        <v>1</v>
      </c>
      <c r="I25" s="5">
        <v>0.11111111111111099</v>
      </c>
      <c r="J25" s="5">
        <v>0.230769230769231</v>
      </c>
      <c r="K25" s="6">
        <v>1</v>
      </c>
      <c r="L25" s="5">
        <v>0.14285714285714299</v>
      </c>
      <c r="M25" s="5">
        <v>0.16666666666666699</v>
      </c>
      <c r="N25" s="6">
        <f t="shared" si="7"/>
        <v>0</v>
      </c>
      <c r="O25" s="6">
        <f t="shared" si="3"/>
        <v>1</v>
      </c>
      <c r="P25" s="6">
        <f t="shared" si="4"/>
        <v>0</v>
      </c>
      <c r="Q25" s="6">
        <f t="shared" si="5"/>
        <v>0</v>
      </c>
      <c r="R25" s="6">
        <f t="shared" si="6"/>
        <v>0</v>
      </c>
    </row>
    <row r="26" spans="1:18" ht="17" thickTop="1" thickBot="1" x14ac:dyDescent="0.5">
      <c r="A26" s="50" t="s">
        <v>147</v>
      </c>
      <c r="B26" s="3" t="s">
        <v>193</v>
      </c>
      <c r="C26" s="3" t="s">
        <v>196</v>
      </c>
      <c r="D26" s="3" t="s">
        <v>197</v>
      </c>
      <c r="E26" s="3" t="str">
        <f t="shared" si="1"/>
        <v>AF0302_February</v>
      </c>
      <c r="F26" s="10">
        <v>200714.92743348339</v>
      </c>
      <c r="G26" s="4" t="str">
        <f t="shared" si="0"/>
        <v>No shock</v>
      </c>
      <c r="H26" s="4">
        <f t="shared" si="2"/>
        <v>0</v>
      </c>
      <c r="I26" s="5">
        <v>5.5555555555555601E-2</v>
      </c>
      <c r="J26" s="5">
        <v>5.5555555555555601E-2</v>
      </c>
      <c r="K26" s="6">
        <v>0</v>
      </c>
      <c r="L26" s="5">
        <v>0.16666666666666699</v>
      </c>
      <c r="M26" s="5">
        <v>4.1666666666666699E-2</v>
      </c>
      <c r="N26" s="6">
        <f t="shared" si="7"/>
        <v>0</v>
      </c>
      <c r="O26" s="6">
        <f t="shared" si="3"/>
        <v>0</v>
      </c>
      <c r="P26" s="6">
        <f t="shared" si="4"/>
        <v>0</v>
      </c>
      <c r="Q26" s="6">
        <f t="shared" si="5"/>
        <v>0</v>
      </c>
      <c r="R26" s="6">
        <f t="shared" si="6"/>
        <v>0</v>
      </c>
    </row>
    <row r="27" spans="1:18" ht="17" thickTop="1" thickBot="1" x14ac:dyDescent="0.5">
      <c r="A27" s="50" t="s">
        <v>147</v>
      </c>
      <c r="B27" s="3" t="s">
        <v>193</v>
      </c>
      <c r="C27" s="3" t="s">
        <v>198</v>
      </c>
      <c r="D27" s="3" t="s">
        <v>199</v>
      </c>
      <c r="E27" s="3" t="str">
        <f t="shared" si="1"/>
        <v>AF0303_February</v>
      </c>
      <c r="F27" s="10">
        <v>73419.685948146813</v>
      </c>
      <c r="G27" s="4" t="str">
        <f t="shared" si="0"/>
        <v>No shock</v>
      </c>
      <c r="H27" s="4">
        <f t="shared" si="2"/>
        <v>0</v>
      </c>
      <c r="I27" s="5">
        <v>0</v>
      </c>
      <c r="J27" s="5">
        <v>0</v>
      </c>
      <c r="K27" s="6">
        <v>0</v>
      </c>
      <c r="L27" s="5">
        <v>0</v>
      </c>
      <c r="M27" s="5">
        <v>0</v>
      </c>
      <c r="N27" s="6">
        <f t="shared" si="7"/>
        <v>0</v>
      </c>
      <c r="O27" s="6">
        <f t="shared" si="3"/>
        <v>0</v>
      </c>
      <c r="P27" s="6">
        <f t="shared" si="4"/>
        <v>0</v>
      </c>
      <c r="Q27" s="6">
        <f t="shared" si="5"/>
        <v>0</v>
      </c>
      <c r="R27" s="6">
        <f t="shared" si="6"/>
        <v>0</v>
      </c>
    </row>
    <row r="28" spans="1:18" ht="17" thickTop="1" thickBot="1" x14ac:dyDescent="0.5">
      <c r="A28" s="50" t="s">
        <v>147</v>
      </c>
      <c r="B28" s="3" t="s">
        <v>193</v>
      </c>
      <c r="C28" s="3" t="s">
        <v>200</v>
      </c>
      <c r="D28" s="3" t="s">
        <v>201</v>
      </c>
      <c r="E28" s="3" t="str">
        <f t="shared" si="1"/>
        <v>AF0304_February</v>
      </c>
      <c r="F28" s="10">
        <v>65672.420373820598</v>
      </c>
      <c r="G28" s="4" t="str">
        <f t="shared" si="0"/>
        <v>Shock</v>
      </c>
      <c r="H28" s="4">
        <f t="shared" si="2"/>
        <v>1</v>
      </c>
      <c r="I28" s="5">
        <v>8.3333333333333301E-2</v>
      </c>
      <c r="J28" s="5">
        <v>0.14285714285714299</v>
      </c>
      <c r="K28" s="6">
        <v>0</v>
      </c>
      <c r="L28" s="5">
        <v>0.5</v>
      </c>
      <c r="M28" s="5">
        <v>0.2</v>
      </c>
      <c r="N28" s="6">
        <f t="shared" si="7"/>
        <v>0</v>
      </c>
      <c r="O28" s="6">
        <f t="shared" si="3"/>
        <v>0</v>
      </c>
      <c r="P28" s="6">
        <f t="shared" si="4"/>
        <v>0</v>
      </c>
      <c r="Q28" s="6">
        <f t="shared" si="5"/>
        <v>1</v>
      </c>
      <c r="R28" s="6">
        <f t="shared" si="6"/>
        <v>0</v>
      </c>
    </row>
    <row r="29" spans="1:18" ht="17" thickTop="1" thickBot="1" x14ac:dyDescent="0.5">
      <c r="A29" s="50" t="s">
        <v>147</v>
      </c>
      <c r="B29" s="3" t="s">
        <v>193</v>
      </c>
      <c r="C29" s="3" t="s">
        <v>202</v>
      </c>
      <c r="D29" s="3" t="s">
        <v>203</v>
      </c>
      <c r="E29" s="3" t="str">
        <f t="shared" si="1"/>
        <v>AF0305_February</v>
      </c>
      <c r="F29" s="10">
        <v>81688.260597158398</v>
      </c>
      <c r="G29" s="4" t="str">
        <f t="shared" si="0"/>
        <v>No shock</v>
      </c>
      <c r="H29" s="4">
        <f t="shared" si="2"/>
        <v>0</v>
      </c>
      <c r="I29" s="5">
        <v>0</v>
      </c>
      <c r="J29" s="5">
        <v>0</v>
      </c>
      <c r="K29" s="6">
        <v>0</v>
      </c>
      <c r="L29" s="5">
        <v>0</v>
      </c>
      <c r="M29" s="5">
        <v>0</v>
      </c>
      <c r="N29" s="6">
        <f t="shared" si="7"/>
        <v>0</v>
      </c>
      <c r="O29" s="6">
        <f t="shared" si="3"/>
        <v>0</v>
      </c>
      <c r="P29" s="6">
        <f t="shared" si="4"/>
        <v>0</v>
      </c>
      <c r="Q29" s="6">
        <f t="shared" si="5"/>
        <v>0</v>
      </c>
      <c r="R29" s="6">
        <f t="shared" si="6"/>
        <v>0</v>
      </c>
    </row>
    <row r="30" spans="1:18" ht="17" thickTop="1" thickBot="1" x14ac:dyDescent="0.5">
      <c r="A30" s="50" t="s">
        <v>147</v>
      </c>
      <c r="B30" s="3" t="s">
        <v>193</v>
      </c>
      <c r="C30" s="3" t="s">
        <v>204</v>
      </c>
      <c r="D30" s="3" t="s">
        <v>205</v>
      </c>
      <c r="E30" s="3" t="str">
        <f t="shared" si="1"/>
        <v>AF0306_February</v>
      </c>
      <c r="F30" s="10">
        <v>45215.766159165069</v>
      </c>
      <c r="G30" s="4" t="str">
        <f t="shared" si="0"/>
        <v>No shock</v>
      </c>
      <c r="H30" s="4">
        <f t="shared" si="2"/>
        <v>0</v>
      </c>
      <c r="I30" s="5">
        <v>0</v>
      </c>
      <c r="J30" s="5">
        <v>0</v>
      </c>
      <c r="K30" s="6">
        <v>0</v>
      </c>
      <c r="L30" s="5">
        <v>0</v>
      </c>
      <c r="M30" s="5">
        <v>0</v>
      </c>
      <c r="N30" s="6">
        <f t="shared" si="7"/>
        <v>0</v>
      </c>
      <c r="O30" s="6">
        <f t="shared" si="3"/>
        <v>0</v>
      </c>
      <c r="P30" s="6">
        <f t="shared" si="4"/>
        <v>0</v>
      </c>
      <c r="Q30" s="6">
        <f t="shared" si="5"/>
        <v>0</v>
      </c>
      <c r="R30" s="6">
        <f t="shared" si="6"/>
        <v>0</v>
      </c>
    </row>
    <row r="31" spans="1:18" ht="17" thickTop="1" thickBot="1" x14ac:dyDescent="0.5">
      <c r="A31" s="50" t="s">
        <v>147</v>
      </c>
      <c r="B31" s="3" t="s">
        <v>193</v>
      </c>
      <c r="C31" s="3" t="s">
        <v>206</v>
      </c>
      <c r="D31" s="3" t="s">
        <v>207</v>
      </c>
      <c r="E31" s="3" t="str">
        <f t="shared" si="1"/>
        <v>AF0307_February</v>
      </c>
      <c r="F31" s="10">
        <v>142510.74458242339</v>
      </c>
      <c r="G31" s="4" t="str">
        <f t="shared" si="0"/>
        <v>No shock</v>
      </c>
      <c r="H31" s="4">
        <f t="shared" si="2"/>
        <v>0</v>
      </c>
      <c r="I31" s="5">
        <v>0</v>
      </c>
      <c r="J31" s="5">
        <v>0</v>
      </c>
      <c r="K31" s="6">
        <v>0</v>
      </c>
      <c r="L31" s="5">
        <v>0</v>
      </c>
      <c r="M31" s="5">
        <v>0</v>
      </c>
      <c r="N31" s="6">
        <f t="shared" si="7"/>
        <v>0</v>
      </c>
      <c r="O31" s="6">
        <f t="shared" si="3"/>
        <v>0</v>
      </c>
      <c r="P31" s="6">
        <f t="shared" si="4"/>
        <v>0</v>
      </c>
      <c r="Q31" s="6">
        <f t="shared" si="5"/>
        <v>0</v>
      </c>
      <c r="R31" s="6">
        <f t="shared" si="6"/>
        <v>0</v>
      </c>
    </row>
    <row r="32" spans="1:18" ht="17" thickTop="1" thickBot="1" x14ac:dyDescent="0.5">
      <c r="A32" s="50" t="s">
        <v>147</v>
      </c>
      <c r="B32" s="3" t="s">
        <v>193</v>
      </c>
      <c r="C32" s="3" t="s">
        <v>208</v>
      </c>
      <c r="D32" s="3" t="s">
        <v>209</v>
      </c>
      <c r="E32" s="3" t="str">
        <f t="shared" si="1"/>
        <v>AF0308_February</v>
      </c>
      <c r="F32" s="10">
        <v>35198.707062694943</v>
      </c>
      <c r="G32" s="4" t="str">
        <f t="shared" si="0"/>
        <v>No shock</v>
      </c>
      <c r="H32" s="4">
        <f t="shared" si="2"/>
        <v>0</v>
      </c>
      <c r="I32" s="5">
        <v>0</v>
      </c>
      <c r="J32" s="5">
        <v>0</v>
      </c>
      <c r="K32" s="6">
        <v>0</v>
      </c>
      <c r="L32" s="5">
        <v>0</v>
      </c>
      <c r="M32" s="5">
        <v>0</v>
      </c>
      <c r="N32" s="6">
        <f t="shared" si="7"/>
        <v>0</v>
      </c>
      <c r="O32" s="6">
        <f t="shared" si="3"/>
        <v>0</v>
      </c>
      <c r="P32" s="6">
        <f t="shared" si="4"/>
        <v>0</v>
      </c>
      <c r="Q32" s="6">
        <f t="shared" si="5"/>
        <v>0</v>
      </c>
      <c r="R32" s="6">
        <f t="shared" si="6"/>
        <v>0</v>
      </c>
    </row>
    <row r="33" spans="1:18" ht="17" thickTop="1" thickBot="1" x14ac:dyDescent="0.5">
      <c r="A33" s="50" t="s">
        <v>147</v>
      </c>
      <c r="B33" s="3" t="s">
        <v>193</v>
      </c>
      <c r="C33" s="3" t="s">
        <v>210</v>
      </c>
      <c r="D33" s="3" t="s">
        <v>211</v>
      </c>
      <c r="E33" s="3" t="str">
        <f t="shared" si="1"/>
        <v>AF0309_February</v>
      </c>
      <c r="F33" s="10">
        <v>58328.015678462427</v>
      </c>
      <c r="G33" s="4" t="str">
        <f t="shared" si="0"/>
        <v>No shock</v>
      </c>
      <c r="H33" s="4">
        <f t="shared" si="2"/>
        <v>0</v>
      </c>
      <c r="I33" s="5">
        <v>0</v>
      </c>
      <c r="J33" s="5">
        <v>0</v>
      </c>
      <c r="K33" s="6">
        <v>0</v>
      </c>
      <c r="L33" s="5">
        <v>0</v>
      </c>
      <c r="M33" s="5">
        <v>0</v>
      </c>
      <c r="N33" s="6">
        <f t="shared" si="7"/>
        <v>0</v>
      </c>
      <c r="O33" s="6">
        <f t="shared" si="3"/>
        <v>0</v>
      </c>
      <c r="P33" s="6">
        <f t="shared" si="4"/>
        <v>0</v>
      </c>
      <c r="Q33" s="6">
        <f t="shared" si="5"/>
        <v>0</v>
      </c>
      <c r="R33" s="6">
        <f t="shared" si="6"/>
        <v>0</v>
      </c>
    </row>
    <row r="34" spans="1:18" ht="17" thickTop="1" thickBot="1" x14ac:dyDescent="0.5">
      <c r="A34" s="50" t="s">
        <v>147</v>
      </c>
      <c r="B34" s="3" t="s">
        <v>193</v>
      </c>
      <c r="C34" s="3" t="s">
        <v>212</v>
      </c>
      <c r="D34" s="3" t="s">
        <v>213</v>
      </c>
      <c r="E34" s="3" t="str">
        <f t="shared" si="1"/>
        <v>AF0310_February</v>
      </c>
      <c r="F34" s="10">
        <v>36935.98380349105</v>
      </c>
      <c r="G34" s="4" t="str">
        <f t="shared" si="0"/>
        <v>No shock</v>
      </c>
      <c r="H34" s="4">
        <f t="shared" si="2"/>
        <v>0</v>
      </c>
      <c r="I34" s="5">
        <v>0</v>
      </c>
      <c r="J34" s="5">
        <v>0</v>
      </c>
      <c r="K34" s="6">
        <v>0</v>
      </c>
      <c r="L34" s="5">
        <v>0</v>
      </c>
      <c r="M34" s="5">
        <v>0</v>
      </c>
      <c r="N34" s="6">
        <f t="shared" si="7"/>
        <v>0</v>
      </c>
      <c r="O34" s="6">
        <f t="shared" si="3"/>
        <v>0</v>
      </c>
      <c r="P34" s="6">
        <f t="shared" si="4"/>
        <v>0</v>
      </c>
      <c r="Q34" s="6">
        <f t="shared" si="5"/>
        <v>0</v>
      </c>
      <c r="R34" s="6">
        <f t="shared" si="6"/>
        <v>0</v>
      </c>
    </row>
    <row r="35" spans="1:18" ht="17" thickTop="1" thickBot="1" x14ac:dyDescent="0.5">
      <c r="A35" s="50" t="s">
        <v>147</v>
      </c>
      <c r="B35" s="3" t="s">
        <v>214</v>
      </c>
      <c r="C35" s="3" t="s">
        <v>215</v>
      </c>
      <c r="D35" s="3" t="s">
        <v>216</v>
      </c>
      <c r="E35" s="3" t="str">
        <f t="shared" si="1"/>
        <v>AF0401_February</v>
      </c>
      <c r="F35" s="10">
        <v>53541.464242590693</v>
      </c>
      <c r="G35" s="4" t="str">
        <f t="shared" si="0"/>
        <v>No shock</v>
      </c>
      <c r="H35" s="4">
        <f t="shared" si="2"/>
        <v>0</v>
      </c>
      <c r="I35" s="5">
        <v>0</v>
      </c>
      <c r="J35" s="5">
        <v>0</v>
      </c>
      <c r="K35" s="6">
        <v>0</v>
      </c>
      <c r="L35" s="5">
        <v>0</v>
      </c>
      <c r="M35" s="5">
        <v>0</v>
      </c>
      <c r="N35" s="6">
        <f t="shared" si="7"/>
        <v>0</v>
      </c>
      <c r="O35" s="6">
        <f t="shared" si="3"/>
        <v>0</v>
      </c>
      <c r="P35" s="6">
        <f t="shared" si="4"/>
        <v>0</v>
      </c>
      <c r="Q35" s="6">
        <f t="shared" si="5"/>
        <v>0</v>
      </c>
      <c r="R35" s="6">
        <f t="shared" si="6"/>
        <v>0</v>
      </c>
    </row>
    <row r="36" spans="1:18" ht="17" thickTop="1" thickBot="1" x14ac:dyDescent="0.5">
      <c r="A36" s="50" t="s">
        <v>147</v>
      </c>
      <c r="B36" s="3" t="s">
        <v>214</v>
      </c>
      <c r="C36" s="3" t="s">
        <v>217</v>
      </c>
      <c r="D36" s="3" t="s">
        <v>218</v>
      </c>
      <c r="E36" s="3" t="str">
        <f t="shared" si="1"/>
        <v>AF0402_February</v>
      </c>
      <c r="F36" s="10">
        <v>93121.067367126263</v>
      </c>
      <c r="G36" s="4" t="str">
        <f t="shared" si="0"/>
        <v>No shock</v>
      </c>
      <c r="H36" s="4">
        <f t="shared" si="2"/>
        <v>0</v>
      </c>
      <c r="I36" s="5">
        <v>0</v>
      </c>
      <c r="J36" s="5">
        <v>0</v>
      </c>
      <c r="K36" s="6">
        <v>0</v>
      </c>
      <c r="L36" s="5">
        <v>0</v>
      </c>
      <c r="M36" s="5">
        <v>0</v>
      </c>
      <c r="N36" s="6">
        <f t="shared" si="7"/>
        <v>0</v>
      </c>
      <c r="O36" s="6">
        <f t="shared" si="3"/>
        <v>0</v>
      </c>
      <c r="P36" s="6">
        <f t="shared" si="4"/>
        <v>0</v>
      </c>
      <c r="Q36" s="6">
        <f t="shared" si="5"/>
        <v>0</v>
      </c>
      <c r="R36" s="6">
        <f t="shared" si="6"/>
        <v>0</v>
      </c>
    </row>
    <row r="37" spans="1:18" ht="17" thickTop="1" thickBot="1" x14ac:dyDescent="0.5">
      <c r="A37" s="50" t="s">
        <v>147</v>
      </c>
      <c r="B37" s="3" t="s">
        <v>214</v>
      </c>
      <c r="C37" s="3" t="s">
        <v>219</v>
      </c>
      <c r="D37" s="3" t="s">
        <v>220</v>
      </c>
      <c r="E37" s="3" t="str">
        <f t="shared" si="1"/>
        <v>AF0403_February</v>
      </c>
      <c r="F37" s="10">
        <v>60969.070031395291</v>
      </c>
      <c r="G37" s="4" t="str">
        <f t="shared" si="0"/>
        <v>No shock</v>
      </c>
      <c r="H37" s="4">
        <f t="shared" si="2"/>
        <v>0</v>
      </c>
      <c r="I37" s="5">
        <v>0</v>
      </c>
      <c r="J37" s="5">
        <v>0</v>
      </c>
      <c r="K37" s="6">
        <v>0</v>
      </c>
      <c r="L37" s="5">
        <v>0</v>
      </c>
      <c r="M37" s="5">
        <v>0</v>
      </c>
      <c r="N37" s="6">
        <f t="shared" si="7"/>
        <v>0</v>
      </c>
      <c r="O37" s="6">
        <f t="shared" si="3"/>
        <v>0</v>
      </c>
      <c r="P37" s="6">
        <f t="shared" si="4"/>
        <v>0</v>
      </c>
      <c r="Q37" s="6">
        <f t="shared" si="5"/>
        <v>0</v>
      </c>
      <c r="R37" s="6">
        <f t="shared" si="6"/>
        <v>0</v>
      </c>
    </row>
    <row r="38" spans="1:18" ht="17" thickTop="1" thickBot="1" x14ac:dyDescent="0.5">
      <c r="A38" s="50" t="s">
        <v>147</v>
      </c>
      <c r="B38" s="3" t="s">
        <v>214</v>
      </c>
      <c r="C38" s="3" t="s">
        <v>221</v>
      </c>
      <c r="D38" s="3" t="s">
        <v>222</v>
      </c>
      <c r="E38" s="3" t="str">
        <f t="shared" si="1"/>
        <v>AF0404_February</v>
      </c>
      <c r="F38" s="10">
        <v>155018.31294177327</v>
      </c>
      <c r="G38" s="4" t="str">
        <f t="shared" si="0"/>
        <v>No shock</v>
      </c>
      <c r="H38" s="4">
        <f t="shared" si="2"/>
        <v>0</v>
      </c>
      <c r="I38" s="5">
        <v>0.16666666666666699</v>
      </c>
      <c r="J38" s="5">
        <v>0</v>
      </c>
      <c r="K38" s="6">
        <v>0</v>
      </c>
      <c r="L38" s="5">
        <v>0</v>
      </c>
      <c r="M38" s="5">
        <v>0</v>
      </c>
      <c r="N38" s="6">
        <f t="shared" si="7"/>
        <v>0</v>
      </c>
      <c r="O38" s="6">
        <f t="shared" si="3"/>
        <v>0</v>
      </c>
      <c r="P38" s="6">
        <f t="shared" si="4"/>
        <v>0</v>
      </c>
      <c r="Q38" s="6">
        <f t="shared" si="5"/>
        <v>0</v>
      </c>
      <c r="R38" s="6">
        <f t="shared" si="6"/>
        <v>0</v>
      </c>
    </row>
    <row r="39" spans="1:18" ht="17" thickTop="1" thickBot="1" x14ac:dyDescent="0.5">
      <c r="A39" s="50" t="s">
        <v>147</v>
      </c>
      <c r="B39" s="3" t="s">
        <v>214</v>
      </c>
      <c r="C39" s="3" t="s">
        <v>223</v>
      </c>
      <c r="D39" s="3" t="s">
        <v>224</v>
      </c>
      <c r="E39" s="3" t="str">
        <f t="shared" si="1"/>
        <v>AF0405_February</v>
      </c>
      <c r="F39" s="10">
        <v>199203.02344659794</v>
      </c>
      <c r="G39" s="4" t="str">
        <f t="shared" si="0"/>
        <v>No shock</v>
      </c>
      <c r="H39" s="4">
        <f t="shared" si="2"/>
        <v>0</v>
      </c>
      <c r="I39" s="5">
        <v>0</v>
      </c>
      <c r="J39" s="5">
        <v>0</v>
      </c>
      <c r="K39" s="6">
        <v>0</v>
      </c>
      <c r="L39" s="5">
        <v>0</v>
      </c>
      <c r="M39" s="5">
        <v>0</v>
      </c>
      <c r="N39" s="6">
        <f t="shared" si="7"/>
        <v>0</v>
      </c>
      <c r="O39" s="6">
        <f t="shared" si="3"/>
        <v>0</v>
      </c>
      <c r="P39" s="6">
        <f t="shared" si="4"/>
        <v>0</v>
      </c>
      <c r="Q39" s="6">
        <f t="shared" si="5"/>
        <v>0</v>
      </c>
      <c r="R39" s="6">
        <f t="shared" si="6"/>
        <v>0</v>
      </c>
    </row>
    <row r="40" spans="1:18" ht="17" thickTop="1" thickBot="1" x14ac:dyDescent="0.5">
      <c r="A40" s="50" t="s">
        <v>147</v>
      </c>
      <c r="B40" s="3" t="s">
        <v>214</v>
      </c>
      <c r="C40" s="3" t="s">
        <v>225</v>
      </c>
      <c r="D40" s="3" t="s">
        <v>226</v>
      </c>
      <c r="E40" s="3" t="str">
        <f t="shared" si="1"/>
        <v>AF0406_February</v>
      </c>
      <c r="F40" s="10">
        <v>56811.402788971558</v>
      </c>
      <c r="G40" s="4" t="str">
        <f t="shared" si="0"/>
        <v>No shock</v>
      </c>
      <c r="H40" s="4">
        <f t="shared" si="2"/>
        <v>0</v>
      </c>
      <c r="I40" s="5">
        <v>0</v>
      </c>
      <c r="J40" s="5">
        <v>0</v>
      </c>
      <c r="K40" s="6">
        <v>0</v>
      </c>
      <c r="L40" s="5">
        <v>0</v>
      </c>
      <c r="M40" s="5">
        <v>0</v>
      </c>
      <c r="N40" s="6">
        <f t="shared" si="7"/>
        <v>0</v>
      </c>
      <c r="O40" s="6">
        <f t="shared" si="3"/>
        <v>0</v>
      </c>
      <c r="P40" s="6">
        <f t="shared" si="4"/>
        <v>0</v>
      </c>
      <c r="Q40" s="6">
        <f t="shared" si="5"/>
        <v>0</v>
      </c>
      <c r="R40" s="6">
        <f t="shared" si="6"/>
        <v>0</v>
      </c>
    </row>
    <row r="41" spans="1:18" ht="17" thickTop="1" thickBot="1" x14ac:dyDescent="0.5">
      <c r="A41" s="50" t="s">
        <v>147</v>
      </c>
      <c r="B41" s="3" t="s">
        <v>214</v>
      </c>
      <c r="C41" s="3" t="s">
        <v>227</v>
      </c>
      <c r="D41" s="3" t="s">
        <v>228</v>
      </c>
      <c r="E41" s="3" t="str">
        <f t="shared" si="1"/>
        <v>AF0407_February</v>
      </c>
      <c r="F41" s="10">
        <v>49342.467088335783</v>
      </c>
      <c r="G41" s="4" t="str">
        <f t="shared" si="0"/>
        <v>No shock</v>
      </c>
      <c r="H41" s="4">
        <f t="shared" si="2"/>
        <v>0</v>
      </c>
      <c r="I41" s="5">
        <v>0</v>
      </c>
      <c r="J41" s="5">
        <v>0</v>
      </c>
      <c r="K41" s="6">
        <v>0</v>
      </c>
      <c r="L41" s="5">
        <v>0</v>
      </c>
      <c r="M41" s="5">
        <v>0</v>
      </c>
      <c r="N41" s="6">
        <f t="shared" si="7"/>
        <v>0</v>
      </c>
      <c r="O41" s="6">
        <f t="shared" si="3"/>
        <v>0</v>
      </c>
      <c r="P41" s="6">
        <f t="shared" si="4"/>
        <v>0</v>
      </c>
      <c r="Q41" s="6">
        <f t="shared" si="5"/>
        <v>0</v>
      </c>
      <c r="R41" s="6">
        <f t="shared" si="6"/>
        <v>0</v>
      </c>
    </row>
    <row r="42" spans="1:18" ht="17" thickTop="1" thickBot="1" x14ac:dyDescent="0.5">
      <c r="A42" s="50" t="s">
        <v>147</v>
      </c>
      <c r="B42" s="3" t="s">
        <v>214</v>
      </c>
      <c r="C42" s="3" t="s">
        <v>229</v>
      </c>
      <c r="D42" s="3" t="s">
        <v>230</v>
      </c>
      <c r="E42" s="3" t="str">
        <f t="shared" si="1"/>
        <v>AF0408_February</v>
      </c>
      <c r="F42" s="10">
        <v>72392.580548847996</v>
      </c>
      <c r="G42" s="4" t="str">
        <f t="shared" si="0"/>
        <v>No shock</v>
      </c>
      <c r="H42" s="4">
        <f t="shared" si="2"/>
        <v>0</v>
      </c>
      <c r="I42" s="5">
        <v>0</v>
      </c>
      <c r="J42" s="5">
        <v>0</v>
      </c>
      <c r="K42" s="6">
        <v>0</v>
      </c>
      <c r="L42" s="5">
        <v>0</v>
      </c>
      <c r="M42" s="5">
        <v>0</v>
      </c>
      <c r="N42" s="6">
        <f t="shared" si="7"/>
        <v>0</v>
      </c>
      <c r="O42" s="6">
        <f t="shared" si="3"/>
        <v>0</v>
      </c>
      <c r="P42" s="6">
        <f t="shared" si="4"/>
        <v>0</v>
      </c>
      <c r="Q42" s="6">
        <f t="shared" si="5"/>
        <v>0</v>
      </c>
      <c r="R42" s="6">
        <f t="shared" si="6"/>
        <v>0</v>
      </c>
    </row>
    <row r="43" spans="1:18" ht="17" thickTop="1" thickBot="1" x14ac:dyDescent="0.5">
      <c r="A43" s="50" t="s">
        <v>147</v>
      </c>
      <c r="B43" s="3" t="s">
        <v>214</v>
      </c>
      <c r="C43" s="3" t="s">
        <v>231</v>
      </c>
      <c r="D43" s="3" t="s">
        <v>232</v>
      </c>
      <c r="E43" s="3" t="str">
        <f t="shared" si="1"/>
        <v>AF0409_February</v>
      </c>
      <c r="F43" s="10">
        <v>166173.73250240349</v>
      </c>
      <c r="G43" s="4" t="str">
        <f t="shared" si="0"/>
        <v>No shock</v>
      </c>
      <c r="H43" s="4">
        <f t="shared" si="2"/>
        <v>0</v>
      </c>
      <c r="I43" s="5">
        <v>0</v>
      </c>
      <c r="J43" s="5">
        <v>0</v>
      </c>
      <c r="K43" s="6">
        <v>0</v>
      </c>
      <c r="L43" s="5">
        <v>0</v>
      </c>
      <c r="M43" s="5">
        <v>0</v>
      </c>
      <c r="N43" s="6">
        <f t="shared" si="7"/>
        <v>0</v>
      </c>
      <c r="O43" s="6">
        <f t="shared" si="3"/>
        <v>0</v>
      </c>
      <c r="P43" s="6">
        <f t="shared" si="4"/>
        <v>0</v>
      </c>
      <c r="Q43" s="6">
        <f t="shared" si="5"/>
        <v>0</v>
      </c>
      <c r="R43" s="6">
        <f t="shared" si="6"/>
        <v>0</v>
      </c>
    </row>
    <row r="44" spans="1:18" ht="17" thickTop="1" thickBot="1" x14ac:dyDescent="0.5">
      <c r="A44" s="50" t="s">
        <v>147</v>
      </c>
      <c r="B44" s="3" t="s">
        <v>233</v>
      </c>
      <c r="C44" s="3" t="s">
        <v>234</v>
      </c>
      <c r="D44" s="3" t="s">
        <v>235</v>
      </c>
      <c r="E44" s="3" t="str">
        <f t="shared" si="1"/>
        <v>AF0501_February</v>
      </c>
      <c r="F44" s="10">
        <v>189272.4854302569</v>
      </c>
      <c r="G44" s="4" t="str">
        <f t="shared" si="0"/>
        <v>Shock</v>
      </c>
      <c r="H44" s="4">
        <f t="shared" si="2"/>
        <v>3</v>
      </c>
      <c r="I44" s="5">
        <v>6.25E-2</v>
      </c>
      <c r="J44" s="5">
        <v>0.5</v>
      </c>
      <c r="K44" s="6">
        <v>0</v>
      </c>
      <c r="L44" s="5">
        <v>0.5</v>
      </c>
      <c r="M44" s="5">
        <v>1</v>
      </c>
      <c r="N44" s="6">
        <f t="shared" si="7"/>
        <v>0</v>
      </c>
      <c r="O44" s="6">
        <f t="shared" si="3"/>
        <v>1</v>
      </c>
      <c r="P44" s="6">
        <f t="shared" si="4"/>
        <v>0</v>
      </c>
      <c r="Q44" s="6">
        <f t="shared" si="5"/>
        <v>1</v>
      </c>
      <c r="R44" s="6">
        <f t="shared" si="6"/>
        <v>1</v>
      </c>
    </row>
    <row r="45" spans="1:18" ht="17" thickTop="1" thickBot="1" x14ac:dyDescent="0.5">
      <c r="A45" s="50" t="s">
        <v>147</v>
      </c>
      <c r="B45" s="3" t="s">
        <v>233</v>
      </c>
      <c r="C45" s="3" t="s">
        <v>236</v>
      </c>
      <c r="D45" s="3" t="s">
        <v>237</v>
      </c>
      <c r="E45" s="3" t="str">
        <f t="shared" si="1"/>
        <v>AF0502_February</v>
      </c>
      <c r="F45" s="10">
        <v>143328.78023667666</v>
      </c>
      <c r="G45" s="4" t="str">
        <f t="shared" si="0"/>
        <v>No shock</v>
      </c>
      <c r="H45" s="4">
        <f t="shared" si="2"/>
        <v>0</v>
      </c>
      <c r="I45" s="5">
        <v>0</v>
      </c>
      <c r="J45" s="5">
        <v>0</v>
      </c>
      <c r="K45" s="6">
        <v>0</v>
      </c>
      <c r="L45" s="5">
        <v>0</v>
      </c>
      <c r="M45" s="5">
        <v>0</v>
      </c>
      <c r="N45" s="6">
        <f t="shared" si="7"/>
        <v>0</v>
      </c>
      <c r="O45" s="6">
        <f t="shared" si="3"/>
        <v>0</v>
      </c>
      <c r="P45" s="6">
        <f t="shared" si="4"/>
        <v>0</v>
      </c>
      <c r="Q45" s="6">
        <f t="shared" si="5"/>
        <v>0</v>
      </c>
      <c r="R45" s="6">
        <f t="shared" si="6"/>
        <v>0</v>
      </c>
    </row>
    <row r="46" spans="1:18" ht="17" thickTop="1" thickBot="1" x14ac:dyDescent="0.5">
      <c r="A46" s="50" t="s">
        <v>147</v>
      </c>
      <c r="B46" s="3" t="s">
        <v>233</v>
      </c>
      <c r="C46" s="3" t="s">
        <v>238</v>
      </c>
      <c r="D46" s="3" t="s">
        <v>239</v>
      </c>
      <c r="E46" s="3" t="str">
        <f t="shared" si="1"/>
        <v>AF0503_February</v>
      </c>
      <c r="F46" s="10">
        <v>62270.294954235767</v>
      </c>
      <c r="G46" s="4" t="str">
        <f t="shared" si="0"/>
        <v>No shock</v>
      </c>
      <c r="H46" s="4">
        <f t="shared" si="2"/>
        <v>0</v>
      </c>
      <c r="I46" s="5">
        <v>0</v>
      </c>
      <c r="J46" s="5">
        <v>0</v>
      </c>
      <c r="K46" s="6">
        <v>0</v>
      </c>
      <c r="L46" s="5">
        <v>0</v>
      </c>
      <c r="M46" s="5">
        <v>0</v>
      </c>
      <c r="N46" s="6">
        <f t="shared" si="7"/>
        <v>0</v>
      </c>
      <c r="O46" s="6">
        <f t="shared" si="3"/>
        <v>0</v>
      </c>
      <c r="P46" s="6">
        <f t="shared" si="4"/>
        <v>0</v>
      </c>
      <c r="Q46" s="6">
        <f t="shared" si="5"/>
        <v>0</v>
      </c>
      <c r="R46" s="6">
        <f t="shared" si="6"/>
        <v>0</v>
      </c>
    </row>
    <row r="47" spans="1:18" ht="17" thickTop="1" thickBot="1" x14ac:dyDescent="0.5">
      <c r="A47" s="50" t="s">
        <v>147</v>
      </c>
      <c r="B47" s="3" t="s">
        <v>233</v>
      </c>
      <c r="C47" s="3" t="s">
        <v>240</v>
      </c>
      <c r="D47" s="3" t="s">
        <v>241</v>
      </c>
      <c r="E47" s="3" t="str">
        <f t="shared" si="1"/>
        <v>AF0504_February</v>
      </c>
      <c r="F47" s="10">
        <v>35671.265541646397</v>
      </c>
      <c r="G47" s="4" t="str">
        <f t="shared" si="0"/>
        <v>Shock</v>
      </c>
      <c r="H47" s="4">
        <f t="shared" si="2"/>
        <v>1</v>
      </c>
      <c r="I47" s="5">
        <v>1</v>
      </c>
      <c r="J47" s="5">
        <v>0</v>
      </c>
      <c r="K47" s="6">
        <v>0</v>
      </c>
      <c r="L47" s="5">
        <v>0</v>
      </c>
      <c r="M47" s="5">
        <v>0</v>
      </c>
      <c r="N47" s="6">
        <f t="shared" si="7"/>
        <v>1</v>
      </c>
      <c r="O47" s="6">
        <f t="shared" si="3"/>
        <v>0</v>
      </c>
      <c r="P47" s="6">
        <f t="shared" si="4"/>
        <v>0</v>
      </c>
      <c r="Q47" s="6">
        <f t="shared" si="5"/>
        <v>0</v>
      </c>
      <c r="R47" s="6">
        <f t="shared" si="6"/>
        <v>0</v>
      </c>
    </row>
    <row r="48" spans="1:18" ht="17" thickTop="1" thickBot="1" x14ac:dyDescent="0.5">
      <c r="A48" s="50" t="s">
        <v>147</v>
      </c>
      <c r="B48" s="3" t="s">
        <v>233</v>
      </c>
      <c r="C48" s="3" t="s">
        <v>242</v>
      </c>
      <c r="D48" s="3" t="s">
        <v>243</v>
      </c>
      <c r="E48" s="3" t="str">
        <f t="shared" si="1"/>
        <v>AF0505_February</v>
      </c>
      <c r="F48" s="10">
        <v>100528.56824673899</v>
      </c>
      <c r="G48" s="4" t="str">
        <f t="shared" si="0"/>
        <v>No shock</v>
      </c>
      <c r="H48" s="4">
        <f t="shared" si="2"/>
        <v>0</v>
      </c>
      <c r="I48" s="5">
        <v>0</v>
      </c>
      <c r="J48" s="5">
        <v>0</v>
      </c>
      <c r="K48" s="6">
        <v>0</v>
      </c>
      <c r="L48" s="5">
        <v>0</v>
      </c>
      <c r="M48" s="5">
        <v>0</v>
      </c>
      <c r="N48" s="6">
        <f t="shared" si="7"/>
        <v>0</v>
      </c>
      <c r="O48" s="6">
        <f t="shared" si="3"/>
        <v>0</v>
      </c>
      <c r="P48" s="6">
        <f t="shared" si="4"/>
        <v>0</v>
      </c>
      <c r="Q48" s="6">
        <f t="shared" si="5"/>
        <v>0</v>
      </c>
      <c r="R48" s="6">
        <f t="shared" si="6"/>
        <v>0</v>
      </c>
    </row>
    <row r="49" spans="1:18" ht="17" thickTop="1" thickBot="1" x14ac:dyDescent="0.5">
      <c r="A49" s="50" t="s">
        <v>147</v>
      </c>
      <c r="B49" s="3" t="s">
        <v>233</v>
      </c>
      <c r="C49" s="3" t="s">
        <v>244</v>
      </c>
      <c r="D49" s="3" t="s">
        <v>245</v>
      </c>
      <c r="E49" s="3" t="str">
        <f t="shared" si="1"/>
        <v>AF0506_February</v>
      </c>
      <c r="F49" s="10">
        <v>31165.722273363379</v>
      </c>
      <c r="G49" s="4" t="str">
        <f t="shared" si="0"/>
        <v>No shock</v>
      </c>
      <c r="H49" s="4">
        <f t="shared" si="2"/>
        <v>0</v>
      </c>
      <c r="I49" s="5">
        <v>0</v>
      </c>
      <c r="J49" s="5">
        <v>0</v>
      </c>
      <c r="K49" s="6">
        <v>0</v>
      </c>
      <c r="L49" s="5">
        <v>0</v>
      </c>
      <c r="M49" s="5">
        <v>0</v>
      </c>
      <c r="N49" s="6">
        <f t="shared" si="7"/>
        <v>0</v>
      </c>
      <c r="O49" s="6">
        <f t="shared" si="3"/>
        <v>0</v>
      </c>
      <c r="P49" s="6">
        <f t="shared" si="4"/>
        <v>0</v>
      </c>
      <c r="Q49" s="6">
        <f t="shared" si="5"/>
        <v>0</v>
      </c>
      <c r="R49" s="6">
        <f t="shared" si="6"/>
        <v>0</v>
      </c>
    </row>
    <row r="50" spans="1:18" ht="17" thickTop="1" thickBot="1" x14ac:dyDescent="0.5">
      <c r="A50" s="50" t="s">
        <v>147</v>
      </c>
      <c r="B50" s="3" t="s">
        <v>233</v>
      </c>
      <c r="C50" s="3" t="s">
        <v>246</v>
      </c>
      <c r="D50" s="3" t="s">
        <v>247</v>
      </c>
      <c r="E50" s="3" t="str">
        <f t="shared" si="1"/>
        <v>AF0507_February</v>
      </c>
      <c r="F50" s="10">
        <v>34184.697862123976</v>
      </c>
      <c r="G50" s="4" t="str">
        <f t="shared" si="0"/>
        <v>No shock</v>
      </c>
      <c r="H50" s="4">
        <f t="shared" si="2"/>
        <v>0</v>
      </c>
      <c r="I50" s="5">
        <v>0</v>
      </c>
      <c r="J50" s="5">
        <v>0</v>
      </c>
      <c r="K50" s="6">
        <v>0</v>
      </c>
      <c r="L50" s="5">
        <v>0</v>
      </c>
      <c r="M50" s="5">
        <v>0</v>
      </c>
      <c r="N50" s="6">
        <f t="shared" si="7"/>
        <v>0</v>
      </c>
      <c r="O50" s="6">
        <f t="shared" si="3"/>
        <v>0</v>
      </c>
      <c r="P50" s="6">
        <f t="shared" si="4"/>
        <v>0</v>
      </c>
      <c r="Q50" s="6">
        <f t="shared" si="5"/>
        <v>0</v>
      </c>
      <c r="R50" s="6">
        <f t="shared" si="6"/>
        <v>0</v>
      </c>
    </row>
    <row r="51" spans="1:18" ht="17" thickTop="1" thickBot="1" x14ac:dyDescent="0.5">
      <c r="A51" s="50" t="s">
        <v>147</v>
      </c>
      <c r="B51" s="3" t="s">
        <v>248</v>
      </c>
      <c r="C51" s="3" t="s">
        <v>249</v>
      </c>
      <c r="D51" s="3" t="s">
        <v>250</v>
      </c>
      <c r="E51" s="3" t="str">
        <f t="shared" si="1"/>
        <v>AF0601_February</v>
      </c>
      <c r="F51" s="10">
        <v>238045.6012334456</v>
      </c>
      <c r="G51" s="4" t="str">
        <f t="shared" si="0"/>
        <v>No shock</v>
      </c>
      <c r="H51" s="4">
        <f t="shared" si="2"/>
        <v>0</v>
      </c>
      <c r="I51" s="5">
        <v>6.25E-2</v>
      </c>
      <c r="J51" s="5">
        <v>8.3333333333333301E-2</v>
      </c>
      <c r="K51" s="6">
        <v>0</v>
      </c>
      <c r="L51" s="5">
        <v>0.11111111111111099</v>
      </c>
      <c r="M51" s="5">
        <v>0</v>
      </c>
      <c r="N51" s="6">
        <f t="shared" si="7"/>
        <v>0</v>
      </c>
      <c r="O51" s="6">
        <f t="shared" si="3"/>
        <v>0</v>
      </c>
      <c r="P51" s="6">
        <f t="shared" si="4"/>
        <v>0</v>
      </c>
      <c r="Q51" s="6">
        <f t="shared" si="5"/>
        <v>0</v>
      </c>
      <c r="R51" s="6">
        <f t="shared" si="6"/>
        <v>0</v>
      </c>
    </row>
    <row r="52" spans="1:18" ht="17" thickTop="1" thickBot="1" x14ac:dyDescent="0.5">
      <c r="A52" s="50" t="s">
        <v>147</v>
      </c>
      <c r="B52" s="3" t="s">
        <v>248</v>
      </c>
      <c r="C52" s="3" t="s">
        <v>251</v>
      </c>
      <c r="D52" s="3" t="s">
        <v>252</v>
      </c>
      <c r="E52" s="3" t="str">
        <f t="shared" si="1"/>
        <v>AF0602_February</v>
      </c>
      <c r="F52" s="10">
        <v>201721.83159886286</v>
      </c>
      <c r="G52" s="4" t="str">
        <f t="shared" si="0"/>
        <v>Shock</v>
      </c>
      <c r="H52" s="4">
        <f t="shared" si="2"/>
        <v>1</v>
      </c>
      <c r="I52" s="5">
        <v>1</v>
      </c>
      <c r="J52" s="5">
        <v>0</v>
      </c>
      <c r="K52" s="6">
        <v>0</v>
      </c>
      <c r="L52" s="5">
        <v>0</v>
      </c>
      <c r="M52" s="5">
        <v>0</v>
      </c>
      <c r="N52" s="6">
        <f t="shared" si="7"/>
        <v>1</v>
      </c>
      <c r="O52" s="6">
        <f t="shared" si="3"/>
        <v>0</v>
      </c>
      <c r="P52" s="6">
        <f t="shared" si="4"/>
        <v>0</v>
      </c>
      <c r="Q52" s="6">
        <f t="shared" si="5"/>
        <v>0</v>
      </c>
      <c r="R52" s="6">
        <f t="shared" si="6"/>
        <v>0</v>
      </c>
    </row>
    <row r="53" spans="1:18" ht="17" thickTop="1" thickBot="1" x14ac:dyDescent="0.5">
      <c r="A53" s="50" t="s">
        <v>147</v>
      </c>
      <c r="B53" s="3" t="s">
        <v>248</v>
      </c>
      <c r="C53" s="3" t="s">
        <v>253</v>
      </c>
      <c r="D53" s="3" t="s">
        <v>254</v>
      </c>
      <c r="E53" s="3" t="str">
        <f t="shared" si="1"/>
        <v>AF0603_February</v>
      </c>
      <c r="F53" s="10">
        <v>222699.76319205342</v>
      </c>
      <c r="G53" s="4" t="str">
        <f t="shared" si="0"/>
        <v>No shock</v>
      </c>
      <c r="H53" s="4">
        <f t="shared" si="2"/>
        <v>0</v>
      </c>
      <c r="I53" s="5">
        <v>0</v>
      </c>
      <c r="J53" s="5">
        <v>0</v>
      </c>
      <c r="K53" s="6">
        <v>0</v>
      </c>
      <c r="L53" s="5">
        <v>0</v>
      </c>
      <c r="M53" s="5">
        <v>0</v>
      </c>
      <c r="N53" s="6">
        <f t="shared" si="7"/>
        <v>0</v>
      </c>
      <c r="O53" s="6">
        <f t="shared" si="3"/>
        <v>0</v>
      </c>
      <c r="P53" s="6">
        <f t="shared" si="4"/>
        <v>0</v>
      </c>
      <c r="Q53" s="6">
        <f t="shared" si="5"/>
        <v>0</v>
      </c>
      <c r="R53" s="6">
        <f t="shared" si="6"/>
        <v>0</v>
      </c>
    </row>
    <row r="54" spans="1:18" ht="17" thickTop="1" thickBot="1" x14ac:dyDescent="0.5">
      <c r="A54" s="50" t="s">
        <v>147</v>
      </c>
      <c r="B54" s="3" t="s">
        <v>248</v>
      </c>
      <c r="C54" s="3" t="s">
        <v>255</v>
      </c>
      <c r="D54" s="3" t="s">
        <v>256</v>
      </c>
      <c r="E54" s="3" t="str">
        <f t="shared" si="1"/>
        <v>AF0604_February</v>
      </c>
      <c r="F54" s="10">
        <v>112296.79380082421</v>
      </c>
      <c r="G54" s="4" t="str">
        <f t="shared" si="0"/>
        <v>Shock</v>
      </c>
      <c r="H54" s="4">
        <f t="shared" si="2"/>
        <v>2</v>
      </c>
      <c r="I54" s="5">
        <v>0</v>
      </c>
      <c r="J54" s="5">
        <v>1</v>
      </c>
      <c r="K54" s="6">
        <v>0</v>
      </c>
      <c r="L54" s="5">
        <v>1</v>
      </c>
      <c r="M54" s="5">
        <v>0</v>
      </c>
      <c r="N54" s="6">
        <f t="shared" si="7"/>
        <v>0</v>
      </c>
      <c r="O54" s="6">
        <f t="shared" si="3"/>
        <v>1</v>
      </c>
      <c r="P54" s="6">
        <f t="shared" si="4"/>
        <v>0</v>
      </c>
      <c r="Q54" s="6">
        <f t="shared" si="5"/>
        <v>1</v>
      </c>
      <c r="R54" s="6">
        <f t="shared" si="6"/>
        <v>0</v>
      </c>
    </row>
    <row r="55" spans="1:18" ht="17" thickTop="1" thickBot="1" x14ac:dyDescent="0.5">
      <c r="A55" s="50" t="s">
        <v>147</v>
      </c>
      <c r="B55" s="3" t="s">
        <v>248</v>
      </c>
      <c r="C55" s="3" t="s">
        <v>257</v>
      </c>
      <c r="D55" s="3" t="s">
        <v>258</v>
      </c>
      <c r="E55" s="3" t="str">
        <f t="shared" si="1"/>
        <v>AF0605_February</v>
      </c>
      <c r="F55" s="10">
        <v>91043.021563807255</v>
      </c>
      <c r="G55" s="4" t="str">
        <f t="shared" si="0"/>
        <v>No shock</v>
      </c>
      <c r="H55" s="4">
        <f t="shared" si="2"/>
        <v>0</v>
      </c>
      <c r="I55" s="5">
        <v>0</v>
      </c>
      <c r="J55" s="5">
        <v>0</v>
      </c>
      <c r="K55" s="6">
        <v>0</v>
      </c>
      <c r="L55" s="5">
        <v>0</v>
      </c>
      <c r="M55" s="5">
        <v>0</v>
      </c>
      <c r="N55" s="6">
        <f t="shared" si="7"/>
        <v>0</v>
      </c>
      <c r="O55" s="6">
        <f t="shared" si="3"/>
        <v>0</v>
      </c>
      <c r="P55" s="6">
        <f t="shared" si="4"/>
        <v>0</v>
      </c>
      <c r="Q55" s="6">
        <f t="shared" si="5"/>
        <v>0</v>
      </c>
      <c r="R55" s="6">
        <f t="shared" si="6"/>
        <v>0</v>
      </c>
    </row>
    <row r="56" spans="1:18" ht="17" thickTop="1" thickBot="1" x14ac:dyDescent="0.5">
      <c r="A56" s="50" t="s">
        <v>147</v>
      </c>
      <c r="B56" s="3" t="s">
        <v>248</v>
      </c>
      <c r="C56" s="3" t="s">
        <v>259</v>
      </c>
      <c r="D56" s="3" t="s">
        <v>260</v>
      </c>
      <c r="E56" s="3" t="str">
        <f t="shared" si="1"/>
        <v>AF0606_February</v>
      </c>
      <c r="F56" s="10">
        <v>91546.207751631766</v>
      </c>
      <c r="G56" s="4" t="str">
        <f t="shared" si="0"/>
        <v>No shock</v>
      </c>
      <c r="H56" s="4">
        <f t="shared" si="2"/>
        <v>0</v>
      </c>
      <c r="I56" s="5">
        <v>0</v>
      </c>
      <c r="J56" s="5">
        <v>0</v>
      </c>
      <c r="K56" s="6">
        <v>0</v>
      </c>
      <c r="L56" s="5">
        <v>0</v>
      </c>
      <c r="M56" s="5">
        <v>0</v>
      </c>
      <c r="N56" s="6">
        <f t="shared" si="7"/>
        <v>0</v>
      </c>
      <c r="O56" s="6">
        <f t="shared" si="3"/>
        <v>0</v>
      </c>
      <c r="P56" s="6">
        <f t="shared" si="4"/>
        <v>0</v>
      </c>
      <c r="Q56" s="6">
        <f t="shared" si="5"/>
        <v>0</v>
      </c>
      <c r="R56" s="6">
        <f t="shared" si="6"/>
        <v>0</v>
      </c>
    </row>
    <row r="57" spans="1:18" ht="17" thickTop="1" thickBot="1" x14ac:dyDescent="0.5">
      <c r="A57" s="50" t="s">
        <v>147</v>
      </c>
      <c r="B57" s="3" t="s">
        <v>248</v>
      </c>
      <c r="C57" s="3" t="s">
        <v>261</v>
      </c>
      <c r="D57" s="3" t="s">
        <v>262</v>
      </c>
      <c r="E57" s="3" t="str">
        <f t="shared" si="1"/>
        <v>AF0607_February</v>
      </c>
      <c r="F57" s="10">
        <v>111824.58624222687</v>
      </c>
      <c r="G57" s="4" t="str">
        <f t="shared" si="0"/>
        <v>No shock</v>
      </c>
      <c r="H57" s="4">
        <f t="shared" si="2"/>
        <v>0</v>
      </c>
      <c r="I57" s="5">
        <v>0</v>
      </c>
      <c r="J57" s="5">
        <v>0</v>
      </c>
      <c r="K57" s="6">
        <v>0</v>
      </c>
      <c r="L57" s="5">
        <v>0</v>
      </c>
      <c r="M57" s="5">
        <v>0</v>
      </c>
      <c r="N57" s="6">
        <f t="shared" si="7"/>
        <v>0</v>
      </c>
      <c r="O57" s="6">
        <f t="shared" si="3"/>
        <v>0</v>
      </c>
      <c r="P57" s="6">
        <f t="shared" si="4"/>
        <v>0</v>
      </c>
      <c r="Q57" s="6">
        <f t="shared" si="5"/>
        <v>0</v>
      </c>
      <c r="R57" s="6">
        <f t="shared" si="6"/>
        <v>0</v>
      </c>
    </row>
    <row r="58" spans="1:18" ht="17" thickTop="1" thickBot="1" x14ac:dyDescent="0.5">
      <c r="A58" s="50" t="s">
        <v>147</v>
      </c>
      <c r="B58" s="3" t="s">
        <v>248</v>
      </c>
      <c r="C58" s="3" t="s">
        <v>263</v>
      </c>
      <c r="D58" s="3" t="s">
        <v>264</v>
      </c>
      <c r="E58" s="3" t="str">
        <f t="shared" si="1"/>
        <v>AF0608_February</v>
      </c>
      <c r="F58" s="10">
        <v>208272.01488305468</v>
      </c>
      <c r="G58" s="4" t="str">
        <f t="shared" si="0"/>
        <v>No shock</v>
      </c>
      <c r="H58" s="4">
        <f t="shared" si="2"/>
        <v>0</v>
      </c>
      <c r="I58" s="5">
        <v>0</v>
      </c>
      <c r="J58" s="5">
        <v>0</v>
      </c>
      <c r="K58" s="6">
        <v>0</v>
      </c>
      <c r="L58" s="5">
        <v>0</v>
      </c>
      <c r="M58" s="5">
        <v>0</v>
      </c>
      <c r="N58" s="6">
        <f t="shared" si="7"/>
        <v>0</v>
      </c>
      <c r="O58" s="6">
        <f t="shared" si="3"/>
        <v>0</v>
      </c>
      <c r="P58" s="6">
        <f t="shared" si="4"/>
        <v>0</v>
      </c>
      <c r="Q58" s="6">
        <f t="shared" si="5"/>
        <v>0</v>
      </c>
      <c r="R58" s="6">
        <f t="shared" si="6"/>
        <v>0</v>
      </c>
    </row>
    <row r="59" spans="1:18" ht="17" thickTop="1" thickBot="1" x14ac:dyDescent="0.5">
      <c r="A59" s="50" t="s">
        <v>147</v>
      </c>
      <c r="B59" s="3" t="s">
        <v>248</v>
      </c>
      <c r="C59" s="3" t="s">
        <v>265</v>
      </c>
      <c r="D59" s="3" t="s">
        <v>266</v>
      </c>
      <c r="E59" s="3" t="str">
        <f t="shared" si="1"/>
        <v>AF0609_February</v>
      </c>
      <c r="F59" s="10">
        <v>113605.48884897266</v>
      </c>
      <c r="G59" s="4" t="str">
        <f t="shared" si="0"/>
        <v>No shock</v>
      </c>
      <c r="H59" s="4">
        <f t="shared" si="2"/>
        <v>0</v>
      </c>
      <c r="I59" s="5">
        <v>0</v>
      </c>
      <c r="J59" s="5">
        <v>0</v>
      </c>
      <c r="K59" s="6">
        <v>0</v>
      </c>
      <c r="L59" s="5">
        <v>0</v>
      </c>
      <c r="M59" s="5">
        <v>0</v>
      </c>
      <c r="N59" s="6">
        <f t="shared" si="7"/>
        <v>0</v>
      </c>
      <c r="O59" s="6">
        <f t="shared" si="3"/>
        <v>0</v>
      </c>
      <c r="P59" s="6">
        <f t="shared" si="4"/>
        <v>0</v>
      </c>
      <c r="Q59" s="6">
        <f t="shared" si="5"/>
        <v>0</v>
      </c>
      <c r="R59" s="6">
        <f t="shared" si="6"/>
        <v>0</v>
      </c>
    </row>
    <row r="60" spans="1:18" ht="17" thickTop="1" thickBot="1" x14ac:dyDescent="0.5">
      <c r="A60" s="50" t="s">
        <v>147</v>
      </c>
      <c r="B60" s="3" t="s">
        <v>248</v>
      </c>
      <c r="C60" s="3" t="s">
        <v>267</v>
      </c>
      <c r="D60" s="3" t="s">
        <v>268</v>
      </c>
      <c r="E60" s="3" t="str">
        <f t="shared" si="1"/>
        <v>AF0610_February</v>
      </c>
      <c r="F60" s="10">
        <v>57313.292874283616</v>
      </c>
      <c r="G60" s="4" t="str">
        <f t="shared" si="0"/>
        <v>Shock</v>
      </c>
      <c r="H60" s="4">
        <f t="shared" si="2"/>
        <v>1</v>
      </c>
      <c r="I60" s="5">
        <v>0.5</v>
      </c>
      <c r="J60" s="5">
        <v>0</v>
      </c>
      <c r="K60" s="6">
        <v>0</v>
      </c>
      <c r="L60" s="5">
        <v>0</v>
      </c>
      <c r="M60" s="5">
        <v>0</v>
      </c>
      <c r="N60" s="6">
        <f t="shared" si="7"/>
        <v>1</v>
      </c>
      <c r="O60" s="6">
        <f t="shared" si="3"/>
        <v>0</v>
      </c>
      <c r="P60" s="6">
        <f t="shared" si="4"/>
        <v>0</v>
      </c>
      <c r="Q60" s="6">
        <f t="shared" si="5"/>
        <v>0</v>
      </c>
      <c r="R60" s="6">
        <f t="shared" si="6"/>
        <v>0</v>
      </c>
    </row>
    <row r="61" spans="1:18" ht="17" thickTop="1" thickBot="1" x14ac:dyDescent="0.5">
      <c r="A61" s="50" t="s">
        <v>147</v>
      </c>
      <c r="B61" s="3" t="s">
        <v>248</v>
      </c>
      <c r="C61" s="3" t="s">
        <v>269</v>
      </c>
      <c r="D61" s="3" t="s">
        <v>270</v>
      </c>
      <c r="E61" s="3" t="str">
        <f t="shared" si="1"/>
        <v>AF0611_February</v>
      </c>
      <c r="F61" s="10">
        <v>73038.503944390992</v>
      </c>
      <c r="G61" s="4" t="str">
        <f t="shared" si="0"/>
        <v>No shock</v>
      </c>
      <c r="H61" s="4">
        <f t="shared" si="2"/>
        <v>0</v>
      </c>
      <c r="I61" s="5">
        <v>0</v>
      </c>
      <c r="J61" s="5">
        <v>0</v>
      </c>
      <c r="K61" s="6">
        <v>0</v>
      </c>
      <c r="L61" s="5">
        <v>0</v>
      </c>
      <c r="M61" s="5">
        <v>0</v>
      </c>
      <c r="N61" s="6">
        <f t="shared" si="7"/>
        <v>0</v>
      </c>
      <c r="O61" s="6">
        <f t="shared" si="3"/>
        <v>0</v>
      </c>
      <c r="P61" s="6">
        <f t="shared" si="4"/>
        <v>0</v>
      </c>
      <c r="Q61" s="6">
        <f t="shared" si="5"/>
        <v>0</v>
      </c>
      <c r="R61" s="6">
        <f t="shared" si="6"/>
        <v>0</v>
      </c>
    </row>
    <row r="62" spans="1:18" ht="17" thickTop="1" thickBot="1" x14ac:dyDescent="0.5">
      <c r="A62" s="50" t="s">
        <v>147</v>
      </c>
      <c r="B62" s="3" t="s">
        <v>248</v>
      </c>
      <c r="C62" s="3" t="s">
        <v>271</v>
      </c>
      <c r="D62" s="3" t="s">
        <v>272</v>
      </c>
      <c r="E62" s="3" t="str">
        <f t="shared" si="1"/>
        <v>AF0612_February</v>
      </c>
      <c r="F62" s="10">
        <v>52173.245366723822</v>
      </c>
      <c r="G62" s="4" t="str">
        <f t="shared" si="0"/>
        <v>No shock</v>
      </c>
      <c r="H62" s="4">
        <f t="shared" si="2"/>
        <v>0</v>
      </c>
      <c r="I62" s="5">
        <v>0</v>
      </c>
      <c r="J62" s="5">
        <v>0</v>
      </c>
      <c r="K62" s="6">
        <v>0</v>
      </c>
      <c r="L62" s="5">
        <v>0</v>
      </c>
      <c r="M62" s="5">
        <v>0</v>
      </c>
      <c r="N62" s="6">
        <f t="shared" si="7"/>
        <v>0</v>
      </c>
      <c r="O62" s="6">
        <f t="shared" si="3"/>
        <v>0</v>
      </c>
      <c r="P62" s="6">
        <f t="shared" si="4"/>
        <v>0</v>
      </c>
      <c r="Q62" s="6">
        <f t="shared" si="5"/>
        <v>0</v>
      </c>
      <c r="R62" s="6">
        <f t="shared" si="6"/>
        <v>0</v>
      </c>
    </row>
    <row r="63" spans="1:18" ht="17" thickTop="1" thickBot="1" x14ac:dyDescent="0.5">
      <c r="A63" s="50" t="s">
        <v>147</v>
      </c>
      <c r="B63" s="3" t="s">
        <v>248</v>
      </c>
      <c r="C63" s="3" t="s">
        <v>273</v>
      </c>
      <c r="D63" s="3" t="s">
        <v>274</v>
      </c>
      <c r="E63" s="3" t="str">
        <f t="shared" si="1"/>
        <v>AF0613_February</v>
      </c>
      <c r="F63" s="10">
        <v>74907.597050938435</v>
      </c>
      <c r="G63" s="4" t="str">
        <f t="shared" si="0"/>
        <v>No shock</v>
      </c>
      <c r="H63" s="4">
        <f t="shared" si="2"/>
        <v>0</v>
      </c>
      <c r="I63" s="5">
        <v>0</v>
      </c>
      <c r="J63" s="5">
        <v>0</v>
      </c>
      <c r="K63" s="6">
        <v>0</v>
      </c>
      <c r="L63" s="5">
        <v>0</v>
      </c>
      <c r="M63" s="5">
        <v>0</v>
      </c>
      <c r="N63" s="6">
        <f t="shared" si="7"/>
        <v>0</v>
      </c>
      <c r="O63" s="6">
        <f t="shared" si="3"/>
        <v>0</v>
      </c>
      <c r="P63" s="6">
        <f t="shared" si="4"/>
        <v>0</v>
      </c>
      <c r="Q63" s="6">
        <f t="shared" si="5"/>
        <v>0</v>
      </c>
      <c r="R63" s="6">
        <f t="shared" si="6"/>
        <v>0</v>
      </c>
    </row>
    <row r="64" spans="1:18" ht="17" thickTop="1" thickBot="1" x14ac:dyDescent="0.5">
      <c r="A64" s="50" t="s">
        <v>147</v>
      </c>
      <c r="B64" s="3" t="s">
        <v>248</v>
      </c>
      <c r="C64" s="3" t="s">
        <v>275</v>
      </c>
      <c r="D64" s="3" t="s">
        <v>276</v>
      </c>
      <c r="E64" s="3" t="str">
        <f t="shared" si="1"/>
        <v>AF0614_February</v>
      </c>
      <c r="F64" s="10">
        <v>61550.638606264241</v>
      </c>
      <c r="G64" s="4" t="str">
        <f t="shared" si="0"/>
        <v>No shock</v>
      </c>
      <c r="H64" s="4">
        <f t="shared" si="2"/>
        <v>0</v>
      </c>
      <c r="I64" s="5">
        <v>0</v>
      </c>
      <c r="J64" s="5">
        <v>0</v>
      </c>
      <c r="K64" s="6">
        <v>0</v>
      </c>
      <c r="L64" s="5">
        <v>0</v>
      </c>
      <c r="M64" s="5">
        <v>0</v>
      </c>
      <c r="N64" s="6">
        <f t="shared" si="7"/>
        <v>0</v>
      </c>
      <c r="O64" s="6">
        <f t="shared" si="3"/>
        <v>0</v>
      </c>
      <c r="P64" s="6">
        <f t="shared" si="4"/>
        <v>0</v>
      </c>
      <c r="Q64" s="6">
        <f t="shared" si="5"/>
        <v>0</v>
      </c>
      <c r="R64" s="6">
        <f t="shared" si="6"/>
        <v>0</v>
      </c>
    </row>
    <row r="65" spans="1:18" ht="17" thickTop="1" thickBot="1" x14ac:dyDescent="0.5">
      <c r="A65" s="50" t="s">
        <v>147</v>
      </c>
      <c r="B65" s="3" t="s">
        <v>248</v>
      </c>
      <c r="C65" s="3" t="s">
        <v>277</v>
      </c>
      <c r="D65" s="3" t="s">
        <v>278</v>
      </c>
      <c r="E65" s="3" t="str">
        <f t="shared" si="1"/>
        <v>AF0615_February</v>
      </c>
      <c r="F65" s="10">
        <v>154950.56993632004</v>
      </c>
      <c r="G65" s="4" t="str">
        <f t="shared" si="0"/>
        <v>No shock</v>
      </c>
      <c r="H65" s="4">
        <f t="shared" si="2"/>
        <v>0</v>
      </c>
      <c r="I65" s="5">
        <v>0</v>
      </c>
      <c r="J65" s="5">
        <v>0</v>
      </c>
      <c r="K65" s="6">
        <v>0</v>
      </c>
      <c r="L65" s="5">
        <v>0</v>
      </c>
      <c r="M65" s="5">
        <v>0</v>
      </c>
      <c r="N65" s="6">
        <f t="shared" si="7"/>
        <v>0</v>
      </c>
      <c r="O65" s="6">
        <f t="shared" si="3"/>
        <v>0</v>
      </c>
      <c r="P65" s="6">
        <f t="shared" si="4"/>
        <v>0</v>
      </c>
      <c r="Q65" s="6">
        <f t="shared" si="5"/>
        <v>0</v>
      </c>
      <c r="R65" s="6">
        <f t="shared" si="6"/>
        <v>0</v>
      </c>
    </row>
    <row r="66" spans="1:18" ht="17" thickTop="1" thickBot="1" x14ac:dyDescent="0.5">
      <c r="A66" s="50" t="s">
        <v>147</v>
      </c>
      <c r="B66" s="3" t="s">
        <v>248</v>
      </c>
      <c r="C66" s="3" t="s">
        <v>279</v>
      </c>
      <c r="D66" s="3" t="s">
        <v>280</v>
      </c>
      <c r="E66" s="3" t="str">
        <f t="shared" si="1"/>
        <v>AF0616_February</v>
      </c>
      <c r="F66" s="10">
        <v>108494.4665294157</v>
      </c>
      <c r="G66" s="4" t="str">
        <f t="shared" si="0"/>
        <v>No shock</v>
      </c>
      <c r="H66" s="4">
        <f t="shared" si="2"/>
        <v>0</v>
      </c>
      <c r="I66" s="5">
        <v>0</v>
      </c>
      <c r="J66" s="5">
        <v>0</v>
      </c>
      <c r="K66" s="6">
        <v>0</v>
      </c>
      <c r="L66" s="5">
        <v>0</v>
      </c>
      <c r="M66" s="5">
        <v>0</v>
      </c>
      <c r="N66" s="6">
        <f t="shared" si="7"/>
        <v>0</v>
      </c>
      <c r="O66" s="6">
        <f t="shared" si="3"/>
        <v>0</v>
      </c>
      <c r="P66" s="6">
        <f t="shared" si="4"/>
        <v>0</v>
      </c>
      <c r="Q66" s="6">
        <f t="shared" si="5"/>
        <v>0</v>
      </c>
      <c r="R66" s="6">
        <f t="shared" si="6"/>
        <v>0</v>
      </c>
    </row>
    <row r="67" spans="1:18" ht="17" thickTop="1" thickBot="1" x14ac:dyDescent="0.5">
      <c r="A67" s="50" t="s">
        <v>147</v>
      </c>
      <c r="B67" s="3" t="s">
        <v>248</v>
      </c>
      <c r="C67" s="3" t="s">
        <v>281</v>
      </c>
      <c r="D67" s="3" t="s">
        <v>282</v>
      </c>
      <c r="E67" s="3" t="str">
        <f t="shared" si="1"/>
        <v>AF0617_February</v>
      </c>
      <c r="F67" s="10">
        <v>78092.001105629941</v>
      </c>
      <c r="G67" s="4" t="str">
        <f t="shared" ref="G67:G130" si="8">IF(H67&gt;0, "Shock", "No shock")</f>
        <v>No shock</v>
      </c>
      <c r="H67" s="4">
        <f t="shared" ref="H67:H130" si="9">SUM(N67:R67)</f>
        <v>0</v>
      </c>
      <c r="I67" s="5">
        <v>0</v>
      </c>
      <c r="J67" s="5">
        <v>0</v>
      </c>
      <c r="K67" s="6">
        <v>0</v>
      </c>
      <c r="L67" s="5">
        <v>0</v>
      </c>
      <c r="M67" s="5">
        <v>0</v>
      </c>
      <c r="N67" s="6">
        <f t="shared" ref="N67:N130" si="10">IF(I67&gt;0.2, 1, 0)</f>
        <v>0</v>
      </c>
      <c r="O67" s="6">
        <f t="shared" ref="O67:O130" si="11">IF(J67&gt;0.2, 1, 0)</f>
        <v>0</v>
      </c>
      <c r="P67" s="6">
        <f t="shared" ref="P67:P130" si="12">IF(K67&gt;3, 1, 0)</f>
        <v>0</v>
      </c>
      <c r="Q67" s="6">
        <f t="shared" ref="Q67:Q130" si="13">IF(L67&gt;0.2, 1, 0)</f>
        <v>0</v>
      </c>
      <c r="R67" s="6">
        <f t="shared" ref="R67:R130" si="14">IF(M67&gt;0.2, 1, 0)</f>
        <v>0</v>
      </c>
    </row>
    <row r="68" spans="1:18" ht="17" thickTop="1" thickBot="1" x14ac:dyDescent="0.5">
      <c r="A68" s="50" t="s">
        <v>147</v>
      </c>
      <c r="B68" s="3" t="s">
        <v>248</v>
      </c>
      <c r="C68" s="3" t="s">
        <v>283</v>
      </c>
      <c r="D68" s="3" t="s">
        <v>284</v>
      </c>
      <c r="E68" s="3" t="str">
        <f t="shared" ref="E68:E131" si="15">_xlfn.CONCAT(D68,"_",A68)</f>
        <v>AF0618_February</v>
      </c>
      <c r="F68" s="10">
        <v>45269.010074969694</v>
      </c>
      <c r="G68" s="4" t="str">
        <f t="shared" si="8"/>
        <v>Shock</v>
      </c>
      <c r="H68" s="4">
        <f t="shared" si="9"/>
        <v>1</v>
      </c>
      <c r="I68" s="5">
        <v>0</v>
      </c>
      <c r="J68" s="5">
        <v>0.5</v>
      </c>
      <c r="K68" s="6">
        <v>1</v>
      </c>
      <c r="L68" s="5">
        <v>0</v>
      </c>
      <c r="M68" s="5">
        <v>0</v>
      </c>
      <c r="N68" s="6">
        <f t="shared" si="10"/>
        <v>0</v>
      </c>
      <c r="O68" s="6">
        <f t="shared" si="11"/>
        <v>1</v>
      </c>
      <c r="P68" s="6">
        <f t="shared" si="12"/>
        <v>0</v>
      </c>
      <c r="Q68" s="6">
        <f t="shared" si="13"/>
        <v>0</v>
      </c>
      <c r="R68" s="6">
        <f t="shared" si="14"/>
        <v>0</v>
      </c>
    </row>
    <row r="69" spans="1:18" ht="17" thickTop="1" thickBot="1" x14ac:dyDescent="0.5">
      <c r="A69" s="50" t="s">
        <v>147</v>
      </c>
      <c r="B69" s="3" t="s">
        <v>248</v>
      </c>
      <c r="C69" s="3" t="s">
        <v>285</v>
      </c>
      <c r="D69" s="3" t="s">
        <v>286</v>
      </c>
      <c r="E69" s="3" t="str">
        <f t="shared" si="15"/>
        <v>AF0619_February</v>
      </c>
      <c r="F69" s="10">
        <v>107085.74976197489</v>
      </c>
      <c r="G69" s="4" t="str">
        <f t="shared" si="8"/>
        <v>Shock</v>
      </c>
      <c r="H69" s="4">
        <f t="shared" si="9"/>
        <v>1</v>
      </c>
      <c r="I69" s="5">
        <v>0.25</v>
      </c>
      <c r="J69" s="5">
        <v>0</v>
      </c>
      <c r="K69" s="6">
        <v>0</v>
      </c>
      <c r="L69" s="5">
        <v>0</v>
      </c>
      <c r="M69" s="5">
        <v>0</v>
      </c>
      <c r="N69" s="6">
        <f t="shared" si="10"/>
        <v>1</v>
      </c>
      <c r="O69" s="6">
        <f t="shared" si="11"/>
        <v>0</v>
      </c>
      <c r="P69" s="6">
        <f t="shared" si="12"/>
        <v>0</v>
      </c>
      <c r="Q69" s="6">
        <f t="shared" si="13"/>
        <v>0</v>
      </c>
      <c r="R69" s="6">
        <f t="shared" si="14"/>
        <v>0</v>
      </c>
    </row>
    <row r="70" spans="1:18" ht="17" thickTop="1" thickBot="1" x14ac:dyDescent="0.5">
      <c r="A70" s="50" t="s">
        <v>147</v>
      </c>
      <c r="B70" s="3" t="s">
        <v>248</v>
      </c>
      <c r="C70" s="3" t="s">
        <v>287</v>
      </c>
      <c r="D70" s="3" t="s">
        <v>288</v>
      </c>
      <c r="E70" s="3" t="str">
        <f t="shared" si="15"/>
        <v>AF0620_February</v>
      </c>
      <c r="F70" s="10">
        <v>36698.434132799703</v>
      </c>
      <c r="G70" s="4" t="str">
        <f t="shared" si="8"/>
        <v>No shock</v>
      </c>
      <c r="H70" s="4">
        <f t="shared" si="9"/>
        <v>0</v>
      </c>
      <c r="I70" s="5">
        <v>0</v>
      </c>
      <c r="J70" s="5">
        <v>0</v>
      </c>
      <c r="K70" s="6">
        <v>0</v>
      </c>
      <c r="L70" s="5">
        <v>0</v>
      </c>
      <c r="M70" s="5">
        <v>0</v>
      </c>
      <c r="N70" s="6">
        <f t="shared" si="10"/>
        <v>0</v>
      </c>
      <c r="O70" s="6">
        <f t="shared" si="11"/>
        <v>0</v>
      </c>
      <c r="P70" s="6">
        <f t="shared" si="12"/>
        <v>0</v>
      </c>
      <c r="Q70" s="6">
        <f t="shared" si="13"/>
        <v>0</v>
      </c>
      <c r="R70" s="6">
        <f t="shared" si="14"/>
        <v>0</v>
      </c>
    </row>
    <row r="71" spans="1:18" ht="17" thickTop="1" thickBot="1" x14ac:dyDescent="0.5">
      <c r="A71" s="50" t="s">
        <v>147</v>
      </c>
      <c r="B71" s="3" t="s">
        <v>248</v>
      </c>
      <c r="C71" s="3" t="s">
        <v>289</v>
      </c>
      <c r="D71" s="3" t="s">
        <v>290</v>
      </c>
      <c r="E71" s="3" t="str">
        <f t="shared" si="15"/>
        <v>AF0621_February</v>
      </c>
      <c r="F71" s="10">
        <v>61548.307376878605</v>
      </c>
      <c r="G71" s="4" t="str">
        <f t="shared" si="8"/>
        <v>No shock</v>
      </c>
      <c r="H71" s="4">
        <f t="shared" si="9"/>
        <v>0</v>
      </c>
      <c r="I71" s="5">
        <v>0</v>
      </c>
      <c r="J71" s="5">
        <v>0</v>
      </c>
      <c r="K71" s="6">
        <v>0</v>
      </c>
      <c r="L71" s="5">
        <v>0</v>
      </c>
      <c r="M71" s="5">
        <v>0</v>
      </c>
      <c r="N71" s="6">
        <f t="shared" si="10"/>
        <v>0</v>
      </c>
      <c r="O71" s="6">
        <f t="shared" si="11"/>
        <v>0</v>
      </c>
      <c r="P71" s="6">
        <f t="shared" si="12"/>
        <v>0</v>
      </c>
      <c r="Q71" s="6">
        <f t="shared" si="13"/>
        <v>0</v>
      </c>
      <c r="R71" s="6">
        <f t="shared" si="14"/>
        <v>0</v>
      </c>
    </row>
    <row r="72" spans="1:18" ht="17" thickTop="1" thickBot="1" x14ac:dyDescent="0.5">
      <c r="A72" s="50" t="s">
        <v>147</v>
      </c>
      <c r="B72" s="3" t="s">
        <v>248</v>
      </c>
      <c r="C72" s="3" t="s">
        <v>291</v>
      </c>
      <c r="D72" s="3" t="s">
        <v>292</v>
      </c>
      <c r="E72" s="3" t="str">
        <f t="shared" si="15"/>
        <v>AF0622_February</v>
      </c>
      <c r="F72" s="10">
        <v>34354.433664453369</v>
      </c>
      <c r="G72" s="4" t="str">
        <f t="shared" si="8"/>
        <v>No shock</v>
      </c>
      <c r="H72" s="4">
        <f t="shared" si="9"/>
        <v>0</v>
      </c>
      <c r="I72" s="5">
        <v>0</v>
      </c>
      <c r="J72" s="5">
        <v>0</v>
      </c>
      <c r="K72" s="6">
        <v>0</v>
      </c>
      <c r="L72" s="5">
        <v>0</v>
      </c>
      <c r="M72" s="5">
        <v>0</v>
      </c>
      <c r="N72" s="6">
        <f t="shared" si="10"/>
        <v>0</v>
      </c>
      <c r="O72" s="6">
        <f t="shared" si="11"/>
        <v>0</v>
      </c>
      <c r="P72" s="6">
        <f t="shared" si="12"/>
        <v>0</v>
      </c>
      <c r="Q72" s="6">
        <f t="shared" si="13"/>
        <v>0</v>
      </c>
      <c r="R72" s="6">
        <f t="shared" si="14"/>
        <v>0</v>
      </c>
    </row>
    <row r="73" spans="1:18" ht="17" thickTop="1" thickBot="1" x14ac:dyDescent="0.5">
      <c r="A73" s="50" t="s">
        <v>147</v>
      </c>
      <c r="B73" s="3" t="s">
        <v>293</v>
      </c>
      <c r="C73" s="3" t="s">
        <v>294</v>
      </c>
      <c r="D73" s="3" t="s">
        <v>295</v>
      </c>
      <c r="E73" s="3" t="str">
        <f t="shared" si="15"/>
        <v>AF0701_February</v>
      </c>
      <c r="F73" s="10">
        <v>229108.08292138932</v>
      </c>
      <c r="G73" s="4" t="str">
        <f t="shared" si="8"/>
        <v>No shock</v>
      </c>
      <c r="H73" s="4">
        <f t="shared" si="9"/>
        <v>0</v>
      </c>
      <c r="I73" s="5">
        <v>0.133333333333333</v>
      </c>
      <c r="J73" s="5">
        <v>0</v>
      </c>
      <c r="K73" s="6">
        <v>0</v>
      </c>
      <c r="L73" s="5">
        <v>0</v>
      </c>
      <c r="M73" s="5">
        <v>0</v>
      </c>
      <c r="N73" s="6">
        <f t="shared" si="10"/>
        <v>0</v>
      </c>
      <c r="O73" s="6">
        <f t="shared" si="11"/>
        <v>0</v>
      </c>
      <c r="P73" s="6">
        <f t="shared" si="12"/>
        <v>0</v>
      </c>
      <c r="Q73" s="6">
        <f t="shared" si="13"/>
        <v>0</v>
      </c>
      <c r="R73" s="6">
        <f t="shared" si="14"/>
        <v>0</v>
      </c>
    </row>
    <row r="74" spans="1:18" ht="17" thickTop="1" thickBot="1" x14ac:dyDescent="0.5">
      <c r="A74" s="50" t="s">
        <v>147</v>
      </c>
      <c r="B74" s="3" t="s">
        <v>293</v>
      </c>
      <c r="C74" s="3" t="s">
        <v>296</v>
      </c>
      <c r="D74" s="3" t="s">
        <v>297</v>
      </c>
      <c r="E74" s="3" t="str">
        <f t="shared" si="15"/>
        <v>AF0702_February</v>
      </c>
      <c r="F74" s="10">
        <v>126374.23308497002</v>
      </c>
      <c r="G74" s="4" t="str">
        <f t="shared" si="8"/>
        <v>No shock</v>
      </c>
      <c r="H74" s="4">
        <f t="shared" si="9"/>
        <v>0</v>
      </c>
      <c r="I74" s="5">
        <v>0</v>
      </c>
      <c r="J74" s="5">
        <v>0</v>
      </c>
      <c r="K74" s="6">
        <v>0</v>
      </c>
      <c r="L74" s="5">
        <v>0</v>
      </c>
      <c r="M74" s="5">
        <v>0</v>
      </c>
      <c r="N74" s="6">
        <f t="shared" si="10"/>
        <v>0</v>
      </c>
      <c r="O74" s="6">
        <f t="shared" si="11"/>
        <v>0</v>
      </c>
      <c r="P74" s="6">
        <f t="shared" si="12"/>
        <v>0</v>
      </c>
      <c r="Q74" s="6">
        <f t="shared" si="13"/>
        <v>0</v>
      </c>
      <c r="R74" s="6">
        <f t="shared" si="14"/>
        <v>0</v>
      </c>
    </row>
    <row r="75" spans="1:18" ht="17" thickTop="1" thickBot="1" x14ac:dyDescent="0.5">
      <c r="A75" s="50" t="s">
        <v>147</v>
      </c>
      <c r="B75" s="3" t="s">
        <v>293</v>
      </c>
      <c r="C75" s="3" t="s">
        <v>298</v>
      </c>
      <c r="D75" s="3" t="s">
        <v>299</v>
      </c>
      <c r="E75" s="3" t="str">
        <f t="shared" si="15"/>
        <v>AF0703_February</v>
      </c>
      <c r="F75" s="10">
        <v>113485.42293327689</v>
      </c>
      <c r="G75" s="4" t="str">
        <f t="shared" si="8"/>
        <v>No shock</v>
      </c>
      <c r="H75" s="4">
        <f t="shared" si="9"/>
        <v>0</v>
      </c>
      <c r="I75" s="5">
        <v>0</v>
      </c>
      <c r="J75" s="5">
        <v>0</v>
      </c>
      <c r="K75" s="6">
        <v>0</v>
      </c>
      <c r="L75" s="5">
        <v>0</v>
      </c>
      <c r="M75" s="5">
        <v>0</v>
      </c>
      <c r="N75" s="6">
        <f t="shared" si="10"/>
        <v>0</v>
      </c>
      <c r="O75" s="6">
        <f t="shared" si="11"/>
        <v>0</v>
      </c>
      <c r="P75" s="6">
        <f t="shared" si="12"/>
        <v>0</v>
      </c>
      <c r="Q75" s="6">
        <f t="shared" si="13"/>
        <v>0</v>
      </c>
      <c r="R75" s="6">
        <f t="shared" si="14"/>
        <v>0</v>
      </c>
    </row>
    <row r="76" spans="1:18" ht="17" thickTop="1" thickBot="1" x14ac:dyDescent="0.5">
      <c r="A76" s="50" t="s">
        <v>147</v>
      </c>
      <c r="B76" s="3" t="s">
        <v>293</v>
      </c>
      <c r="C76" s="3" t="s">
        <v>300</v>
      </c>
      <c r="D76" s="3" t="s">
        <v>301</v>
      </c>
      <c r="E76" s="3" t="str">
        <f t="shared" si="15"/>
        <v>AF0704_February</v>
      </c>
      <c r="F76" s="10">
        <v>148699.72553494107</v>
      </c>
      <c r="G76" s="4" t="str">
        <f t="shared" si="8"/>
        <v>No shock</v>
      </c>
      <c r="H76" s="4">
        <f t="shared" si="9"/>
        <v>0</v>
      </c>
      <c r="I76" s="5">
        <v>0.16666666666666699</v>
      </c>
      <c r="J76" s="5">
        <v>0</v>
      </c>
      <c r="K76" s="6">
        <v>0</v>
      </c>
      <c r="L76" s="5">
        <v>0</v>
      </c>
      <c r="M76" s="5">
        <v>0</v>
      </c>
      <c r="N76" s="6">
        <f t="shared" si="10"/>
        <v>0</v>
      </c>
      <c r="O76" s="6">
        <f t="shared" si="11"/>
        <v>0</v>
      </c>
      <c r="P76" s="6">
        <f t="shared" si="12"/>
        <v>0</v>
      </c>
      <c r="Q76" s="6">
        <f t="shared" si="13"/>
        <v>0</v>
      </c>
      <c r="R76" s="6">
        <f t="shared" si="14"/>
        <v>0</v>
      </c>
    </row>
    <row r="77" spans="1:18" ht="17" thickTop="1" thickBot="1" x14ac:dyDescent="0.5">
      <c r="A77" s="50" t="s">
        <v>147</v>
      </c>
      <c r="B77" s="3" t="s">
        <v>293</v>
      </c>
      <c r="C77" s="3" t="s">
        <v>302</v>
      </c>
      <c r="D77" s="3" t="s">
        <v>303</v>
      </c>
      <c r="E77" s="3" t="str">
        <f t="shared" si="15"/>
        <v>AF0705_February</v>
      </c>
      <c r="F77" s="10">
        <v>59919.723911332483</v>
      </c>
      <c r="G77" s="4" t="str">
        <f t="shared" si="8"/>
        <v>No shock</v>
      </c>
      <c r="H77" s="4">
        <f t="shared" si="9"/>
        <v>0</v>
      </c>
      <c r="I77" s="5">
        <v>0</v>
      </c>
      <c r="J77" s="5">
        <v>0</v>
      </c>
      <c r="K77" s="6">
        <v>0</v>
      </c>
      <c r="L77" s="5">
        <v>0</v>
      </c>
      <c r="M77" s="5">
        <v>0</v>
      </c>
      <c r="N77" s="6">
        <f t="shared" si="10"/>
        <v>0</v>
      </c>
      <c r="O77" s="6">
        <f t="shared" si="11"/>
        <v>0</v>
      </c>
      <c r="P77" s="6">
        <f t="shared" si="12"/>
        <v>0</v>
      </c>
      <c r="Q77" s="6">
        <f t="shared" si="13"/>
        <v>0</v>
      </c>
      <c r="R77" s="6">
        <f t="shared" si="14"/>
        <v>0</v>
      </c>
    </row>
    <row r="78" spans="1:18" ht="17" thickTop="1" thickBot="1" x14ac:dyDescent="0.5">
      <c r="A78" s="50" t="s">
        <v>147</v>
      </c>
      <c r="B78" s="3" t="s">
        <v>304</v>
      </c>
      <c r="C78" s="3" t="s">
        <v>305</v>
      </c>
      <c r="D78" s="3" t="s">
        <v>306</v>
      </c>
      <c r="E78" s="3" t="str">
        <f t="shared" si="15"/>
        <v>AF0801_February</v>
      </c>
      <c r="F78" s="10">
        <v>35046.799299091239</v>
      </c>
      <c r="G78" s="4" t="str">
        <f t="shared" si="8"/>
        <v>No shock</v>
      </c>
      <c r="H78" s="4">
        <f t="shared" si="9"/>
        <v>0</v>
      </c>
      <c r="I78" s="5">
        <v>0</v>
      </c>
      <c r="J78" s="5">
        <v>0</v>
      </c>
      <c r="K78" s="6">
        <v>0</v>
      </c>
      <c r="L78" s="5">
        <v>0</v>
      </c>
      <c r="M78" s="5">
        <v>0</v>
      </c>
      <c r="N78" s="6">
        <f t="shared" si="10"/>
        <v>0</v>
      </c>
      <c r="O78" s="6">
        <f t="shared" si="11"/>
        <v>0</v>
      </c>
      <c r="P78" s="6">
        <f t="shared" si="12"/>
        <v>0</v>
      </c>
      <c r="Q78" s="6">
        <f t="shared" si="13"/>
        <v>0</v>
      </c>
      <c r="R78" s="6">
        <f t="shared" si="14"/>
        <v>0</v>
      </c>
    </row>
    <row r="79" spans="1:18" ht="17" thickTop="1" thickBot="1" x14ac:dyDescent="0.5">
      <c r="A79" s="50" t="s">
        <v>147</v>
      </c>
      <c r="B79" s="3" t="s">
        <v>304</v>
      </c>
      <c r="C79" s="3" t="s">
        <v>307</v>
      </c>
      <c r="D79" s="3" t="s">
        <v>308</v>
      </c>
      <c r="E79" s="3" t="str">
        <f t="shared" si="15"/>
        <v>AF0802_February</v>
      </c>
      <c r="F79" s="10">
        <v>30697.802052059764</v>
      </c>
      <c r="G79" s="4" t="str">
        <f t="shared" si="8"/>
        <v>No shock</v>
      </c>
      <c r="H79" s="4">
        <f t="shared" si="9"/>
        <v>0</v>
      </c>
      <c r="I79" s="5">
        <v>0</v>
      </c>
      <c r="J79" s="5">
        <v>0</v>
      </c>
      <c r="K79" s="6">
        <v>0</v>
      </c>
      <c r="L79" s="5">
        <v>0</v>
      </c>
      <c r="M79" s="5">
        <v>0</v>
      </c>
      <c r="N79" s="6">
        <f t="shared" si="10"/>
        <v>0</v>
      </c>
      <c r="O79" s="6">
        <f t="shared" si="11"/>
        <v>0</v>
      </c>
      <c r="P79" s="6">
        <f t="shared" si="12"/>
        <v>0</v>
      </c>
      <c r="Q79" s="6">
        <f t="shared" si="13"/>
        <v>0</v>
      </c>
      <c r="R79" s="6">
        <f t="shared" si="14"/>
        <v>0</v>
      </c>
    </row>
    <row r="80" spans="1:18" ht="17" thickTop="1" thickBot="1" x14ac:dyDescent="0.5">
      <c r="A80" s="50" t="s">
        <v>147</v>
      </c>
      <c r="B80" s="3" t="s">
        <v>304</v>
      </c>
      <c r="C80" s="3" t="s">
        <v>309</v>
      </c>
      <c r="D80" s="3" t="s">
        <v>310</v>
      </c>
      <c r="E80" s="3" t="str">
        <f t="shared" si="15"/>
        <v>AF0803_February</v>
      </c>
      <c r="F80" s="10">
        <v>43131.475805503796</v>
      </c>
      <c r="G80" s="4" t="str">
        <f t="shared" si="8"/>
        <v>No shock</v>
      </c>
      <c r="H80" s="4">
        <f t="shared" si="9"/>
        <v>0</v>
      </c>
      <c r="I80" s="5">
        <v>0</v>
      </c>
      <c r="J80" s="5">
        <v>0</v>
      </c>
      <c r="K80" s="6">
        <v>0</v>
      </c>
      <c r="L80" s="5">
        <v>0</v>
      </c>
      <c r="M80" s="5">
        <v>0</v>
      </c>
      <c r="N80" s="6">
        <f t="shared" si="10"/>
        <v>0</v>
      </c>
      <c r="O80" s="6">
        <f t="shared" si="11"/>
        <v>0</v>
      </c>
      <c r="P80" s="6">
        <f t="shared" si="12"/>
        <v>0</v>
      </c>
      <c r="Q80" s="6">
        <f t="shared" si="13"/>
        <v>0</v>
      </c>
      <c r="R80" s="6">
        <f t="shared" si="14"/>
        <v>0</v>
      </c>
    </row>
    <row r="81" spans="1:18" ht="17" thickTop="1" thickBot="1" x14ac:dyDescent="0.5">
      <c r="A81" s="50" t="s">
        <v>147</v>
      </c>
      <c r="B81" s="3" t="s">
        <v>304</v>
      </c>
      <c r="C81" s="3" t="s">
        <v>311</v>
      </c>
      <c r="D81" s="3" t="s">
        <v>312</v>
      </c>
      <c r="E81" s="3" t="str">
        <f t="shared" si="15"/>
        <v>AF0804_February</v>
      </c>
      <c r="F81" s="10">
        <v>52840.866041856934</v>
      </c>
      <c r="G81" s="4" t="str">
        <f t="shared" si="8"/>
        <v>No shock</v>
      </c>
      <c r="H81" s="4">
        <f t="shared" si="9"/>
        <v>0</v>
      </c>
      <c r="I81" s="5">
        <v>0</v>
      </c>
      <c r="J81" s="5">
        <v>0</v>
      </c>
      <c r="K81" s="6">
        <v>0</v>
      </c>
      <c r="L81" s="5">
        <v>0</v>
      </c>
      <c r="M81" s="5">
        <v>0</v>
      </c>
      <c r="N81" s="6">
        <f t="shared" si="10"/>
        <v>0</v>
      </c>
      <c r="O81" s="6">
        <f t="shared" si="11"/>
        <v>0</v>
      </c>
      <c r="P81" s="6">
        <f t="shared" si="12"/>
        <v>0</v>
      </c>
      <c r="Q81" s="6">
        <f t="shared" si="13"/>
        <v>0</v>
      </c>
      <c r="R81" s="6">
        <f t="shared" si="14"/>
        <v>0</v>
      </c>
    </row>
    <row r="82" spans="1:18" ht="17" thickTop="1" thickBot="1" x14ac:dyDescent="0.5">
      <c r="A82" s="50" t="s">
        <v>147</v>
      </c>
      <c r="B82" s="3" t="s">
        <v>304</v>
      </c>
      <c r="C82" s="3" t="s">
        <v>313</v>
      </c>
      <c r="D82" s="3" t="s">
        <v>314</v>
      </c>
      <c r="E82" s="3" t="str">
        <f t="shared" si="15"/>
        <v>AF0805_February</v>
      </c>
      <c r="F82" s="10">
        <v>32169.602986623024</v>
      </c>
      <c r="G82" s="4" t="str">
        <f t="shared" si="8"/>
        <v>Shock</v>
      </c>
      <c r="H82" s="4">
        <f t="shared" si="9"/>
        <v>2</v>
      </c>
      <c r="I82" s="5">
        <v>0</v>
      </c>
      <c r="J82" s="5">
        <v>0.33333333333333298</v>
      </c>
      <c r="K82" s="6">
        <v>0</v>
      </c>
      <c r="L82" s="5">
        <v>0.33333333333333298</v>
      </c>
      <c r="M82" s="5">
        <v>0</v>
      </c>
      <c r="N82" s="6">
        <f t="shared" si="10"/>
        <v>0</v>
      </c>
      <c r="O82" s="6">
        <f t="shared" si="11"/>
        <v>1</v>
      </c>
      <c r="P82" s="6">
        <f t="shared" si="12"/>
        <v>0</v>
      </c>
      <c r="Q82" s="6">
        <f t="shared" si="13"/>
        <v>1</v>
      </c>
      <c r="R82" s="6">
        <f t="shared" si="14"/>
        <v>0</v>
      </c>
    </row>
    <row r="83" spans="1:18" ht="17" thickTop="1" thickBot="1" x14ac:dyDescent="0.5">
      <c r="A83" s="50" t="s">
        <v>147</v>
      </c>
      <c r="B83" s="3" t="s">
        <v>304</v>
      </c>
      <c r="C83" s="3" t="s">
        <v>315</v>
      </c>
      <c r="D83" s="3" t="s">
        <v>316</v>
      </c>
      <c r="E83" s="3" t="str">
        <f t="shared" si="15"/>
        <v>AF0806_February</v>
      </c>
      <c r="F83" s="10">
        <v>11533.420644637159</v>
      </c>
      <c r="G83" s="4" t="str">
        <f t="shared" si="8"/>
        <v>No shock</v>
      </c>
      <c r="H83" s="4">
        <f t="shared" si="9"/>
        <v>0</v>
      </c>
      <c r="I83" s="5">
        <v>0</v>
      </c>
      <c r="J83" s="5">
        <v>0</v>
      </c>
      <c r="K83" s="6">
        <v>0</v>
      </c>
      <c r="L83" s="5">
        <v>0</v>
      </c>
      <c r="M83" s="5">
        <v>0</v>
      </c>
      <c r="N83" s="6">
        <f t="shared" si="10"/>
        <v>0</v>
      </c>
      <c r="O83" s="6">
        <f t="shared" si="11"/>
        <v>0</v>
      </c>
      <c r="P83" s="6">
        <f t="shared" si="12"/>
        <v>0</v>
      </c>
      <c r="Q83" s="6">
        <f t="shared" si="13"/>
        <v>0</v>
      </c>
      <c r="R83" s="6">
        <f t="shared" si="14"/>
        <v>0</v>
      </c>
    </row>
    <row r="84" spans="1:18" ht="17" thickTop="1" thickBot="1" x14ac:dyDescent="0.5">
      <c r="A84" s="50" t="s">
        <v>147</v>
      </c>
      <c r="B84" s="3" t="s">
        <v>304</v>
      </c>
      <c r="C84" s="3" t="s">
        <v>317</v>
      </c>
      <c r="D84" s="3" t="s">
        <v>318</v>
      </c>
      <c r="E84" s="3" t="str">
        <f t="shared" si="15"/>
        <v>AF0807_February</v>
      </c>
      <c r="F84" s="10">
        <v>27898.278905763167</v>
      </c>
      <c r="G84" s="4" t="str">
        <f t="shared" si="8"/>
        <v>No shock</v>
      </c>
      <c r="H84" s="4">
        <f t="shared" si="9"/>
        <v>0</v>
      </c>
      <c r="I84" s="5">
        <v>0</v>
      </c>
      <c r="J84" s="5">
        <v>0</v>
      </c>
      <c r="K84" s="6">
        <v>0</v>
      </c>
      <c r="L84" s="5">
        <v>0</v>
      </c>
      <c r="M84" s="5">
        <v>0</v>
      </c>
      <c r="N84" s="6">
        <f t="shared" si="10"/>
        <v>0</v>
      </c>
      <c r="O84" s="6">
        <f t="shared" si="11"/>
        <v>0</v>
      </c>
      <c r="P84" s="6">
        <f t="shared" si="12"/>
        <v>0</v>
      </c>
      <c r="Q84" s="6">
        <f t="shared" si="13"/>
        <v>0</v>
      </c>
      <c r="R84" s="6">
        <f t="shared" si="14"/>
        <v>0</v>
      </c>
    </row>
    <row r="85" spans="1:18" ht="17" thickTop="1" thickBot="1" x14ac:dyDescent="0.5">
      <c r="A85" s="50" t="s">
        <v>147</v>
      </c>
      <c r="B85" s="3" t="s">
        <v>319</v>
      </c>
      <c r="C85" s="3" t="s">
        <v>320</v>
      </c>
      <c r="D85" s="3" t="s">
        <v>321</v>
      </c>
      <c r="E85" s="3" t="str">
        <f t="shared" si="15"/>
        <v>AF0901_February</v>
      </c>
      <c r="F85" s="10">
        <v>355485.21368836175</v>
      </c>
      <c r="G85" s="4" t="str">
        <f t="shared" si="8"/>
        <v>No shock</v>
      </c>
      <c r="H85" s="4">
        <f t="shared" si="9"/>
        <v>0</v>
      </c>
      <c r="I85" s="5">
        <v>0.13636363636363599</v>
      </c>
      <c r="J85" s="5">
        <v>5.2631578947368397E-2</v>
      </c>
      <c r="K85" s="6">
        <v>1</v>
      </c>
      <c r="L85" s="5">
        <v>0</v>
      </c>
      <c r="M85" s="5">
        <v>3.5714285714285698E-2</v>
      </c>
      <c r="N85" s="6">
        <f t="shared" si="10"/>
        <v>0</v>
      </c>
      <c r="O85" s="6">
        <f t="shared" si="11"/>
        <v>0</v>
      </c>
      <c r="P85" s="6">
        <f t="shared" si="12"/>
        <v>0</v>
      </c>
      <c r="Q85" s="6">
        <f t="shared" si="13"/>
        <v>0</v>
      </c>
      <c r="R85" s="6">
        <f t="shared" si="14"/>
        <v>0</v>
      </c>
    </row>
    <row r="86" spans="1:18" ht="17" thickTop="1" thickBot="1" x14ac:dyDescent="0.5">
      <c r="A86" s="50" t="s">
        <v>147</v>
      </c>
      <c r="B86" s="3" t="s">
        <v>319</v>
      </c>
      <c r="C86" s="3" t="s">
        <v>322</v>
      </c>
      <c r="D86" s="3" t="s">
        <v>323</v>
      </c>
      <c r="E86" s="3" t="str">
        <f t="shared" si="15"/>
        <v>AF0902_February</v>
      </c>
      <c r="F86" s="10">
        <v>86715.683958837573</v>
      </c>
      <c r="G86" s="4" t="str">
        <f t="shared" si="8"/>
        <v>No shock</v>
      </c>
      <c r="H86" s="4">
        <f t="shared" si="9"/>
        <v>0</v>
      </c>
      <c r="I86" s="5">
        <v>0</v>
      </c>
      <c r="J86" s="5">
        <v>0</v>
      </c>
      <c r="K86" s="6">
        <v>0</v>
      </c>
      <c r="L86" s="5">
        <v>0</v>
      </c>
      <c r="M86" s="5">
        <v>0</v>
      </c>
      <c r="N86" s="6">
        <f t="shared" si="10"/>
        <v>0</v>
      </c>
      <c r="O86" s="6">
        <f t="shared" si="11"/>
        <v>0</v>
      </c>
      <c r="P86" s="6">
        <f t="shared" si="12"/>
        <v>0</v>
      </c>
      <c r="Q86" s="6">
        <f t="shared" si="13"/>
        <v>0</v>
      </c>
      <c r="R86" s="6">
        <f t="shared" si="14"/>
        <v>0</v>
      </c>
    </row>
    <row r="87" spans="1:18" ht="17" thickTop="1" thickBot="1" x14ac:dyDescent="0.5">
      <c r="A87" s="50" t="s">
        <v>147</v>
      </c>
      <c r="B87" s="3" t="s">
        <v>319</v>
      </c>
      <c r="C87" s="3" t="s">
        <v>324</v>
      </c>
      <c r="D87" s="3" t="s">
        <v>325</v>
      </c>
      <c r="E87" s="3" t="str">
        <f t="shared" si="15"/>
        <v>AF0903_February</v>
      </c>
      <c r="F87" s="10">
        <v>108004.58647877969</v>
      </c>
      <c r="G87" s="4" t="str">
        <f t="shared" si="8"/>
        <v>Shock</v>
      </c>
      <c r="H87" s="4">
        <f t="shared" si="9"/>
        <v>1</v>
      </c>
      <c r="I87" s="5">
        <v>0.33333333333333298</v>
      </c>
      <c r="J87" s="5">
        <v>0</v>
      </c>
      <c r="K87" s="6">
        <v>0</v>
      </c>
      <c r="L87" s="5">
        <v>0</v>
      </c>
      <c r="M87" s="5">
        <v>0</v>
      </c>
      <c r="N87" s="6">
        <f t="shared" si="10"/>
        <v>1</v>
      </c>
      <c r="O87" s="6">
        <f t="shared" si="11"/>
        <v>0</v>
      </c>
      <c r="P87" s="6">
        <f t="shared" si="12"/>
        <v>0</v>
      </c>
      <c r="Q87" s="6">
        <f t="shared" si="13"/>
        <v>0</v>
      </c>
      <c r="R87" s="6">
        <f t="shared" si="14"/>
        <v>0</v>
      </c>
    </row>
    <row r="88" spans="1:18" ht="17" thickTop="1" thickBot="1" x14ac:dyDescent="0.5">
      <c r="A88" s="50" t="s">
        <v>147</v>
      </c>
      <c r="B88" s="3" t="s">
        <v>319</v>
      </c>
      <c r="C88" s="3" t="s">
        <v>326</v>
      </c>
      <c r="D88" s="3" t="s">
        <v>327</v>
      </c>
      <c r="E88" s="3" t="str">
        <f t="shared" si="15"/>
        <v>AF0904_February</v>
      </c>
      <c r="F88" s="10">
        <v>119965.14520383836</v>
      </c>
      <c r="G88" s="4" t="str">
        <f t="shared" si="8"/>
        <v>No shock</v>
      </c>
      <c r="H88" s="4">
        <f t="shared" si="9"/>
        <v>0</v>
      </c>
      <c r="I88" s="5">
        <v>0.125</v>
      </c>
      <c r="J88" s="5">
        <v>0</v>
      </c>
      <c r="K88" s="6">
        <v>0</v>
      </c>
      <c r="L88" s="5">
        <v>0</v>
      </c>
      <c r="M88" s="5">
        <v>0</v>
      </c>
      <c r="N88" s="6">
        <f t="shared" si="10"/>
        <v>0</v>
      </c>
      <c r="O88" s="6">
        <f t="shared" si="11"/>
        <v>0</v>
      </c>
      <c r="P88" s="6">
        <f t="shared" si="12"/>
        <v>0</v>
      </c>
      <c r="Q88" s="6">
        <f t="shared" si="13"/>
        <v>0</v>
      </c>
      <c r="R88" s="6">
        <f t="shared" si="14"/>
        <v>0</v>
      </c>
    </row>
    <row r="89" spans="1:18" ht="17" thickTop="1" thickBot="1" x14ac:dyDescent="0.5">
      <c r="A89" s="50" t="s">
        <v>147</v>
      </c>
      <c r="B89" s="3" t="s">
        <v>319</v>
      </c>
      <c r="C89" s="3" t="s">
        <v>328</v>
      </c>
      <c r="D89" s="3" t="s">
        <v>329</v>
      </c>
      <c r="E89" s="3" t="str">
        <f t="shared" si="15"/>
        <v>AF0905_February</v>
      </c>
      <c r="F89" s="10">
        <v>193307.19051399332</v>
      </c>
      <c r="G89" s="4" t="str">
        <f t="shared" si="8"/>
        <v>No shock</v>
      </c>
      <c r="H89" s="4">
        <f t="shared" si="9"/>
        <v>0</v>
      </c>
      <c r="I89" s="5">
        <v>0</v>
      </c>
      <c r="J89" s="5">
        <v>0</v>
      </c>
      <c r="K89" s="6">
        <v>0</v>
      </c>
      <c r="L89" s="5">
        <v>0</v>
      </c>
      <c r="M89" s="5">
        <v>0</v>
      </c>
      <c r="N89" s="6">
        <f t="shared" si="10"/>
        <v>0</v>
      </c>
      <c r="O89" s="6">
        <f t="shared" si="11"/>
        <v>0</v>
      </c>
      <c r="P89" s="6">
        <f t="shared" si="12"/>
        <v>0</v>
      </c>
      <c r="Q89" s="6">
        <f t="shared" si="13"/>
        <v>0</v>
      </c>
      <c r="R89" s="6">
        <f t="shared" si="14"/>
        <v>0</v>
      </c>
    </row>
    <row r="90" spans="1:18" ht="17" thickTop="1" thickBot="1" x14ac:dyDescent="0.5">
      <c r="A90" s="50" t="s">
        <v>147</v>
      </c>
      <c r="B90" s="3" t="s">
        <v>319</v>
      </c>
      <c r="C90" s="3" t="s">
        <v>330</v>
      </c>
      <c r="D90" s="3" t="s">
        <v>331</v>
      </c>
      <c r="E90" s="3" t="str">
        <f t="shared" si="15"/>
        <v>AF0906_February</v>
      </c>
      <c r="F90" s="10">
        <v>48647.579272214549</v>
      </c>
      <c r="G90" s="4" t="str">
        <f t="shared" si="8"/>
        <v>No shock</v>
      </c>
      <c r="H90" s="4">
        <f t="shared" si="9"/>
        <v>0</v>
      </c>
      <c r="I90" s="5">
        <v>0</v>
      </c>
      <c r="J90" s="5">
        <v>0</v>
      </c>
      <c r="K90" s="6">
        <v>0</v>
      </c>
      <c r="L90" s="5">
        <v>0</v>
      </c>
      <c r="M90" s="5">
        <v>0</v>
      </c>
      <c r="N90" s="6">
        <f t="shared" si="10"/>
        <v>0</v>
      </c>
      <c r="O90" s="6">
        <f t="shared" si="11"/>
        <v>0</v>
      </c>
      <c r="P90" s="6">
        <f t="shared" si="12"/>
        <v>0</v>
      </c>
      <c r="Q90" s="6">
        <f t="shared" si="13"/>
        <v>0</v>
      </c>
      <c r="R90" s="6">
        <f t="shared" si="14"/>
        <v>0</v>
      </c>
    </row>
    <row r="91" spans="1:18" ht="17" thickTop="1" thickBot="1" x14ac:dyDescent="0.5">
      <c r="A91" s="50" t="s">
        <v>147</v>
      </c>
      <c r="B91" s="3" t="s">
        <v>319</v>
      </c>
      <c r="C91" s="3" t="s">
        <v>332</v>
      </c>
      <c r="D91" s="3" t="s">
        <v>333</v>
      </c>
      <c r="E91" s="3" t="str">
        <f t="shared" si="15"/>
        <v>AF0907_February</v>
      </c>
      <c r="F91" s="10">
        <v>44706.993704125285</v>
      </c>
      <c r="G91" s="4" t="str">
        <f t="shared" si="8"/>
        <v>No shock</v>
      </c>
      <c r="H91" s="4">
        <f t="shared" si="9"/>
        <v>0</v>
      </c>
      <c r="I91" s="5">
        <v>0</v>
      </c>
      <c r="J91" s="5">
        <v>0</v>
      </c>
      <c r="K91" s="6">
        <v>0</v>
      </c>
      <c r="L91" s="5">
        <v>0</v>
      </c>
      <c r="M91" s="5">
        <v>0</v>
      </c>
      <c r="N91" s="6">
        <f t="shared" si="10"/>
        <v>0</v>
      </c>
      <c r="O91" s="6">
        <f t="shared" si="11"/>
        <v>0</v>
      </c>
      <c r="P91" s="6">
        <f t="shared" si="12"/>
        <v>0</v>
      </c>
      <c r="Q91" s="6">
        <f t="shared" si="13"/>
        <v>0</v>
      </c>
      <c r="R91" s="6">
        <f t="shared" si="14"/>
        <v>0</v>
      </c>
    </row>
    <row r="92" spans="1:18" ht="17" thickTop="1" thickBot="1" x14ac:dyDescent="0.5">
      <c r="A92" s="50" t="s">
        <v>147</v>
      </c>
      <c r="B92" s="3" t="s">
        <v>319</v>
      </c>
      <c r="C92" s="3" t="s">
        <v>334</v>
      </c>
      <c r="D92" s="3" t="s">
        <v>335</v>
      </c>
      <c r="E92" s="3" t="str">
        <f t="shared" si="15"/>
        <v>AF0908_February</v>
      </c>
      <c r="F92" s="10">
        <v>54191.652516529219</v>
      </c>
      <c r="G92" s="4" t="str">
        <f t="shared" si="8"/>
        <v>No shock</v>
      </c>
      <c r="H92" s="4">
        <f t="shared" si="9"/>
        <v>0</v>
      </c>
      <c r="I92" s="5">
        <v>0</v>
      </c>
      <c r="J92" s="5">
        <v>0</v>
      </c>
      <c r="K92" s="6">
        <v>0</v>
      </c>
      <c r="L92" s="5">
        <v>0</v>
      </c>
      <c r="M92" s="5">
        <v>0</v>
      </c>
      <c r="N92" s="6">
        <f t="shared" si="10"/>
        <v>0</v>
      </c>
      <c r="O92" s="6">
        <f t="shared" si="11"/>
        <v>0</v>
      </c>
      <c r="P92" s="6">
        <f t="shared" si="12"/>
        <v>0</v>
      </c>
      <c r="Q92" s="6">
        <f t="shared" si="13"/>
        <v>0</v>
      </c>
      <c r="R92" s="6">
        <f t="shared" si="14"/>
        <v>0</v>
      </c>
    </row>
    <row r="93" spans="1:18" ht="17" thickTop="1" thickBot="1" x14ac:dyDescent="0.5">
      <c r="A93" s="50" t="s">
        <v>147</v>
      </c>
      <c r="B93" s="3" t="s">
        <v>319</v>
      </c>
      <c r="C93" s="3" t="s">
        <v>336</v>
      </c>
      <c r="D93" s="3" t="s">
        <v>337</v>
      </c>
      <c r="E93" s="3" t="str">
        <f t="shared" si="15"/>
        <v>AF0909_February</v>
      </c>
      <c r="F93" s="10">
        <v>45642.925118824758</v>
      </c>
      <c r="G93" s="4" t="str">
        <f t="shared" si="8"/>
        <v>Shock</v>
      </c>
      <c r="H93" s="4">
        <f t="shared" si="9"/>
        <v>1</v>
      </c>
      <c r="I93" s="5">
        <v>0.25</v>
      </c>
      <c r="J93" s="5">
        <v>0</v>
      </c>
      <c r="K93" s="6">
        <v>0</v>
      </c>
      <c r="L93" s="5">
        <v>0</v>
      </c>
      <c r="M93" s="5">
        <v>0</v>
      </c>
      <c r="N93" s="6">
        <f t="shared" si="10"/>
        <v>1</v>
      </c>
      <c r="O93" s="6">
        <f t="shared" si="11"/>
        <v>0</v>
      </c>
      <c r="P93" s="6">
        <f t="shared" si="12"/>
        <v>0</v>
      </c>
      <c r="Q93" s="6">
        <f t="shared" si="13"/>
        <v>0</v>
      </c>
      <c r="R93" s="6">
        <f t="shared" si="14"/>
        <v>0</v>
      </c>
    </row>
    <row r="94" spans="1:18" ht="17" thickTop="1" thickBot="1" x14ac:dyDescent="0.5">
      <c r="A94" s="50" t="s">
        <v>147</v>
      </c>
      <c r="B94" s="3" t="s">
        <v>319</v>
      </c>
      <c r="C94" s="3" t="s">
        <v>338</v>
      </c>
      <c r="D94" s="3" t="s">
        <v>339</v>
      </c>
      <c r="E94" s="3" t="str">
        <f t="shared" si="15"/>
        <v>AF0910_February</v>
      </c>
      <c r="F94" s="10">
        <v>83213.568524658651</v>
      </c>
      <c r="G94" s="4" t="str">
        <f t="shared" si="8"/>
        <v>No shock</v>
      </c>
      <c r="H94" s="4">
        <f t="shared" si="9"/>
        <v>0</v>
      </c>
      <c r="I94" s="5">
        <v>0</v>
      </c>
      <c r="J94" s="5">
        <v>0</v>
      </c>
      <c r="K94" s="6">
        <v>0</v>
      </c>
      <c r="L94" s="5">
        <v>0</v>
      </c>
      <c r="M94" s="5">
        <v>0</v>
      </c>
      <c r="N94" s="6">
        <f t="shared" si="10"/>
        <v>0</v>
      </c>
      <c r="O94" s="6">
        <f t="shared" si="11"/>
        <v>0</v>
      </c>
      <c r="P94" s="6">
        <f t="shared" si="12"/>
        <v>0</v>
      </c>
      <c r="Q94" s="6">
        <f t="shared" si="13"/>
        <v>0</v>
      </c>
      <c r="R94" s="6">
        <f t="shared" si="14"/>
        <v>0</v>
      </c>
    </row>
    <row r="95" spans="1:18" ht="17" thickTop="1" thickBot="1" x14ac:dyDescent="0.5">
      <c r="A95" s="50" t="s">
        <v>147</v>
      </c>
      <c r="B95" s="3" t="s">
        <v>319</v>
      </c>
      <c r="C95" s="3" t="s">
        <v>340</v>
      </c>
      <c r="D95" s="3" t="s">
        <v>341</v>
      </c>
      <c r="E95" s="3" t="str">
        <f t="shared" si="15"/>
        <v>AF0911_February</v>
      </c>
      <c r="F95" s="10">
        <v>46727.544180100667</v>
      </c>
      <c r="G95" s="4" t="str">
        <f t="shared" si="8"/>
        <v>No shock</v>
      </c>
      <c r="H95" s="4">
        <f t="shared" si="9"/>
        <v>0</v>
      </c>
      <c r="I95" s="5">
        <v>0</v>
      </c>
      <c r="J95" s="5">
        <v>0</v>
      </c>
      <c r="K95" s="6">
        <v>0</v>
      </c>
      <c r="L95" s="5">
        <v>0</v>
      </c>
      <c r="M95" s="5">
        <v>0</v>
      </c>
      <c r="N95" s="6">
        <f t="shared" si="10"/>
        <v>0</v>
      </c>
      <c r="O95" s="6">
        <f t="shared" si="11"/>
        <v>0</v>
      </c>
      <c r="P95" s="6">
        <f t="shared" si="12"/>
        <v>0</v>
      </c>
      <c r="Q95" s="6">
        <f t="shared" si="13"/>
        <v>0</v>
      </c>
      <c r="R95" s="6">
        <f t="shared" si="14"/>
        <v>0</v>
      </c>
    </row>
    <row r="96" spans="1:18" ht="17" thickTop="1" thickBot="1" x14ac:dyDescent="0.5">
      <c r="A96" s="50" t="s">
        <v>147</v>
      </c>
      <c r="B96" s="3" t="s">
        <v>319</v>
      </c>
      <c r="C96" s="3" t="s">
        <v>342</v>
      </c>
      <c r="D96" s="3" t="s">
        <v>343</v>
      </c>
      <c r="E96" s="3" t="str">
        <f t="shared" si="15"/>
        <v>AF0912_February</v>
      </c>
      <c r="F96" s="10">
        <v>47286.289427735239</v>
      </c>
      <c r="G96" s="4" t="str">
        <f t="shared" si="8"/>
        <v>Shock</v>
      </c>
      <c r="H96" s="4">
        <f t="shared" si="9"/>
        <v>3</v>
      </c>
      <c r="I96" s="5">
        <v>0.33333333333333298</v>
      </c>
      <c r="J96" s="5">
        <v>0.66666666666666696</v>
      </c>
      <c r="K96" s="6">
        <v>2</v>
      </c>
      <c r="L96" s="5">
        <v>0</v>
      </c>
      <c r="M96" s="5">
        <v>1</v>
      </c>
      <c r="N96" s="6">
        <f t="shared" si="10"/>
        <v>1</v>
      </c>
      <c r="O96" s="6">
        <f t="shared" si="11"/>
        <v>1</v>
      </c>
      <c r="P96" s="6">
        <f t="shared" si="12"/>
        <v>0</v>
      </c>
      <c r="Q96" s="6">
        <f t="shared" si="13"/>
        <v>0</v>
      </c>
      <c r="R96" s="6">
        <f t="shared" si="14"/>
        <v>1</v>
      </c>
    </row>
    <row r="97" spans="1:18" ht="17" thickTop="1" thickBot="1" x14ac:dyDescent="0.5">
      <c r="A97" s="50" t="s">
        <v>147</v>
      </c>
      <c r="B97" s="3" t="s">
        <v>319</v>
      </c>
      <c r="C97" s="3" t="s">
        <v>344</v>
      </c>
      <c r="D97" s="3" t="s">
        <v>345</v>
      </c>
      <c r="E97" s="3" t="str">
        <f t="shared" si="15"/>
        <v>AF0913_February</v>
      </c>
      <c r="F97" s="10">
        <v>115018.46101704724</v>
      </c>
      <c r="G97" s="4" t="str">
        <f t="shared" si="8"/>
        <v>No shock</v>
      </c>
      <c r="H97" s="4">
        <f t="shared" si="9"/>
        <v>0</v>
      </c>
      <c r="I97" s="5">
        <v>0</v>
      </c>
      <c r="J97" s="5">
        <v>0</v>
      </c>
      <c r="K97" s="6">
        <v>0</v>
      </c>
      <c r="L97" s="5">
        <v>0</v>
      </c>
      <c r="M97" s="5">
        <v>0</v>
      </c>
      <c r="N97" s="6">
        <f t="shared" si="10"/>
        <v>0</v>
      </c>
      <c r="O97" s="6">
        <f t="shared" si="11"/>
        <v>0</v>
      </c>
      <c r="P97" s="6">
        <f t="shared" si="12"/>
        <v>0</v>
      </c>
      <c r="Q97" s="6">
        <f t="shared" si="13"/>
        <v>0</v>
      </c>
      <c r="R97" s="6">
        <f t="shared" si="14"/>
        <v>0</v>
      </c>
    </row>
    <row r="98" spans="1:18" ht="17" thickTop="1" thickBot="1" x14ac:dyDescent="0.5">
      <c r="A98" s="50" t="s">
        <v>147</v>
      </c>
      <c r="B98" s="3" t="s">
        <v>319</v>
      </c>
      <c r="C98" s="3" t="s">
        <v>346</v>
      </c>
      <c r="D98" s="3" t="s">
        <v>347</v>
      </c>
      <c r="E98" s="3" t="str">
        <f t="shared" si="15"/>
        <v>AF0914_February</v>
      </c>
      <c r="F98" s="10">
        <v>18496.109540147601</v>
      </c>
      <c r="G98" s="4" t="str">
        <f t="shared" si="8"/>
        <v>No shock</v>
      </c>
      <c r="H98" s="4">
        <f t="shared" si="9"/>
        <v>0</v>
      </c>
      <c r="I98" s="5">
        <v>0</v>
      </c>
      <c r="J98" s="5">
        <v>0</v>
      </c>
      <c r="K98" s="6">
        <v>0</v>
      </c>
      <c r="L98" s="5">
        <v>0</v>
      </c>
      <c r="M98" s="5">
        <v>0</v>
      </c>
      <c r="N98" s="6">
        <f t="shared" si="10"/>
        <v>0</v>
      </c>
      <c r="O98" s="6">
        <f t="shared" si="11"/>
        <v>0</v>
      </c>
      <c r="P98" s="6">
        <f t="shared" si="12"/>
        <v>0</v>
      </c>
      <c r="Q98" s="6">
        <f t="shared" si="13"/>
        <v>0</v>
      </c>
      <c r="R98" s="6">
        <f t="shared" si="14"/>
        <v>0</v>
      </c>
    </row>
    <row r="99" spans="1:18" ht="17" thickTop="1" thickBot="1" x14ac:dyDescent="0.5">
      <c r="A99" s="50" t="s">
        <v>147</v>
      </c>
      <c r="B99" s="3" t="s">
        <v>319</v>
      </c>
      <c r="C99" s="3" t="s">
        <v>348</v>
      </c>
      <c r="D99" s="3" t="s">
        <v>349</v>
      </c>
      <c r="E99" s="3" t="str">
        <f t="shared" si="15"/>
        <v>AF0915_February</v>
      </c>
      <c r="F99" s="10">
        <v>25743.114325670311</v>
      </c>
      <c r="G99" s="4" t="str">
        <f t="shared" si="8"/>
        <v>No shock</v>
      </c>
      <c r="H99" s="4">
        <f t="shared" si="9"/>
        <v>0</v>
      </c>
      <c r="I99" s="5">
        <v>0</v>
      </c>
      <c r="J99" s="5">
        <v>0</v>
      </c>
      <c r="K99" s="6">
        <v>0</v>
      </c>
      <c r="L99" s="5">
        <v>0</v>
      </c>
      <c r="M99" s="5">
        <v>0</v>
      </c>
      <c r="N99" s="6">
        <f t="shared" si="10"/>
        <v>0</v>
      </c>
      <c r="O99" s="6">
        <f t="shared" si="11"/>
        <v>0</v>
      </c>
      <c r="P99" s="6">
        <f t="shared" si="12"/>
        <v>0</v>
      </c>
      <c r="Q99" s="6">
        <f t="shared" si="13"/>
        <v>0</v>
      </c>
      <c r="R99" s="6">
        <f t="shared" si="14"/>
        <v>0</v>
      </c>
    </row>
    <row r="100" spans="1:18" ht="17" thickTop="1" thickBot="1" x14ac:dyDescent="0.5">
      <c r="A100" s="50" t="s">
        <v>147</v>
      </c>
      <c r="B100" s="3" t="s">
        <v>350</v>
      </c>
      <c r="C100" s="3" t="s">
        <v>350</v>
      </c>
      <c r="D100" s="3" t="s">
        <v>351</v>
      </c>
      <c r="E100" s="3" t="str">
        <f t="shared" si="15"/>
        <v>AF1001_February</v>
      </c>
      <c r="F100" s="10">
        <v>156449.51983121037</v>
      </c>
      <c r="G100" s="4" t="str">
        <f t="shared" si="8"/>
        <v>No shock</v>
      </c>
      <c r="H100" s="4">
        <f t="shared" si="9"/>
        <v>0</v>
      </c>
      <c r="I100" s="5">
        <v>0</v>
      </c>
      <c r="J100" s="5">
        <v>0</v>
      </c>
      <c r="K100" s="6">
        <v>0</v>
      </c>
      <c r="L100" s="5">
        <v>0</v>
      </c>
      <c r="M100" s="5">
        <v>0</v>
      </c>
      <c r="N100" s="6">
        <f t="shared" si="10"/>
        <v>0</v>
      </c>
      <c r="O100" s="6">
        <f t="shared" si="11"/>
        <v>0</v>
      </c>
      <c r="P100" s="6">
        <f t="shared" si="12"/>
        <v>0</v>
      </c>
      <c r="Q100" s="6">
        <f t="shared" si="13"/>
        <v>0</v>
      </c>
      <c r="R100" s="6">
        <f t="shared" si="14"/>
        <v>0</v>
      </c>
    </row>
    <row r="101" spans="1:18" ht="17" thickTop="1" thickBot="1" x14ac:dyDescent="0.5">
      <c r="A101" s="50" t="s">
        <v>147</v>
      </c>
      <c r="B101" s="3" t="s">
        <v>350</v>
      </c>
      <c r="C101" s="3" t="s">
        <v>352</v>
      </c>
      <c r="D101" s="3" t="s">
        <v>353</v>
      </c>
      <c r="E101" s="3" t="str">
        <f t="shared" si="15"/>
        <v>AF1002_February</v>
      </c>
      <c r="F101" s="10">
        <v>40596.858974952425</v>
      </c>
      <c r="G101" s="4" t="str">
        <f t="shared" si="8"/>
        <v>No shock</v>
      </c>
      <c r="H101" s="4">
        <f t="shared" si="9"/>
        <v>0</v>
      </c>
      <c r="I101" s="5">
        <v>0</v>
      </c>
      <c r="J101" s="5">
        <v>0</v>
      </c>
      <c r="K101" s="6">
        <v>0</v>
      </c>
      <c r="L101" s="5">
        <v>0</v>
      </c>
      <c r="M101" s="5">
        <v>0</v>
      </c>
      <c r="N101" s="6">
        <f t="shared" si="10"/>
        <v>0</v>
      </c>
      <c r="O101" s="6">
        <f t="shared" si="11"/>
        <v>0</v>
      </c>
      <c r="P101" s="6">
        <f t="shared" si="12"/>
        <v>0</v>
      </c>
      <c r="Q101" s="6">
        <f t="shared" si="13"/>
        <v>0</v>
      </c>
      <c r="R101" s="6">
        <f t="shared" si="14"/>
        <v>0</v>
      </c>
    </row>
    <row r="102" spans="1:18" ht="17" thickTop="1" thickBot="1" x14ac:dyDescent="0.5">
      <c r="A102" s="50" t="s">
        <v>147</v>
      </c>
      <c r="B102" s="3" t="s">
        <v>350</v>
      </c>
      <c r="C102" s="3" t="s">
        <v>354</v>
      </c>
      <c r="D102" s="3" t="s">
        <v>355</v>
      </c>
      <c r="E102" s="3" t="str">
        <f t="shared" si="15"/>
        <v>AF1003_February</v>
      </c>
      <c r="F102" s="10">
        <v>46340.78431371467</v>
      </c>
      <c r="G102" s="4" t="str">
        <f t="shared" si="8"/>
        <v>No shock</v>
      </c>
      <c r="H102" s="4">
        <f t="shared" si="9"/>
        <v>0</v>
      </c>
      <c r="I102" s="5">
        <v>0</v>
      </c>
      <c r="J102" s="5">
        <v>0</v>
      </c>
      <c r="K102" s="6">
        <v>0</v>
      </c>
      <c r="L102" s="5">
        <v>0</v>
      </c>
      <c r="M102" s="5">
        <v>0</v>
      </c>
      <c r="N102" s="6">
        <f t="shared" si="10"/>
        <v>0</v>
      </c>
      <c r="O102" s="6">
        <f t="shared" si="11"/>
        <v>0</v>
      </c>
      <c r="P102" s="6">
        <f t="shared" si="12"/>
        <v>0</v>
      </c>
      <c r="Q102" s="6">
        <f t="shared" si="13"/>
        <v>0</v>
      </c>
      <c r="R102" s="6">
        <f t="shared" si="14"/>
        <v>0</v>
      </c>
    </row>
    <row r="103" spans="1:18" ht="17" thickTop="1" thickBot="1" x14ac:dyDescent="0.5">
      <c r="A103" s="50" t="s">
        <v>147</v>
      </c>
      <c r="B103" s="3" t="s">
        <v>350</v>
      </c>
      <c r="C103" s="3" t="s">
        <v>356</v>
      </c>
      <c r="D103" s="3" t="s">
        <v>357</v>
      </c>
      <c r="E103" s="3" t="str">
        <f t="shared" si="15"/>
        <v>AF1004_February</v>
      </c>
      <c r="F103" s="10">
        <v>57543.634905136765</v>
      </c>
      <c r="G103" s="4" t="str">
        <f t="shared" si="8"/>
        <v>No shock</v>
      </c>
      <c r="H103" s="4">
        <f t="shared" si="9"/>
        <v>0</v>
      </c>
      <c r="I103" s="5">
        <v>0</v>
      </c>
      <c r="J103" s="5">
        <v>0</v>
      </c>
      <c r="K103" s="6">
        <v>0</v>
      </c>
      <c r="L103" s="5">
        <v>0</v>
      </c>
      <c r="M103" s="5">
        <v>0</v>
      </c>
      <c r="N103" s="6">
        <f t="shared" si="10"/>
        <v>0</v>
      </c>
      <c r="O103" s="6">
        <f t="shared" si="11"/>
        <v>0</v>
      </c>
      <c r="P103" s="6">
        <f t="shared" si="12"/>
        <v>0</v>
      </c>
      <c r="Q103" s="6">
        <f t="shared" si="13"/>
        <v>0</v>
      </c>
      <c r="R103" s="6">
        <f t="shared" si="14"/>
        <v>0</v>
      </c>
    </row>
    <row r="104" spans="1:18" ht="17" thickTop="1" thickBot="1" x14ac:dyDescent="0.5">
      <c r="A104" s="50" t="s">
        <v>147</v>
      </c>
      <c r="B104" s="3" t="s">
        <v>350</v>
      </c>
      <c r="C104" s="3" t="s">
        <v>358</v>
      </c>
      <c r="D104" s="3" t="s">
        <v>359</v>
      </c>
      <c r="E104" s="3" t="str">
        <f t="shared" si="15"/>
        <v>AF1005_February</v>
      </c>
      <c r="F104" s="10">
        <v>146763.51282014931</v>
      </c>
      <c r="G104" s="4" t="str">
        <f t="shared" si="8"/>
        <v>No shock</v>
      </c>
      <c r="H104" s="4">
        <f t="shared" si="9"/>
        <v>0</v>
      </c>
      <c r="I104" s="5">
        <v>0</v>
      </c>
      <c r="J104" s="5">
        <v>0</v>
      </c>
      <c r="K104" s="6">
        <v>0</v>
      </c>
      <c r="L104" s="5">
        <v>0</v>
      </c>
      <c r="M104" s="5">
        <v>0</v>
      </c>
      <c r="N104" s="6">
        <f t="shared" si="10"/>
        <v>0</v>
      </c>
      <c r="O104" s="6">
        <f t="shared" si="11"/>
        <v>0</v>
      </c>
      <c r="P104" s="6">
        <f t="shared" si="12"/>
        <v>0</v>
      </c>
      <c r="Q104" s="6">
        <f t="shared" si="13"/>
        <v>0</v>
      </c>
      <c r="R104" s="6">
        <f t="shared" si="14"/>
        <v>0</v>
      </c>
    </row>
    <row r="105" spans="1:18" ht="17" thickTop="1" thickBot="1" x14ac:dyDescent="0.5">
      <c r="A105" s="50" t="s">
        <v>147</v>
      </c>
      <c r="B105" s="3" t="s">
        <v>350</v>
      </c>
      <c r="C105" s="3" t="s">
        <v>360</v>
      </c>
      <c r="D105" s="3" t="s">
        <v>361</v>
      </c>
      <c r="E105" s="3" t="str">
        <f t="shared" si="15"/>
        <v>AF1006_February</v>
      </c>
      <c r="F105" s="10">
        <v>87780.765921394268</v>
      </c>
      <c r="G105" s="4" t="str">
        <f t="shared" si="8"/>
        <v>No shock</v>
      </c>
      <c r="H105" s="4">
        <f t="shared" si="9"/>
        <v>0</v>
      </c>
      <c r="I105" s="5">
        <v>0</v>
      </c>
      <c r="J105" s="5">
        <v>0</v>
      </c>
      <c r="K105" s="6">
        <v>0</v>
      </c>
      <c r="L105" s="5">
        <v>0</v>
      </c>
      <c r="M105" s="5">
        <v>0</v>
      </c>
      <c r="N105" s="6">
        <f t="shared" si="10"/>
        <v>0</v>
      </c>
      <c r="O105" s="6">
        <f t="shared" si="11"/>
        <v>0</v>
      </c>
      <c r="P105" s="6">
        <f t="shared" si="12"/>
        <v>0</v>
      </c>
      <c r="Q105" s="6">
        <f t="shared" si="13"/>
        <v>0</v>
      </c>
      <c r="R105" s="6">
        <f t="shared" si="14"/>
        <v>0</v>
      </c>
    </row>
    <row r="106" spans="1:18" ht="17" thickTop="1" thickBot="1" x14ac:dyDescent="0.5">
      <c r="A106" s="50" t="s">
        <v>147</v>
      </c>
      <c r="B106" s="3" t="s">
        <v>350</v>
      </c>
      <c r="C106" s="3" t="s">
        <v>362</v>
      </c>
      <c r="D106" s="3" t="s">
        <v>363</v>
      </c>
      <c r="E106" s="3" t="str">
        <f t="shared" si="15"/>
        <v>AF1007_February</v>
      </c>
      <c r="F106" s="10">
        <v>144955.58088732898</v>
      </c>
      <c r="G106" s="4" t="str">
        <f t="shared" si="8"/>
        <v>No shock</v>
      </c>
      <c r="H106" s="4">
        <f t="shared" si="9"/>
        <v>0</v>
      </c>
      <c r="I106" s="5">
        <v>0</v>
      </c>
      <c r="J106" s="5">
        <v>0</v>
      </c>
      <c r="K106" s="6">
        <v>0</v>
      </c>
      <c r="L106" s="5">
        <v>0</v>
      </c>
      <c r="M106" s="5">
        <v>0</v>
      </c>
      <c r="N106" s="6">
        <f t="shared" si="10"/>
        <v>0</v>
      </c>
      <c r="O106" s="6">
        <f t="shared" si="11"/>
        <v>0</v>
      </c>
      <c r="P106" s="6">
        <f t="shared" si="12"/>
        <v>0</v>
      </c>
      <c r="Q106" s="6">
        <f t="shared" si="13"/>
        <v>0</v>
      </c>
      <c r="R106" s="6">
        <f t="shared" si="14"/>
        <v>0</v>
      </c>
    </row>
    <row r="107" spans="1:18" ht="17" thickTop="1" thickBot="1" x14ac:dyDescent="0.5">
      <c r="A107" s="50" t="s">
        <v>147</v>
      </c>
      <c r="B107" s="3" t="s">
        <v>364</v>
      </c>
      <c r="C107" s="3" t="s">
        <v>364</v>
      </c>
      <c r="D107" s="3" t="s">
        <v>365</v>
      </c>
      <c r="E107" s="3" t="str">
        <f t="shared" si="15"/>
        <v>AF1101_February</v>
      </c>
      <c r="F107" s="10">
        <v>301396.04713309562</v>
      </c>
      <c r="G107" s="4" t="str">
        <f t="shared" si="8"/>
        <v>No shock</v>
      </c>
      <c r="H107" s="4">
        <f t="shared" si="9"/>
        <v>0</v>
      </c>
      <c r="I107" s="5">
        <v>0</v>
      </c>
      <c r="J107" s="5">
        <v>0</v>
      </c>
      <c r="K107" s="6">
        <v>0</v>
      </c>
      <c r="L107" s="5">
        <v>0</v>
      </c>
      <c r="M107" s="5">
        <v>0</v>
      </c>
      <c r="N107" s="6">
        <f t="shared" si="10"/>
        <v>0</v>
      </c>
      <c r="O107" s="6">
        <f t="shared" si="11"/>
        <v>0</v>
      </c>
      <c r="P107" s="6">
        <f t="shared" si="12"/>
        <v>0</v>
      </c>
      <c r="Q107" s="6">
        <f t="shared" si="13"/>
        <v>0</v>
      </c>
      <c r="R107" s="6">
        <f t="shared" si="14"/>
        <v>0</v>
      </c>
    </row>
    <row r="108" spans="1:18" ht="17" thickTop="1" thickBot="1" x14ac:dyDescent="0.5">
      <c r="A108" s="50" t="s">
        <v>147</v>
      </c>
      <c r="B108" s="3" t="s">
        <v>364</v>
      </c>
      <c r="C108" s="3" t="s">
        <v>366</v>
      </c>
      <c r="D108" s="3" t="s">
        <v>367</v>
      </c>
      <c r="E108" s="3" t="str">
        <f t="shared" si="15"/>
        <v>AF1102_February</v>
      </c>
      <c r="F108" s="10">
        <v>32788.642253355858</v>
      </c>
      <c r="G108" s="4" t="str">
        <f t="shared" si="8"/>
        <v>No shock</v>
      </c>
      <c r="H108" s="4">
        <f t="shared" si="9"/>
        <v>0</v>
      </c>
      <c r="I108" s="5">
        <v>0</v>
      </c>
      <c r="J108" s="5">
        <v>0</v>
      </c>
      <c r="K108" s="6">
        <v>0</v>
      </c>
      <c r="L108" s="5">
        <v>0</v>
      </c>
      <c r="M108" s="5">
        <v>0</v>
      </c>
      <c r="N108" s="6">
        <f t="shared" si="10"/>
        <v>0</v>
      </c>
      <c r="O108" s="6">
        <f t="shared" si="11"/>
        <v>0</v>
      </c>
      <c r="P108" s="6">
        <f t="shared" si="12"/>
        <v>0</v>
      </c>
      <c r="Q108" s="6">
        <f t="shared" si="13"/>
        <v>0</v>
      </c>
      <c r="R108" s="6">
        <f t="shared" si="14"/>
        <v>0</v>
      </c>
    </row>
    <row r="109" spans="1:18" ht="17" thickTop="1" thickBot="1" x14ac:dyDescent="0.5">
      <c r="A109" s="50" t="s">
        <v>147</v>
      </c>
      <c r="B109" s="3" t="s">
        <v>364</v>
      </c>
      <c r="C109" s="3" t="s">
        <v>368</v>
      </c>
      <c r="D109" s="3" t="s">
        <v>369</v>
      </c>
      <c r="E109" s="3" t="str">
        <f t="shared" si="15"/>
        <v>AF1103_February</v>
      </c>
      <c r="F109" s="10">
        <v>42569.183046967519</v>
      </c>
      <c r="G109" s="4" t="str">
        <f t="shared" si="8"/>
        <v>No shock</v>
      </c>
      <c r="H109" s="4">
        <f t="shared" si="9"/>
        <v>0</v>
      </c>
      <c r="I109" s="5">
        <v>0</v>
      </c>
      <c r="J109" s="5">
        <v>0</v>
      </c>
      <c r="K109" s="6">
        <v>0</v>
      </c>
      <c r="L109" s="5">
        <v>0</v>
      </c>
      <c r="M109" s="5">
        <v>0</v>
      </c>
      <c r="N109" s="6">
        <f t="shared" si="10"/>
        <v>0</v>
      </c>
      <c r="O109" s="6">
        <f t="shared" si="11"/>
        <v>0</v>
      </c>
      <c r="P109" s="6">
        <f t="shared" si="12"/>
        <v>0</v>
      </c>
      <c r="Q109" s="6">
        <f t="shared" si="13"/>
        <v>0</v>
      </c>
      <c r="R109" s="6">
        <f t="shared" si="14"/>
        <v>0</v>
      </c>
    </row>
    <row r="110" spans="1:18" ht="17" thickTop="1" thickBot="1" x14ac:dyDescent="0.5">
      <c r="A110" s="50" t="s">
        <v>147</v>
      </c>
      <c r="B110" s="3" t="s">
        <v>364</v>
      </c>
      <c r="C110" s="3" t="s">
        <v>370</v>
      </c>
      <c r="D110" s="3" t="s">
        <v>371</v>
      </c>
      <c r="E110" s="3" t="str">
        <f t="shared" si="15"/>
        <v>AF1104_February</v>
      </c>
      <c r="F110" s="10">
        <v>67354.509961084332</v>
      </c>
      <c r="G110" s="4" t="str">
        <f t="shared" si="8"/>
        <v>No shock</v>
      </c>
      <c r="H110" s="4">
        <f t="shared" si="9"/>
        <v>0</v>
      </c>
      <c r="I110" s="5">
        <v>0</v>
      </c>
      <c r="J110" s="5">
        <v>0</v>
      </c>
      <c r="K110" s="6">
        <v>0</v>
      </c>
      <c r="L110" s="5">
        <v>0</v>
      </c>
      <c r="M110" s="5">
        <v>0</v>
      </c>
      <c r="N110" s="6">
        <f t="shared" si="10"/>
        <v>0</v>
      </c>
      <c r="O110" s="6">
        <f t="shared" si="11"/>
        <v>0</v>
      </c>
      <c r="P110" s="6">
        <f t="shared" si="12"/>
        <v>0</v>
      </c>
      <c r="Q110" s="6">
        <f t="shared" si="13"/>
        <v>0</v>
      </c>
      <c r="R110" s="6">
        <f t="shared" si="14"/>
        <v>0</v>
      </c>
    </row>
    <row r="111" spans="1:18" ht="17" thickTop="1" thickBot="1" x14ac:dyDescent="0.5">
      <c r="A111" s="50" t="s">
        <v>147</v>
      </c>
      <c r="B111" s="3" t="s">
        <v>364</v>
      </c>
      <c r="C111" s="3" t="s">
        <v>372</v>
      </c>
      <c r="D111" s="3" t="s">
        <v>373</v>
      </c>
      <c r="E111" s="3" t="str">
        <f t="shared" si="15"/>
        <v>AF1105_February</v>
      </c>
      <c r="F111" s="10">
        <v>85124.662418813969</v>
      </c>
      <c r="G111" s="4" t="str">
        <f t="shared" si="8"/>
        <v>Shock</v>
      </c>
      <c r="H111" s="4">
        <f t="shared" si="9"/>
        <v>1</v>
      </c>
      <c r="I111" s="5">
        <v>0</v>
      </c>
      <c r="J111" s="5">
        <v>0</v>
      </c>
      <c r="K111" s="6">
        <v>0</v>
      </c>
      <c r="L111" s="5">
        <v>0</v>
      </c>
      <c r="M111" s="5">
        <v>0.5</v>
      </c>
      <c r="N111" s="6">
        <f t="shared" si="10"/>
        <v>0</v>
      </c>
      <c r="O111" s="6">
        <f t="shared" si="11"/>
        <v>0</v>
      </c>
      <c r="P111" s="6">
        <f t="shared" si="12"/>
        <v>0</v>
      </c>
      <c r="Q111" s="6">
        <f t="shared" si="13"/>
        <v>0</v>
      </c>
      <c r="R111" s="6">
        <f t="shared" si="14"/>
        <v>1</v>
      </c>
    </row>
    <row r="112" spans="1:18" ht="17" thickTop="1" thickBot="1" x14ac:dyDescent="0.5">
      <c r="A112" s="50" t="s">
        <v>147</v>
      </c>
      <c r="B112" s="3" t="s">
        <v>364</v>
      </c>
      <c r="C112" s="3" t="s">
        <v>374</v>
      </c>
      <c r="D112" s="3" t="s">
        <v>375</v>
      </c>
      <c r="E112" s="3" t="str">
        <f t="shared" si="15"/>
        <v>AF1106_February</v>
      </c>
      <c r="F112" s="10">
        <v>54692.249963382943</v>
      </c>
      <c r="G112" s="4" t="str">
        <f t="shared" si="8"/>
        <v>No shock</v>
      </c>
      <c r="H112" s="4">
        <f t="shared" si="9"/>
        <v>0</v>
      </c>
      <c r="I112" s="5">
        <v>0</v>
      </c>
      <c r="J112" s="5">
        <v>0</v>
      </c>
      <c r="K112" s="6">
        <v>0</v>
      </c>
      <c r="L112" s="5">
        <v>0</v>
      </c>
      <c r="M112" s="5">
        <v>0</v>
      </c>
      <c r="N112" s="6">
        <f t="shared" si="10"/>
        <v>0</v>
      </c>
      <c r="O112" s="6">
        <f t="shared" si="11"/>
        <v>0</v>
      </c>
      <c r="P112" s="6">
        <f t="shared" si="12"/>
        <v>0</v>
      </c>
      <c r="Q112" s="6">
        <f t="shared" si="13"/>
        <v>0</v>
      </c>
      <c r="R112" s="6">
        <f t="shared" si="14"/>
        <v>0</v>
      </c>
    </row>
    <row r="113" spans="1:18" ht="17" thickTop="1" thickBot="1" x14ac:dyDescent="0.5">
      <c r="A113" s="50" t="s">
        <v>147</v>
      </c>
      <c r="B113" s="3" t="s">
        <v>364</v>
      </c>
      <c r="C113" s="3" t="s">
        <v>376</v>
      </c>
      <c r="D113" s="3" t="s">
        <v>377</v>
      </c>
      <c r="E113" s="3" t="str">
        <f t="shared" si="15"/>
        <v>AF1107_February</v>
      </c>
      <c r="F113" s="10">
        <v>175990.50680857917</v>
      </c>
      <c r="G113" s="4" t="str">
        <f t="shared" si="8"/>
        <v>Shock</v>
      </c>
      <c r="H113" s="4">
        <f t="shared" si="9"/>
        <v>1</v>
      </c>
      <c r="I113" s="5">
        <v>0.14285714285714299</v>
      </c>
      <c r="J113" s="5">
        <v>0</v>
      </c>
      <c r="K113" s="6">
        <v>0</v>
      </c>
      <c r="L113" s="5">
        <v>0</v>
      </c>
      <c r="M113" s="5">
        <v>0.33333333333333298</v>
      </c>
      <c r="N113" s="6">
        <f t="shared" si="10"/>
        <v>0</v>
      </c>
      <c r="O113" s="6">
        <f t="shared" si="11"/>
        <v>0</v>
      </c>
      <c r="P113" s="6">
        <f t="shared" si="12"/>
        <v>0</v>
      </c>
      <c r="Q113" s="6">
        <f t="shared" si="13"/>
        <v>0</v>
      </c>
      <c r="R113" s="6">
        <f t="shared" si="14"/>
        <v>1</v>
      </c>
    </row>
    <row r="114" spans="1:18" ht="17" thickTop="1" thickBot="1" x14ac:dyDescent="0.5">
      <c r="A114" s="50" t="s">
        <v>147</v>
      </c>
      <c r="B114" s="3" t="s">
        <v>364</v>
      </c>
      <c r="C114" s="3" t="s">
        <v>378</v>
      </c>
      <c r="D114" s="3" t="s">
        <v>379</v>
      </c>
      <c r="E114" s="3" t="str">
        <f t="shared" si="15"/>
        <v>AF1108_February</v>
      </c>
      <c r="F114" s="10">
        <v>39291.966792867228</v>
      </c>
      <c r="G114" s="4" t="str">
        <f t="shared" si="8"/>
        <v>No shock</v>
      </c>
      <c r="H114" s="4">
        <f t="shared" si="9"/>
        <v>0</v>
      </c>
      <c r="I114" s="5">
        <v>0</v>
      </c>
      <c r="J114" s="5">
        <v>0</v>
      </c>
      <c r="K114" s="6">
        <v>0</v>
      </c>
      <c r="L114" s="5">
        <v>0</v>
      </c>
      <c r="M114" s="5">
        <v>0</v>
      </c>
      <c r="N114" s="6">
        <f t="shared" si="10"/>
        <v>0</v>
      </c>
      <c r="O114" s="6">
        <f t="shared" si="11"/>
        <v>0</v>
      </c>
      <c r="P114" s="6">
        <f t="shared" si="12"/>
        <v>0</v>
      </c>
      <c r="Q114" s="6">
        <f t="shared" si="13"/>
        <v>0</v>
      </c>
      <c r="R114" s="6">
        <f t="shared" si="14"/>
        <v>0</v>
      </c>
    </row>
    <row r="115" spans="1:18" ht="17" thickTop="1" thickBot="1" x14ac:dyDescent="0.5">
      <c r="A115" s="50" t="s">
        <v>147</v>
      </c>
      <c r="B115" s="3" t="s">
        <v>364</v>
      </c>
      <c r="C115" s="3" t="s">
        <v>380</v>
      </c>
      <c r="D115" s="3" t="s">
        <v>381</v>
      </c>
      <c r="E115" s="3" t="str">
        <f t="shared" si="15"/>
        <v>AF1109_February</v>
      </c>
      <c r="F115" s="10">
        <v>27155.549223406462</v>
      </c>
      <c r="G115" s="4" t="str">
        <f t="shared" si="8"/>
        <v>No shock</v>
      </c>
      <c r="H115" s="4">
        <f t="shared" si="9"/>
        <v>0</v>
      </c>
      <c r="I115" s="5">
        <v>0</v>
      </c>
      <c r="J115" s="5">
        <v>0</v>
      </c>
      <c r="K115" s="6">
        <v>0</v>
      </c>
      <c r="L115" s="5">
        <v>0</v>
      </c>
      <c r="M115" s="5">
        <v>0</v>
      </c>
      <c r="N115" s="6">
        <f t="shared" si="10"/>
        <v>0</v>
      </c>
      <c r="O115" s="6">
        <f t="shared" si="11"/>
        <v>0</v>
      </c>
      <c r="P115" s="6">
        <f t="shared" si="12"/>
        <v>0</v>
      </c>
      <c r="Q115" s="6">
        <f t="shared" si="13"/>
        <v>0</v>
      </c>
      <c r="R115" s="6">
        <f t="shared" si="14"/>
        <v>0</v>
      </c>
    </row>
    <row r="116" spans="1:18" ht="17" thickTop="1" thickBot="1" x14ac:dyDescent="0.5">
      <c r="A116" s="50" t="s">
        <v>147</v>
      </c>
      <c r="B116" s="3" t="s">
        <v>364</v>
      </c>
      <c r="C116" s="3" t="s">
        <v>382</v>
      </c>
      <c r="D116" s="3" t="s">
        <v>383</v>
      </c>
      <c r="E116" s="3" t="str">
        <f t="shared" si="15"/>
        <v>AF1110_February</v>
      </c>
      <c r="F116" s="10">
        <v>195013.10135866795</v>
      </c>
      <c r="G116" s="4" t="str">
        <f t="shared" si="8"/>
        <v>No shock</v>
      </c>
      <c r="H116" s="4">
        <f t="shared" si="9"/>
        <v>0</v>
      </c>
      <c r="I116" s="5">
        <v>0</v>
      </c>
      <c r="J116" s="5">
        <v>0</v>
      </c>
      <c r="K116" s="6">
        <v>0</v>
      </c>
      <c r="L116" s="5">
        <v>0</v>
      </c>
      <c r="M116" s="5">
        <v>0</v>
      </c>
      <c r="N116" s="6">
        <f t="shared" si="10"/>
        <v>0</v>
      </c>
      <c r="O116" s="6">
        <f t="shared" si="11"/>
        <v>0</v>
      </c>
      <c r="P116" s="6">
        <f t="shared" si="12"/>
        <v>0</v>
      </c>
      <c r="Q116" s="6">
        <f t="shared" si="13"/>
        <v>0</v>
      </c>
      <c r="R116" s="6">
        <f t="shared" si="14"/>
        <v>0</v>
      </c>
    </row>
    <row r="117" spans="1:18" ht="17" thickTop="1" thickBot="1" x14ac:dyDescent="0.5">
      <c r="A117" s="50" t="s">
        <v>147</v>
      </c>
      <c r="B117" s="3" t="s">
        <v>364</v>
      </c>
      <c r="C117" s="3" t="s">
        <v>384</v>
      </c>
      <c r="D117" s="3" t="s">
        <v>385</v>
      </c>
      <c r="E117" s="3" t="str">
        <f t="shared" si="15"/>
        <v>AF1111_February</v>
      </c>
      <c r="F117" s="10">
        <v>168186.55266337309</v>
      </c>
      <c r="G117" s="4" t="str">
        <f t="shared" si="8"/>
        <v>No shock</v>
      </c>
      <c r="H117" s="4">
        <f t="shared" si="9"/>
        <v>0</v>
      </c>
      <c r="I117" s="5">
        <v>0</v>
      </c>
      <c r="J117" s="5">
        <v>0</v>
      </c>
      <c r="K117" s="6">
        <v>0</v>
      </c>
      <c r="L117" s="5">
        <v>0</v>
      </c>
      <c r="M117" s="5">
        <v>0</v>
      </c>
      <c r="N117" s="6">
        <f t="shared" si="10"/>
        <v>0</v>
      </c>
      <c r="O117" s="6">
        <f t="shared" si="11"/>
        <v>0</v>
      </c>
      <c r="P117" s="6">
        <f t="shared" si="12"/>
        <v>0</v>
      </c>
      <c r="Q117" s="6">
        <f t="shared" si="13"/>
        <v>0</v>
      </c>
      <c r="R117" s="6">
        <f t="shared" si="14"/>
        <v>0</v>
      </c>
    </row>
    <row r="118" spans="1:18" ht="17" thickTop="1" thickBot="1" x14ac:dyDescent="0.5">
      <c r="A118" s="50" t="s">
        <v>147</v>
      </c>
      <c r="B118" s="3" t="s">
        <v>364</v>
      </c>
      <c r="C118" s="3" t="s">
        <v>386</v>
      </c>
      <c r="D118" s="3" t="s">
        <v>387</v>
      </c>
      <c r="E118" s="3" t="str">
        <f t="shared" si="15"/>
        <v>AF1112_February</v>
      </c>
      <c r="F118" s="10">
        <v>49301.410309666324</v>
      </c>
      <c r="G118" s="4" t="str">
        <f t="shared" si="8"/>
        <v>No shock</v>
      </c>
      <c r="H118" s="4">
        <f t="shared" si="9"/>
        <v>0</v>
      </c>
      <c r="I118" s="5">
        <v>0</v>
      </c>
      <c r="J118" s="5">
        <v>0</v>
      </c>
      <c r="K118" s="6">
        <v>0</v>
      </c>
      <c r="L118" s="5">
        <v>0</v>
      </c>
      <c r="M118" s="5">
        <v>0</v>
      </c>
      <c r="N118" s="6">
        <f t="shared" si="10"/>
        <v>0</v>
      </c>
      <c r="O118" s="6">
        <f t="shared" si="11"/>
        <v>0</v>
      </c>
      <c r="P118" s="6">
        <f t="shared" si="12"/>
        <v>0</v>
      </c>
      <c r="Q118" s="6">
        <f t="shared" si="13"/>
        <v>0</v>
      </c>
      <c r="R118" s="6">
        <f t="shared" si="14"/>
        <v>0</v>
      </c>
    </row>
    <row r="119" spans="1:18" ht="17" thickTop="1" thickBot="1" x14ac:dyDescent="0.5">
      <c r="A119" s="50" t="s">
        <v>147</v>
      </c>
      <c r="B119" s="3" t="s">
        <v>364</v>
      </c>
      <c r="C119" s="3" t="s">
        <v>388</v>
      </c>
      <c r="D119" s="3" t="s">
        <v>389</v>
      </c>
      <c r="E119" s="3" t="str">
        <f t="shared" si="15"/>
        <v>AF1113_February</v>
      </c>
      <c r="F119" s="10">
        <v>36298.965402636248</v>
      </c>
      <c r="G119" s="4" t="str">
        <f t="shared" si="8"/>
        <v>No shock</v>
      </c>
      <c r="H119" s="4">
        <f t="shared" si="9"/>
        <v>0</v>
      </c>
      <c r="I119" s="5">
        <v>0</v>
      </c>
      <c r="J119" s="5">
        <v>0</v>
      </c>
      <c r="K119" s="6">
        <v>0</v>
      </c>
      <c r="L119" s="5">
        <v>0</v>
      </c>
      <c r="M119" s="5">
        <v>0</v>
      </c>
      <c r="N119" s="6">
        <f t="shared" si="10"/>
        <v>0</v>
      </c>
      <c r="O119" s="6">
        <f t="shared" si="11"/>
        <v>0</v>
      </c>
      <c r="P119" s="6">
        <f t="shared" si="12"/>
        <v>0</v>
      </c>
      <c r="Q119" s="6">
        <f t="shared" si="13"/>
        <v>0</v>
      </c>
      <c r="R119" s="6">
        <f t="shared" si="14"/>
        <v>0</v>
      </c>
    </row>
    <row r="120" spans="1:18" ht="17" thickTop="1" thickBot="1" x14ac:dyDescent="0.5">
      <c r="A120" s="50" t="s">
        <v>147</v>
      </c>
      <c r="B120" s="3" t="s">
        <v>364</v>
      </c>
      <c r="C120" s="3" t="s">
        <v>390</v>
      </c>
      <c r="D120" s="3" t="s">
        <v>391</v>
      </c>
      <c r="E120" s="3" t="str">
        <f t="shared" si="15"/>
        <v>AF1114_February</v>
      </c>
      <c r="F120" s="10">
        <v>240717.08834509939</v>
      </c>
      <c r="G120" s="4" t="str">
        <f t="shared" si="8"/>
        <v>No shock</v>
      </c>
      <c r="H120" s="4">
        <f t="shared" si="9"/>
        <v>0</v>
      </c>
      <c r="I120" s="5">
        <v>0</v>
      </c>
      <c r="J120" s="5">
        <v>0</v>
      </c>
      <c r="K120" s="6">
        <v>0</v>
      </c>
      <c r="L120" s="5">
        <v>0</v>
      </c>
      <c r="M120" s="5">
        <v>0</v>
      </c>
      <c r="N120" s="6">
        <f t="shared" si="10"/>
        <v>0</v>
      </c>
      <c r="O120" s="6">
        <f t="shared" si="11"/>
        <v>0</v>
      </c>
      <c r="P120" s="6">
        <f t="shared" si="12"/>
        <v>0</v>
      </c>
      <c r="Q120" s="6">
        <f t="shared" si="13"/>
        <v>0</v>
      </c>
      <c r="R120" s="6">
        <f t="shared" si="14"/>
        <v>0</v>
      </c>
    </row>
    <row r="121" spans="1:18" ht="17" thickTop="1" thickBot="1" x14ac:dyDescent="0.5">
      <c r="A121" s="50" t="s">
        <v>147</v>
      </c>
      <c r="B121" s="3" t="s">
        <v>364</v>
      </c>
      <c r="C121" s="3" t="s">
        <v>392</v>
      </c>
      <c r="D121" s="3" t="s">
        <v>393</v>
      </c>
      <c r="E121" s="3" t="str">
        <f t="shared" si="15"/>
        <v>AF1115_February</v>
      </c>
      <c r="F121" s="10">
        <v>50771.795394407636</v>
      </c>
      <c r="G121" s="4" t="str">
        <f t="shared" si="8"/>
        <v>No shock</v>
      </c>
      <c r="H121" s="4">
        <f t="shared" si="9"/>
        <v>0</v>
      </c>
      <c r="I121" s="5">
        <v>0</v>
      </c>
      <c r="J121" s="5">
        <v>0</v>
      </c>
      <c r="K121" s="6">
        <v>0</v>
      </c>
      <c r="L121" s="5">
        <v>0</v>
      </c>
      <c r="M121" s="5">
        <v>0</v>
      </c>
      <c r="N121" s="6">
        <f t="shared" si="10"/>
        <v>0</v>
      </c>
      <c r="O121" s="6">
        <f t="shared" si="11"/>
        <v>0</v>
      </c>
      <c r="P121" s="6">
        <f t="shared" si="12"/>
        <v>0</v>
      </c>
      <c r="Q121" s="6">
        <f t="shared" si="13"/>
        <v>0</v>
      </c>
      <c r="R121" s="6">
        <f t="shared" si="14"/>
        <v>0</v>
      </c>
    </row>
    <row r="122" spans="1:18" ht="17" thickTop="1" thickBot="1" x14ac:dyDescent="0.5">
      <c r="A122" s="50" t="s">
        <v>147</v>
      </c>
      <c r="B122" s="3" t="s">
        <v>364</v>
      </c>
      <c r="C122" s="3" t="s">
        <v>394</v>
      </c>
      <c r="D122" s="3" t="s">
        <v>395</v>
      </c>
      <c r="E122" s="3" t="str">
        <f t="shared" si="15"/>
        <v>AF1116_February</v>
      </c>
      <c r="F122" s="10">
        <v>157610.07546068021</v>
      </c>
      <c r="G122" s="4" t="str">
        <f t="shared" si="8"/>
        <v>No shock</v>
      </c>
      <c r="H122" s="4">
        <f t="shared" si="9"/>
        <v>0</v>
      </c>
      <c r="I122" s="5">
        <v>0</v>
      </c>
      <c r="J122" s="5">
        <v>0</v>
      </c>
      <c r="K122" s="6">
        <v>0</v>
      </c>
      <c r="L122" s="5">
        <v>0</v>
      </c>
      <c r="M122" s="5">
        <v>0</v>
      </c>
      <c r="N122" s="6">
        <f t="shared" si="10"/>
        <v>0</v>
      </c>
      <c r="O122" s="6">
        <f t="shared" si="11"/>
        <v>0</v>
      </c>
      <c r="P122" s="6">
        <f t="shared" si="12"/>
        <v>0</v>
      </c>
      <c r="Q122" s="6">
        <f t="shared" si="13"/>
        <v>0</v>
      </c>
      <c r="R122" s="6">
        <f t="shared" si="14"/>
        <v>0</v>
      </c>
    </row>
    <row r="123" spans="1:18" ht="17" thickTop="1" thickBot="1" x14ac:dyDescent="0.5">
      <c r="A123" s="50" t="s">
        <v>147</v>
      </c>
      <c r="B123" s="3" t="s">
        <v>364</v>
      </c>
      <c r="C123" s="3" t="s">
        <v>396</v>
      </c>
      <c r="D123" s="3" t="s">
        <v>397</v>
      </c>
      <c r="E123" s="3" t="str">
        <f t="shared" si="15"/>
        <v>AF1117_February</v>
      </c>
      <c r="F123" s="10">
        <v>65946.160482921521</v>
      </c>
      <c r="G123" s="4" t="str">
        <f t="shared" si="8"/>
        <v>No shock</v>
      </c>
      <c r="H123" s="4">
        <f t="shared" si="9"/>
        <v>0</v>
      </c>
      <c r="I123" s="5">
        <v>0</v>
      </c>
      <c r="J123" s="5">
        <v>0</v>
      </c>
      <c r="K123" s="6">
        <v>0</v>
      </c>
      <c r="L123" s="5">
        <v>0</v>
      </c>
      <c r="M123" s="5">
        <v>0</v>
      </c>
      <c r="N123" s="6">
        <f t="shared" si="10"/>
        <v>0</v>
      </c>
      <c r="O123" s="6">
        <f t="shared" si="11"/>
        <v>0</v>
      </c>
      <c r="P123" s="6">
        <f t="shared" si="12"/>
        <v>0</v>
      </c>
      <c r="Q123" s="6">
        <f t="shared" si="13"/>
        <v>0</v>
      </c>
      <c r="R123" s="6">
        <f t="shared" si="14"/>
        <v>0</v>
      </c>
    </row>
    <row r="124" spans="1:18" ht="17" thickTop="1" thickBot="1" x14ac:dyDescent="0.5">
      <c r="A124" s="50" t="s">
        <v>147</v>
      </c>
      <c r="B124" s="3" t="s">
        <v>364</v>
      </c>
      <c r="C124" s="3" t="s">
        <v>398</v>
      </c>
      <c r="D124" s="3" t="s">
        <v>399</v>
      </c>
      <c r="E124" s="3" t="str">
        <f t="shared" si="15"/>
        <v>AF1118_February</v>
      </c>
      <c r="F124" s="10">
        <v>57771.677576332986</v>
      </c>
      <c r="G124" s="4" t="str">
        <f t="shared" si="8"/>
        <v>No shock</v>
      </c>
      <c r="H124" s="4">
        <f t="shared" si="9"/>
        <v>0</v>
      </c>
      <c r="I124" s="5">
        <v>0</v>
      </c>
      <c r="J124" s="5">
        <v>0</v>
      </c>
      <c r="K124" s="6">
        <v>0</v>
      </c>
      <c r="L124" s="5">
        <v>0</v>
      </c>
      <c r="M124" s="5">
        <v>0</v>
      </c>
      <c r="N124" s="6">
        <f t="shared" si="10"/>
        <v>0</v>
      </c>
      <c r="O124" s="6">
        <f t="shared" si="11"/>
        <v>0</v>
      </c>
      <c r="P124" s="6">
        <f t="shared" si="12"/>
        <v>0</v>
      </c>
      <c r="Q124" s="6">
        <f t="shared" si="13"/>
        <v>0</v>
      </c>
      <c r="R124" s="6">
        <f t="shared" si="14"/>
        <v>0</v>
      </c>
    </row>
    <row r="125" spans="1:18" ht="17" thickTop="1" thickBot="1" x14ac:dyDescent="0.5">
      <c r="A125" s="50" t="s">
        <v>147</v>
      </c>
      <c r="B125" s="3" t="s">
        <v>364</v>
      </c>
      <c r="C125" s="3" t="s">
        <v>400</v>
      </c>
      <c r="D125" s="3" t="s">
        <v>401</v>
      </c>
      <c r="E125" s="3" t="str">
        <f t="shared" si="15"/>
        <v>AF1119_February</v>
      </c>
      <c r="F125" s="10">
        <v>22817.870700305913</v>
      </c>
      <c r="G125" s="4" t="str">
        <f t="shared" si="8"/>
        <v>No shock</v>
      </c>
      <c r="H125" s="4">
        <f t="shared" si="9"/>
        <v>0</v>
      </c>
      <c r="I125" s="5">
        <v>0</v>
      </c>
      <c r="J125" s="5">
        <v>0</v>
      </c>
      <c r="K125" s="6">
        <v>0</v>
      </c>
      <c r="L125" s="5">
        <v>0</v>
      </c>
      <c r="M125" s="5">
        <v>0</v>
      </c>
      <c r="N125" s="6">
        <f t="shared" si="10"/>
        <v>0</v>
      </c>
      <c r="O125" s="6">
        <f t="shared" si="11"/>
        <v>0</v>
      </c>
      <c r="P125" s="6">
        <f t="shared" si="12"/>
        <v>0</v>
      </c>
      <c r="Q125" s="6">
        <f t="shared" si="13"/>
        <v>0</v>
      </c>
      <c r="R125" s="6">
        <f t="shared" si="14"/>
        <v>0</v>
      </c>
    </row>
    <row r="126" spans="1:18" ht="17" thickTop="1" thickBot="1" x14ac:dyDescent="0.5">
      <c r="A126" s="50" t="s">
        <v>147</v>
      </c>
      <c r="B126" s="3" t="s">
        <v>402</v>
      </c>
      <c r="C126" s="3" t="s">
        <v>403</v>
      </c>
      <c r="D126" s="3" t="s">
        <v>404</v>
      </c>
      <c r="E126" s="3" t="str">
        <f t="shared" si="15"/>
        <v>AF1201_February</v>
      </c>
      <c r="F126" s="10">
        <v>115098.32516026401</v>
      </c>
      <c r="G126" s="4" t="str">
        <f t="shared" si="8"/>
        <v>No shock</v>
      </c>
      <c r="H126" s="4">
        <f t="shared" si="9"/>
        <v>0</v>
      </c>
      <c r="I126" s="5">
        <v>0</v>
      </c>
      <c r="J126" s="5">
        <v>0</v>
      </c>
      <c r="K126" s="6">
        <v>0</v>
      </c>
      <c r="L126" s="5">
        <v>0</v>
      </c>
      <c r="M126" s="5">
        <v>0</v>
      </c>
      <c r="N126" s="6">
        <f t="shared" si="10"/>
        <v>0</v>
      </c>
      <c r="O126" s="6">
        <f t="shared" si="11"/>
        <v>0</v>
      </c>
      <c r="P126" s="6">
        <f t="shared" si="12"/>
        <v>0</v>
      </c>
      <c r="Q126" s="6">
        <f t="shared" si="13"/>
        <v>0</v>
      </c>
      <c r="R126" s="6">
        <f t="shared" si="14"/>
        <v>0</v>
      </c>
    </row>
    <row r="127" spans="1:18" ht="17" thickTop="1" thickBot="1" x14ac:dyDescent="0.5">
      <c r="A127" s="50" t="s">
        <v>147</v>
      </c>
      <c r="B127" s="3" t="s">
        <v>402</v>
      </c>
      <c r="C127" s="3" t="s">
        <v>405</v>
      </c>
      <c r="D127" s="3" t="s">
        <v>406</v>
      </c>
      <c r="E127" s="3" t="str">
        <f t="shared" si="15"/>
        <v>AF1202_February</v>
      </c>
      <c r="F127" s="10">
        <v>41365.456045732295</v>
      </c>
      <c r="G127" s="4" t="str">
        <f t="shared" si="8"/>
        <v>No shock</v>
      </c>
      <c r="H127" s="4">
        <f t="shared" si="9"/>
        <v>0</v>
      </c>
      <c r="I127" s="5">
        <v>0</v>
      </c>
      <c r="J127" s="5">
        <v>0</v>
      </c>
      <c r="K127" s="6">
        <v>0</v>
      </c>
      <c r="L127" s="5">
        <v>0</v>
      </c>
      <c r="M127" s="5">
        <v>0</v>
      </c>
      <c r="N127" s="6">
        <f t="shared" si="10"/>
        <v>0</v>
      </c>
      <c r="O127" s="6">
        <f t="shared" si="11"/>
        <v>0</v>
      </c>
      <c r="P127" s="6">
        <f t="shared" si="12"/>
        <v>0</v>
      </c>
      <c r="Q127" s="6">
        <f t="shared" si="13"/>
        <v>0</v>
      </c>
      <c r="R127" s="6">
        <f t="shared" si="14"/>
        <v>0</v>
      </c>
    </row>
    <row r="128" spans="1:18" ht="17" thickTop="1" thickBot="1" x14ac:dyDescent="0.5">
      <c r="A128" s="50" t="s">
        <v>147</v>
      </c>
      <c r="B128" s="3" t="s">
        <v>402</v>
      </c>
      <c r="C128" s="3" t="s">
        <v>407</v>
      </c>
      <c r="D128" s="3" t="s">
        <v>408</v>
      </c>
      <c r="E128" s="3" t="str">
        <f t="shared" si="15"/>
        <v>AF1203_February</v>
      </c>
      <c r="F128" s="10">
        <v>60077.850460142356</v>
      </c>
      <c r="G128" s="4" t="str">
        <f t="shared" si="8"/>
        <v>No shock</v>
      </c>
      <c r="H128" s="4">
        <f t="shared" si="9"/>
        <v>0</v>
      </c>
      <c r="I128" s="5">
        <v>0</v>
      </c>
      <c r="J128" s="5">
        <v>0</v>
      </c>
      <c r="K128" s="6">
        <v>0</v>
      </c>
      <c r="L128" s="5">
        <v>0</v>
      </c>
      <c r="M128" s="5">
        <v>0</v>
      </c>
      <c r="N128" s="6">
        <f t="shared" si="10"/>
        <v>0</v>
      </c>
      <c r="O128" s="6">
        <f t="shared" si="11"/>
        <v>0</v>
      </c>
      <c r="P128" s="6">
        <f t="shared" si="12"/>
        <v>0</v>
      </c>
      <c r="Q128" s="6">
        <f t="shared" si="13"/>
        <v>0</v>
      </c>
      <c r="R128" s="6">
        <f t="shared" si="14"/>
        <v>0</v>
      </c>
    </row>
    <row r="129" spans="1:18" ht="17" thickTop="1" thickBot="1" x14ac:dyDescent="0.5">
      <c r="A129" s="50" t="s">
        <v>147</v>
      </c>
      <c r="B129" s="3" t="s">
        <v>402</v>
      </c>
      <c r="C129" s="3" t="s">
        <v>409</v>
      </c>
      <c r="D129" s="3" t="s">
        <v>410</v>
      </c>
      <c r="E129" s="3" t="str">
        <f t="shared" si="15"/>
        <v>AF1204_February</v>
      </c>
      <c r="F129" s="10">
        <v>38232.538528092096</v>
      </c>
      <c r="G129" s="4" t="str">
        <f t="shared" si="8"/>
        <v>No shock</v>
      </c>
      <c r="H129" s="4">
        <f t="shared" si="9"/>
        <v>0</v>
      </c>
      <c r="I129" s="5">
        <v>0</v>
      </c>
      <c r="J129" s="5">
        <v>0</v>
      </c>
      <c r="K129" s="6">
        <v>0</v>
      </c>
      <c r="L129" s="5">
        <v>0</v>
      </c>
      <c r="M129" s="5">
        <v>0</v>
      </c>
      <c r="N129" s="6">
        <f t="shared" si="10"/>
        <v>0</v>
      </c>
      <c r="O129" s="6">
        <f t="shared" si="11"/>
        <v>0</v>
      </c>
      <c r="P129" s="6">
        <f t="shared" si="12"/>
        <v>0</v>
      </c>
      <c r="Q129" s="6">
        <f t="shared" si="13"/>
        <v>0</v>
      </c>
      <c r="R129" s="6">
        <f t="shared" si="14"/>
        <v>0</v>
      </c>
    </row>
    <row r="130" spans="1:18" ht="17" thickTop="1" thickBot="1" x14ac:dyDescent="0.5">
      <c r="A130" s="50" t="s">
        <v>147</v>
      </c>
      <c r="B130" s="3" t="s">
        <v>402</v>
      </c>
      <c r="C130" s="3" t="s">
        <v>411</v>
      </c>
      <c r="D130" s="3" t="s">
        <v>412</v>
      </c>
      <c r="E130" s="3" t="str">
        <f t="shared" si="15"/>
        <v>AF1205_February</v>
      </c>
      <c r="F130" s="10">
        <v>38236.899571785252</v>
      </c>
      <c r="G130" s="4" t="str">
        <f t="shared" si="8"/>
        <v>No shock</v>
      </c>
      <c r="H130" s="4">
        <f t="shared" si="9"/>
        <v>0</v>
      </c>
      <c r="I130" s="5">
        <v>0</v>
      </c>
      <c r="J130" s="5">
        <v>0</v>
      </c>
      <c r="K130" s="6">
        <v>0</v>
      </c>
      <c r="L130" s="5">
        <v>0</v>
      </c>
      <c r="M130" s="5">
        <v>0</v>
      </c>
      <c r="N130" s="6">
        <f t="shared" si="10"/>
        <v>0</v>
      </c>
      <c r="O130" s="6">
        <f t="shared" si="11"/>
        <v>0</v>
      </c>
      <c r="P130" s="6">
        <f t="shared" si="12"/>
        <v>0</v>
      </c>
      <c r="Q130" s="6">
        <f t="shared" si="13"/>
        <v>0</v>
      </c>
      <c r="R130" s="6">
        <f t="shared" si="14"/>
        <v>0</v>
      </c>
    </row>
    <row r="131" spans="1:18" ht="17" thickTop="1" thickBot="1" x14ac:dyDescent="0.5">
      <c r="A131" s="50" t="s">
        <v>147</v>
      </c>
      <c r="B131" s="3" t="s">
        <v>402</v>
      </c>
      <c r="C131" s="3" t="s">
        <v>413</v>
      </c>
      <c r="D131" s="3" t="s">
        <v>414</v>
      </c>
      <c r="E131" s="3" t="str">
        <f t="shared" si="15"/>
        <v>AF1206_February</v>
      </c>
      <c r="F131" s="10">
        <v>35360.946002852797</v>
      </c>
      <c r="G131" s="4" t="str">
        <f t="shared" ref="G131:G194" si="16">IF(H131&gt;0, "Shock", "No shock")</f>
        <v>No shock</v>
      </c>
      <c r="H131" s="4">
        <f t="shared" ref="H131:H194" si="17">SUM(N131:R131)</f>
        <v>0</v>
      </c>
      <c r="I131" s="5">
        <v>0</v>
      </c>
      <c r="J131" s="5">
        <v>0</v>
      </c>
      <c r="K131" s="6">
        <v>0</v>
      </c>
      <c r="L131" s="5">
        <v>0</v>
      </c>
      <c r="M131" s="5">
        <v>0</v>
      </c>
      <c r="N131" s="6">
        <f t="shared" ref="N131:N194" si="18">IF(I131&gt;0.2, 1, 0)</f>
        <v>0</v>
      </c>
      <c r="O131" s="6">
        <f t="shared" ref="O131:O194" si="19">IF(J131&gt;0.2, 1, 0)</f>
        <v>0</v>
      </c>
      <c r="P131" s="6">
        <f t="shared" ref="P131:P194" si="20">IF(K131&gt;3, 1, 0)</f>
        <v>0</v>
      </c>
      <c r="Q131" s="6">
        <f t="shared" ref="Q131:Q194" si="21">IF(L131&gt;0.2, 1, 0)</f>
        <v>0</v>
      </c>
      <c r="R131" s="6">
        <f t="shared" ref="R131:R194" si="22">IF(M131&gt;0.2, 1, 0)</f>
        <v>0</v>
      </c>
    </row>
    <row r="132" spans="1:18" ht="17" thickTop="1" thickBot="1" x14ac:dyDescent="0.5">
      <c r="A132" s="50" t="s">
        <v>147</v>
      </c>
      <c r="B132" s="3" t="s">
        <v>402</v>
      </c>
      <c r="C132" s="3" t="s">
        <v>415</v>
      </c>
      <c r="D132" s="3" t="s">
        <v>416</v>
      </c>
      <c r="E132" s="3" t="str">
        <f t="shared" ref="E132:E195" si="23">_xlfn.CONCAT(D132,"_",A132)</f>
        <v>AF1207_February</v>
      </c>
      <c r="F132" s="10">
        <v>56033.109045675177</v>
      </c>
      <c r="G132" s="4" t="str">
        <f t="shared" si="16"/>
        <v>No shock</v>
      </c>
      <c r="H132" s="4">
        <f t="shared" si="17"/>
        <v>0</v>
      </c>
      <c r="I132" s="5">
        <v>0</v>
      </c>
      <c r="J132" s="5">
        <v>0</v>
      </c>
      <c r="K132" s="6">
        <v>0</v>
      </c>
      <c r="L132" s="5">
        <v>0</v>
      </c>
      <c r="M132" s="5">
        <v>0</v>
      </c>
      <c r="N132" s="6">
        <f t="shared" si="18"/>
        <v>0</v>
      </c>
      <c r="O132" s="6">
        <f t="shared" si="19"/>
        <v>0</v>
      </c>
      <c r="P132" s="6">
        <f t="shared" si="20"/>
        <v>0</v>
      </c>
      <c r="Q132" s="6">
        <f t="shared" si="21"/>
        <v>0</v>
      </c>
      <c r="R132" s="6">
        <f t="shared" si="22"/>
        <v>0</v>
      </c>
    </row>
    <row r="133" spans="1:18" ht="17" thickTop="1" thickBot="1" x14ac:dyDescent="0.5">
      <c r="A133" s="50" t="s">
        <v>147</v>
      </c>
      <c r="B133" s="3" t="s">
        <v>402</v>
      </c>
      <c r="C133" s="3" t="s">
        <v>417</v>
      </c>
      <c r="D133" s="3" t="s">
        <v>418</v>
      </c>
      <c r="E133" s="3" t="str">
        <f t="shared" si="23"/>
        <v>AF1208_February</v>
      </c>
      <c r="F133" s="10">
        <v>71111.909990703629</v>
      </c>
      <c r="G133" s="4" t="str">
        <f t="shared" si="16"/>
        <v>No shock</v>
      </c>
      <c r="H133" s="4">
        <f t="shared" si="17"/>
        <v>0</v>
      </c>
      <c r="I133" s="5">
        <v>0</v>
      </c>
      <c r="J133" s="5">
        <v>0</v>
      </c>
      <c r="K133" s="6">
        <v>0</v>
      </c>
      <c r="L133" s="5">
        <v>0</v>
      </c>
      <c r="M133" s="5">
        <v>0</v>
      </c>
      <c r="N133" s="6">
        <f t="shared" si="18"/>
        <v>0</v>
      </c>
      <c r="O133" s="6">
        <f t="shared" si="19"/>
        <v>0</v>
      </c>
      <c r="P133" s="6">
        <f t="shared" si="20"/>
        <v>0</v>
      </c>
      <c r="Q133" s="6">
        <f t="shared" si="21"/>
        <v>0</v>
      </c>
      <c r="R133" s="6">
        <f t="shared" si="22"/>
        <v>0</v>
      </c>
    </row>
    <row r="134" spans="1:18" ht="17" thickTop="1" thickBot="1" x14ac:dyDescent="0.5">
      <c r="A134" s="50" t="s">
        <v>147</v>
      </c>
      <c r="B134" s="3" t="s">
        <v>402</v>
      </c>
      <c r="C134" s="3" t="s">
        <v>419</v>
      </c>
      <c r="D134" s="3" t="s">
        <v>420</v>
      </c>
      <c r="E134" s="3" t="str">
        <f t="shared" si="23"/>
        <v>AF1209_February</v>
      </c>
      <c r="F134" s="10">
        <v>57965.951746252897</v>
      </c>
      <c r="G134" s="4" t="str">
        <f t="shared" si="16"/>
        <v>No shock</v>
      </c>
      <c r="H134" s="4">
        <f t="shared" si="17"/>
        <v>0</v>
      </c>
      <c r="I134" s="5">
        <v>0</v>
      </c>
      <c r="J134" s="5">
        <v>0</v>
      </c>
      <c r="K134" s="6">
        <v>0</v>
      </c>
      <c r="L134" s="5">
        <v>0</v>
      </c>
      <c r="M134" s="5">
        <v>0</v>
      </c>
      <c r="N134" s="6">
        <f t="shared" si="18"/>
        <v>0</v>
      </c>
      <c r="O134" s="6">
        <f t="shared" si="19"/>
        <v>0</v>
      </c>
      <c r="P134" s="6">
        <f t="shared" si="20"/>
        <v>0</v>
      </c>
      <c r="Q134" s="6">
        <f t="shared" si="21"/>
        <v>0</v>
      </c>
      <c r="R134" s="6">
        <f t="shared" si="22"/>
        <v>0</v>
      </c>
    </row>
    <row r="135" spans="1:18" ht="17" thickTop="1" thickBot="1" x14ac:dyDescent="0.5">
      <c r="A135" s="50" t="s">
        <v>147</v>
      </c>
      <c r="B135" s="3" t="s">
        <v>402</v>
      </c>
      <c r="C135" s="3" t="s">
        <v>421</v>
      </c>
      <c r="D135" s="3" t="s">
        <v>422</v>
      </c>
      <c r="E135" s="3" t="str">
        <f t="shared" si="23"/>
        <v>AF1210_February</v>
      </c>
      <c r="F135" s="10">
        <v>59463.618557783993</v>
      </c>
      <c r="G135" s="4" t="str">
        <f t="shared" si="16"/>
        <v>No shock</v>
      </c>
      <c r="H135" s="4">
        <f t="shared" si="17"/>
        <v>0</v>
      </c>
      <c r="I135" s="5">
        <v>0</v>
      </c>
      <c r="J135" s="5">
        <v>0</v>
      </c>
      <c r="K135" s="6">
        <v>0</v>
      </c>
      <c r="L135" s="5">
        <v>0</v>
      </c>
      <c r="M135" s="5">
        <v>0</v>
      </c>
      <c r="N135" s="6">
        <f t="shared" si="18"/>
        <v>0</v>
      </c>
      <c r="O135" s="6">
        <f t="shared" si="19"/>
        <v>0</v>
      </c>
      <c r="P135" s="6">
        <f t="shared" si="20"/>
        <v>0</v>
      </c>
      <c r="Q135" s="6">
        <f t="shared" si="21"/>
        <v>0</v>
      </c>
      <c r="R135" s="6">
        <f t="shared" si="22"/>
        <v>0</v>
      </c>
    </row>
    <row r="136" spans="1:18" ht="17" thickTop="1" thickBot="1" x14ac:dyDescent="0.5">
      <c r="A136" s="50" t="s">
        <v>147</v>
      </c>
      <c r="B136" s="3" t="s">
        <v>402</v>
      </c>
      <c r="C136" s="3" t="s">
        <v>423</v>
      </c>
      <c r="D136" s="3" t="s">
        <v>424</v>
      </c>
      <c r="E136" s="3" t="str">
        <f t="shared" si="23"/>
        <v>AF1211_February</v>
      </c>
      <c r="F136" s="10">
        <v>100585.58768660873</v>
      </c>
      <c r="G136" s="4" t="str">
        <f t="shared" si="16"/>
        <v>No shock</v>
      </c>
      <c r="H136" s="4">
        <f t="shared" si="17"/>
        <v>0</v>
      </c>
      <c r="I136" s="5">
        <v>0.14285714285714299</v>
      </c>
      <c r="J136" s="5">
        <v>0</v>
      </c>
      <c r="K136" s="6">
        <v>0</v>
      </c>
      <c r="L136" s="5">
        <v>0</v>
      </c>
      <c r="M136" s="5">
        <v>0</v>
      </c>
      <c r="N136" s="6">
        <f t="shared" si="18"/>
        <v>0</v>
      </c>
      <c r="O136" s="6">
        <f t="shared" si="19"/>
        <v>0</v>
      </c>
      <c r="P136" s="6">
        <f t="shared" si="20"/>
        <v>0</v>
      </c>
      <c r="Q136" s="6">
        <f t="shared" si="21"/>
        <v>0</v>
      </c>
      <c r="R136" s="6">
        <f t="shared" si="22"/>
        <v>0</v>
      </c>
    </row>
    <row r="137" spans="1:18" ht="17" thickTop="1" thickBot="1" x14ac:dyDescent="0.5">
      <c r="A137" s="50" t="s">
        <v>147</v>
      </c>
      <c r="B137" s="3" t="s">
        <v>402</v>
      </c>
      <c r="C137" s="3" t="s">
        <v>425</v>
      </c>
      <c r="D137" s="3" t="s">
        <v>426</v>
      </c>
      <c r="E137" s="3" t="str">
        <f t="shared" si="23"/>
        <v>AF1212_February</v>
      </c>
      <c r="F137" s="10">
        <v>48003.274040157048</v>
      </c>
      <c r="G137" s="4" t="str">
        <f t="shared" si="16"/>
        <v>Shock</v>
      </c>
      <c r="H137" s="4">
        <f t="shared" si="17"/>
        <v>1</v>
      </c>
      <c r="I137" s="5">
        <v>0.33333333333333298</v>
      </c>
      <c r="J137" s="5">
        <v>0</v>
      </c>
      <c r="K137" s="6">
        <v>0</v>
      </c>
      <c r="L137" s="5">
        <v>0</v>
      </c>
      <c r="M137" s="5">
        <v>0</v>
      </c>
      <c r="N137" s="6">
        <f t="shared" si="18"/>
        <v>1</v>
      </c>
      <c r="O137" s="6">
        <f t="shared" si="19"/>
        <v>0</v>
      </c>
      <c r="P137" s="6">
        <f t="shared" si="20"/>
        <v>0</v>
      </c>
      <c r="Q137" s="6">
        <f t="shared" si="21"/>
        <v>0</v>
      </c>
      <c r="R137" s="6">
        <f t="shared" si="22"/>
        <v>0</v>
      </c>
    </row>
    <row r="138" spans="1:18" ht="17" thickTop="1" thickBot="1" x14ac:dyDescent="0.5">
      <c r="A138" s="50" t="s">
        <v>147</v>
      </c>
      <c r="B138" s="3" t="s">
        <v>402</v>
      </c>
      <c r="C138" s="3" t="s">
        <v>427</v>
      </c>
      <c r="D138" s="3" t="s">
        <v>428</v>
      </c>
      <c r="E138" s="3" t="str">
        <f t="shared" si="23"/>
        <v>AF1213_February</v>
      </c>
      <c r="F138" s="10">
        <v>28117.111749672313</v>
      </c>
      <c r="G138" s="4" t="str">
        <f t="shared" si="16"/>
        <v>No shock</v>
      </c>
      <c r="H138" s="4">
        <f t="shared" si="17"/>
        <v>0</v>
      </c>
      <c r="I138" s="5">
        <v>0</v>
      </c>
      <c r="J138" s="5">
        <v>0</v>
      </c>
      <c r="K138" s="6">
        <v>0</v>
      </c>
      <c r="L138" s="5">
        <v>0</v>
      </c>
      <c r="M138" s="5">
        <v>0</v>
      </c>
      <c r="N138" s="6">
        <f t="shared" si="18"/>
        <v>0</v>
      </c>
      <c r="O138" s="6">
        <f t="shared" si="19"/>
        <v>0</v>
      </c>
      <c r="P138" s="6">
        <f t="shared" si="20"/>
        <v>0</v>
      </c>
      <c r="Q138" s="6">
        <f t="shared" si="21"/>
        <v>0</v>
      </c>
      <c r="R138" s="6">
        <f t="shared" si="22"/>
        <v>0</v>
      </c>
    </row>
    <row r="139" spans="1:18" ht="17" thickTop="1" thickBot="1" x14ac:dyDescent="0.5">
      <c r="A139" s="50" t="s">
        <v>147</v>
      </c>
      <c r="B139" s="3" t="s">
        <v>402</v>
      </c>
      <c r="C139" s="3" t="s">
        <v>429</v>
      </c>
      <c r="D139" s="3" t="s">
        <v>430</v>
      </c>
      <c r="E139" s="3" t="str">
        <f t="shared" si="23"/>
        <v>AF1214_February</v>
      </c>
      <c r="F139" s="10">
        <v>105541.47773952461</v>
      </c>
      <c r="G139" s="4" t="str">
        <f t="shared" si="16"/>
        <v>Shock</v>
      </c>
      <c r="H139" s="4">
        <f t="shared" si="17"/>
        <v>3</v>
      </c>
      <c r="I139" s="5">
        <v>0.14285714285714299</v>
      </c>
      <c r="J139" s="5">
        <v>0.25</v>
      </c>
      <c r="K139" s="6">
        <v>0</v>
      </c>
      <c r="L139" s="5">
        <v>0.5</v>
      </c>
      <c r="M139" s="5">
        <v>1</v>
      </c>
      <c r="N139" s="6">
        <f t="shared" si="18"/>
        <v>0</v>
      </c>
      <c r="O139" s="6">
        <f t="shared" si="19"/>
        <v>1</v>
      </c>
      <c r="P139" s="6">
        <f t="shared" si="20"/>
        <v>0</v>
      </c>
      <c r="Q139" s="6">
        <f t="shared" si="21"/>
        <v>1</v>
      </c>
      <c r="R139" s="6">
        <f t="shared" si="22"/>
        <v>1</v>
      </c>
    </row>
    <row r="140" spans="1:18" ht="17" thickTop="1" thickBot="1" x14ac:dyDescent="0.5">
      <c r="A140" s="50" t="s">
        <v>147</v>
      </c>
      <c r="B140" s="3" t="s">
        <v>402</v>
      </c>
      <c r="C140" s="3" t="s">
        <v>431</v>
      </c>
      <c r="D140" s="3" t="s">
        <v>432</v>
      </c>
      <c r="E140" s="3" t="str">
        <f t="shared" si="23"/>
        <v>AF1215_February</v>
      </c>
      <c r="F140" s="10">
        <v>46695.608054819248</v>
      </c>
      <c r="G140" s="4" t="str">
        <f t="shared" si="16"/>
        <v>No shock</v>
      </c>
      <c r="H140" s="4">
        <f t="shared" si="17"/>
        <v>0</v>
      </c>
      <c r="I140" s="5">
        <v>0</v>
      </c>
      <c r="J140" s="5">
        <v>0</v>
      </c>
      <c r="K140" s="6">
        <v>0</v>
      </c>
      <c r="L140" s="5">
        <v>0</v>
      </c>
      <c r="M140" s="5">
        <v>0</v>
      </c>
      <c r="N140" s="6">
        <f t="shared" si="18"/>
        <v>0</v>
      </c>
      <c r="O140" s="6">
        <f t="shared" si="19"/>
        <v>0</v>
      </c>
      <c r="P140" s="6">
        <f t="shared" si="20"/>
        <v>0</v>
      </c>
      <c r="Q140" s="6">
        <f t="shared" si="21"/>
        <v>0</v>
      </c>
      <c r="R140" s="6">
        <f t="shared" si="22"/>
        <v>0</v>
      </c>
    </row>
    <row r="141" spans="1:18" ht="17" thickTop="1" thickBot="1" x14ac:dyDescent="0.5">
      <c r="A141" s="50" t="s">
        <v>147</v>
      </c>
      <c r="B141" s="3" t="s">
        <v>402</v>
      </c>
      <c r="C141" s="3" t="s">
        <v>433</v>
      </c>
      <c r="D141" s="3" t="s">
        <v>434</v>
      </c>
      <c r="E141" s="3" t="str">
        <f t="shared" si="23"/>
        <v>AF1216_February</v>
      </c>
      <c r="F141" s="10">
        <v>50459.104354725758</v>
      </c>
      <c r="G141" s="4" t="str">
        <f t="shared" si="16"/>
        <v>No shock</v>
      </c>
      <c r="H141" s="4">
        <f t="shared" si="17"/>
        <v>0</v>
      </c>
      <c r="I141" s="5">
        <v>0</v>
      </c>
      <c r="J141" s="5">
        <v>0</v>
      </c>
      <c r="K141" s="6">
        <v>0</v>
      </c>
      <c r="L141" s="5">
        <v>0</v>
      </c>
      <c r="M141" s="5">
        <v>0</v>
      </c>
      <c r="N141" s="6">
        <f t="shared" si="18"/>
        <v>0</v>
      </c>
      <c r="O141" s="6">
        <f t="shared" si="19"/>
        <v>0</v>
      </c>
      <c r="P141" s="6">
        <f t="shared" si="20"/>
        <v>0</v>
      </c>
      <c r="Q141" s="6">
        <f t="shared" si="21"/>
        <v>0</v>
      </c>
      <c r="R141" s="6">
        <f t="shared" si="22"/>
        <v>0</v>
      </c>
    </row>
    <row r="142" spans="1:18" ht="17" thickTop="1" thickBot="1" x14ac:dyDescent="0.5">
      <c r="A142" s="50" t="s">
        <v>147</v>
      </c>
      <c r="B142" s="3" t="s">
        <v>402</v>
      </c>
      <c r="C142" s="3" t="s">
        <v>435</v>
      </c>
      <c r="D142" s="3" t="s">
        <v>436</v>
      </c>
      <c r="E142" s="3" t="str">
        <f t="shared" si="23"/>
        <v>AF1217_February</v>
      </c>
      <c r="F142" s="10">
        <v>56689.094424424911</v>
      </c>
      <c r="G142" s="4" t="str">
        <f t="shared" si="16"/>
        <v>No shock</v>
      </c>
      <c r="H142" s="4">
        <f t="shared" si="17"/>
        <v>0</v>
      </c>
      <c r="I142" s="5">
        <v>0</v>
      </c>
      <c r="J142" s="5">
        <v>0</v>
      </c>
      <c r="K142" s="6">
        <v>0</v>
      </c>
      <c r="L142" s="5">
        <v>0</v>
      </c>
      <c r="M142" s="5">
        <v>0</v>
      </c>
      <c r="N142" s="6">
        <f t="shared" si="18"/>
        <v>0</v>
      </c>
      <c r="O142" s="6">
        <f t="shared" si="19"/>
        <v>0</v>
      </c>
      <c r="P142" s="6">
        <f t="shared" si="20"/>
        <v>0</v>
      </c>
      <c r="Q142" s="6">
        <f t="shared" si="21"/>
        <v>0</v>
      </c>
      <c r="R142" s="6">
        <f t="shared" si="22"/>
        <v>0</v>
      </c>
    </row>
    <row r="143" spans="1:18" ht="17" thickTop="1" thickBot="1" x14ac:dyDescent="0.5">
      <c r="A143" s="50" t="s">
        <v>147</v>
      </c>
      <c r="B143" s="3" t="s">
        <v>402</v>
      </c>
      <c r="C143" s="3" t="s">
        <v>437</v>
      </c>
      <c r="D143" s="3" t="s">
        <v>438</v>
      </c>
      <c r="E143" s="3" t="str">
        <f t="shared" si="23"/>
        <v>AF1218_February</v>
      </c>
      <c r="F143" s="10">
        <v>46848.610349035029</v>
      </c>
      <c r="G143" s="4" t="str">
        <f t="shared" si="16"/>
        <v>No shock</v>
      </c>
      <c r="H143" s="4">
        <f t="shared" si="17"/>
        <v>0</v>
      </c>
      <c r="I143" s="5">
        <v>0</v>
      </c>
      <c r="J143" s="5">
        <v>0</v>
      </c>
      <c r="K143" s="6">
        <v>0</v>
      </c>
      <c r="L143" s="5">
        <v>0</v>
      </c>
      <c r="M143" s="5">
        <v>0</v>
      </c>
      <c r="N143" s="6">
        <f t="shared" si="18"/>
        <v>0</v>
      </c>
      <c r="O143" s="6">
        <f t="shared" si="19"/>
        <v>0</v>
      </c>
      <c r="P143" s="6">
        <f t="shared" si="20"/>
        <v>0</v>
      </c>
      <c r="Q143" s="6">
        <f t="shared" si="21"/>
        <v>0</v>
      </c>
      <c r="R143" s="6">
        <f t="shared" si="22"/>
        <v>0</v>
      </c>
    </row>
    <row r="144" spans="1:18" ht="17" thickTop="1" thickBot="1" x14ac:dyDescent="0.5">
      <c r="A144" s="50" t="s">
        <v>147</v>
      </c>
      <c r="B144" s="3" t="s">
        <v>402</v>
      </c>
      <c r="C144" s="3" t="s">
        <v>439</v>
      </c>
      <c r="D144" s="3" t="s">
        <v>440</v>
      </c>
      <c r="E144" s="3" t="str">
        <f t="shared" si="23"/>
        <v>AF1219_February</v>
      </c>
      <c r="F144" s="10">
        <v>8917.7997729786221</v>
      </c>
      <c r="G144" s="4" t="str">
        <f t="shared" si="16"/>
        <v>No shock</v>
      </c>
      <c r="H144" s="4">
        <f t="shared" si="17"/>
        <v>0</v>
      </c>
      <c r="I144" s="5">
        <v>0</v>
      </c>
      <c r="J144" s="5">
        <v>0</v>
      </c>
      <c r="K144" s="6">
        <v>0</v>
      </c>
      <c r="L144" s="5">
        <v>0</v>
      </c>
      <c r="M144" s="5">
        <v>0</v>
      </c>
      <c r="N144" s="6">
        <f t="shared" si="18"/>
        <v>0</v>
      </c>
      <c r="O144" s="6">
        <f t="shared" si="19"/>
        <v>0</v>
      </c>
      <c r="P144" s="6">
        <f t="shared" si="20"/>
        <v>0</v>
      </c>
      <c r="Q144" s="6">
        <f t="shared" si="21"/>
        <v>0</v>
      </c>
      <c r="R144" s="6">
        <f t="shared" si="22"/>
        <v>0</v>
      </c>
    </row>
    <row r="145" spans="1:18" ht="17" thickTop="1" thickBot="1" x14ac:dyDescent="0.5">
      <c r="A145" s="50" t="s">
        <v>147</v>
      </c>
      <c r="B145" s="3" t="s">
        <v>441</v>
      </c>
      <c r="C145" s="3" t="s">
        <v>442</v>
      </c>
      <c r="D145" s="3" t="s">
        <v>443</v>
      </c>
      <c r="E145" s="3" t="str">
        <f t="shared" si="23"/>
        <v>AF1301_February</v>
      </c>
      <c r="F145" s="10">
        <v>160800.67393174165</v>
      </c>
      <c r="G145" s="4" t="str">
        <f t="shared" si="16"/>
        <v>No shock</v>
      </c>
      <c r="H145" s="4">
        <f t="shared" si="17"/>
        <v>0</v>
      </c>
      <c r="I145" s="5">
        <v>0</v>
      </c>
      <c r="J145" s="5">
        <v>0</v>
      </c>
      <c r="K145" s="6">
        <v>0</v>
      </c>
      <c r="L145" s="5">
        <v>0</v>
      </c>
      <c r="M145" s="5">
        <v>0</v>
      </c>
      <c r="N145" s="6">
        <f t="shared" si="18"/>
        <v>0</v>
      </c>
      <c r="O145" s="6">
        <f t="shared" si="19"/>
        <v>0</v>
      </c>
      <c r="P145" s="6">
        <f t="shared" si="20"/>
        <v>0</v>
      </c>
      <c r="Q145" s="6">
        <f t="shared" si="21"/>
        <v>0</v>
      </c>
      <c r="R145" s="6">
        <f t="shared" si="22"/>
        <v>0</v>
      </c>
    </row>
    <row r="146" spans="1:18" ht="17" thickTop="1" thickBot="1" x14ac:dyDescent="0.5">
      <c r="A146" s="50" t="s">
        <v>147</v>
      </c>
      <c r="B146" s="3" t="s">
        <v>441</v>
      </c>
      <c r="C146" s="3" t="s">
        <v>444</v>
      </c>
      <c r="D146" s="3" t="s">
        <v>445</v>
      </c>
      <c r="E146" s="3" t="str">
        <f t="shared" si="23"/>
        <v>AF1302_February</v>
      </c>
      <c r="F146" s="10">
        <v>58706.940707475114</v>
      </c>
      <c r="G146" s="4" t="str">
        <f t="shared" si="16"/>
        <v>No shock</v>
      </c>
      <c r="H146" s="4">
        <f t="shared" si="17"/>
        <v>0</v>
      </c>
      <c r="I146" s="5">
        <v>0</v>
      </c>
      <c r="J146" s="5">
        <v>0</v>
      </c>
      <c r="K146" s="6">
        <v>0</v>
      </c>
      <c r="L146" s="5">
        <v>0</v>
      </c>
      <c r="M146" s="5">
        <v>0</v>
      </c>
      <c r="N146" s="6">
        <f t="shared" si="18"/>
        <v>0</v>
      </c>
      <c r="O146" s="6">
        <f t="shared" si="19"/>
        <v>0</v>
      </c>
      <c r="P146" s="6">
        <f t="shared" si="20"/>
        <v>0</v>
      </c>
      <c r="Q146" s="6">
        <f t="shared" si="21"/>
        <v>0</v>
      </c>
      <c r="R146" s="6">
        <f t="shared" si="22"/>
        <v>0</v>
      </c>
    </row>
    <row r="147" spans="1:18" ht="17" thickTop="1" thickBot="1" x14ac:dyDescent="0.5">
      <c r="A147" s="50" t="s">
        <v>147</v>
      </c>
      <c r="B147" s="3" t="s">
        <v>441</v>
      </c>
      <c r="C147" s="3" t="s">
        <v>446</v>
      </c>
      <c r="D147" s="3" t="s">
        <v>447</v>
      </c>
      <c r="E147" s="3" t="str">
        <f t="shared" si="23"/>
        <v>AF1303_February</v>
      </c>
      <c r="F147" s="10">
        <v>107069.83238015612</v>
      </c>
      <c r="G147" s="4" t="str">
        <f t="shared" si="16"/>
        <v>No shock</v>
      </c>
      <c r="H147" s="4">
        <f t="shared" si="17"/>
        <v>0</v>
      </c>
      <c r="I147" s="5">
        <v>0</v>
      </c>
      <c r="J147" s="5">
        <v>0</v>
      </c>
      <c r="K147" s="6">
        <v>0</v>
      </c>
      <c r="L147" s="5">
        <v>0</v>
      </c>
      <c r="M147" s="5">
        <v>0</v>
      </c>
      <c r="N147" s="6">
        <f t="shared" si="18"/>
        <v>0</v>
      </c>
      <c r="O147" s="6">
        <f t="shared" si="19"/>
        <v>0</v>
      </c>
      <c r="P147" s="6">
        <f t="shared" si="20"/>
        <v>0</v>
      </c>
      <c r="Q147" s="6">
        <f t="shared" si="21"/>
        <v>0</v>
      </c>
      <c r="R147" s="6">
        <f t="shared" si="22"/>
        <v>0</v>
      </c>
    </row>
    <row r="148" spans="1:18" ht="17" thickTop="1" thickBot="1" x14ac:dyDescent="0.5">
      <c r="A148" s="50" t="s">
        <v>147</v>
      </c>
      <c r="B148" s="3" t="s">
        <v>441</v>
      </c>
      <c r="C148" s="3" t="s">
        <v>448</v>
      </c>
      <c r="D148" s="3" t="s">
        <v>449</v>
      </c>
      <c r="E148" s="3" t="str">
        <f t="shared" si="23"/>
        <v>AF1304_February</v>
      </c>
      <c r="F148" s="10">
        <v>13548.310440868383</v>
      </c>
      <c r="G148" s="4" t="str">
        <f t="shared" si="16"/>
        <v>No shock</v>
      </c>
      <c r="H148" s="4">
        <f t="shared" si="17"/>
        <v>0</v>
      </c>
      <c r="I148" s="5">
        <v>0</v>
      </c>
      <c r="J148" s="5">
        <v>0</v>
      </c>
      <c r="K148" s="6">
        <v>0</v>
      </c>
      <c r="L148" s="5">
        <v>0</v>
      </c>
      <c r="M148" s="5">
        <v>0</v>
      </c>
      <c r="N148" s="6">
        <f t="shared" si="18"/>
        <v>0</v>
      </c>
      <c r="O148" s="6">
        <f t="shared" si="19"/>
        <v>0</v>
      </c>
      <c r="P148" s="6">
        <f t="shared" si="20"/>
        <v>0</v>
      </c>
      <c r="Q148" s="6">
        <f t="shared" si="21"/>
        <v>0</v>
      </c>
      <c r="R148" s="6">
        <f t="shared" si="22"/>
        <v>0</v>
      </c>
    </row>
    <row r="149" spans="1:18" ht="17" thickTop="1" thickBot="1" x14ac:dyDescent="0.5">
      <c r="A149" s="50" t="s">
        <v>147</v>
      </c>
      <c r="B149" s="3" t="s">
        <v>441</v>
      </c>
      <c r="C149" s="3" t="s">
        <v>450</v>
      </c>
      <c r="D149" s="3" t="s">
        <v>451</v>
      </c>
      <c r="E149" s="3" t="str">
        <f t="shared" si="23"/>
        <v>AF1305_February</v>
      </c>
      <c r="F149" s="10">
        <v>53954.847757979667</v>
      </c>
      <c r="G149" s="4" t="str">
        <f t="shared" si="16"/>
        <v>No shock</v>
      </c>
      <c r="H149" s="4">
        <f t="shared" si="17"/>
        <v>0</v>
      </c>
      <c r="I149" s="5">
        <v>0</v>
      </c>
      <c r="J149" s="5">
        <v>0</v>
      </c>
      <c r="K149" s="6">
        <v>0</v>
      </c>
      <c r="L149" s="5">
        <v>0</v>
      </c>
      <c r="M149" s="5">
        <v>0</v>
      </c>
      <c r="N149" s="6">
        <f t="shared" si="18"/>
        <v>0</v>
      </c>
      <c r="O149" s="6">
        <f t="shared" si="19"/>
        <v>0</v>
      </c>
      <c r="P149" s="6">
        <f t="shared" si="20"/>
        <v>0</v>
      </c>
      <c r="Q149" s="6">
        <f t="shared" si="21"/>
        <v>0</v>
      </c>
      <c r="R149" s="6">
        <f t="shared" si="22"/>
        <v>0</v>
      </c>
    </row>
    <row r="150" spans="1:18" ht="17" thickTop="1" thickBot="1" x14ac:dyDescent="0.5">
      <c r="A150" s="50" t="s">
        <v>147</v>
      </c>
      <c r="B150" s="3" t="s">
        <v>441</v>
      </c>
      <c r="C150" s="3" t="s">
        <v>452</v>
      </c>
      <c r="D150" s="3" t="s">
        <v>453</v>
      </c>
      <c r="E150" s="3" t="str">
        <f t="shared" si="23"/>
        <v>AF1306_February</v>
      </c>
      <c r="F150" s="10">
        <v>62546.758502136756</v>
      </c>
      <c r="G150" s="4" t="str">
        <f t="shared" si="16"/>
        <v>No shock</v>
      </c>
      <c r="H150" s="4">
        <f t="shared" si="17"/>
        <v>0</v>
      </c>
      <c r="I150" s="5">
        <v>0</v>
      </c>
      <c r="J150" s="5">
        <v>0</v>
      </c>
      <c r="K150" s="6">
        <v>0</v>
      </c>
      <c r="L150" s="5">
        <v>0</v>
      </c>
      <c r="M150" s="5">
        <v>0</v>
      </c>
      <c r="N150" s="6">
        <f t="shared" si="18"/>
        <v>0</v>
      </c>
      <c r="O150" s="6">
        <f t="shared" si="19"/>
        <v>0</v>
      </c>
      <c r="P150" s="6">
        <f t="shared" si="20"/>
        <v>0</v>
      </c>
      <c r="Q150" s="6">
        <f t="shared" si="21"/>
        <v>0</v>
      </c>
      <c r="R150" s="6">
        <f t="shared" si="22"/>
        <v>0</v>
      </c>
    </row>
    <row r="151" spans="1:18" ht="17" thickTop="1" thickBot="1" x14ac:dyDescent="0.5">
      <c r="A151" s="50" t="s">
        <v>147</v>
      </c>
      <c r="B151" s="3" t="s">
        <v>441</v>
      </c>
      <c r="C151" s="3" t="s">
        <v>454</v>
      </c>
      <c r="D151" s="3" t="s">
        <v>455</v>
      </c>
      <c r="E151" s="3" t="str">
        <f t="shared" si="23"/>
        <v>AF1307_February</v>
      </c>
      <c r="F151" s="10">
        <v>91211.96483476313</v>
      </c>
      <c r="G151" s="4" t="str">
        <f t="shared" si="16"/>
        <v>No shock</v>
      </c>
      <c r="H151" s="4">
        <f t="shared" si="17"/>
        <v>0</v>
      </c>
      <c r="I151" s="5">
        <v>0</v>
      </c>
      <c r="J151" s="5">
        <v>0</v>
      </c>
      <c r="K151" s="6">
        <v>0</v>
      </c>
      <c r="L151" s="5">
        <v>0</v>
      </c>
      <c r="M151" s="5">
        <v>0</v>
      </c>
      <c r="N151" s="6">
        <f t="shared" si="18"/>
        <v>0</v>
      </c>
      <c r="O151" s="6">
        <f t="shared" si="19"/>
        <v>0</v>
      </c>
      <c r="P151" s="6">
        <f t="shared" si="20"/>
        <v>0</v>
      </c>
      <c r="Q151" s="6">
        <f t="shared" si="21"/>
        <v>0</v>
      </c>
      <c r="R151" s="6">
        <f t="shared" si="22"/>
        <v>0</v>
      </c>
    </row>
    <row r="152" spans="1:18" ht="17" thickTop="1" thickBot="1" x14ac:dyDescent="0.5">
      <c r="A152" s="50" t="s">
        <v>147</v>
      </c>
      <c r="B152" s="3" t="s">
        <v>441</v>
      </c>
      <c r="C152" s="3" t="s">
        <v>456</v>
      </c>
      <c r="D152" s="3" t="s">
        <v>457</v>
      </c>
      <c r="E152" s="3" t="str">
        <f t="shared" si="23"/>
        <v>AF1308_February</v>
      </c>
      <c r="F152" s="10">
        <v>62435.509280193859</v>
      </c>
      <c r="G152" s="4" t="str">
        <f t="shared" si="16"/>
        <v>No shock</v>
      </c>
      <c r="H152" s="4">
        <f t="shared" si="17"/>
        <v>0</v>
      </c>
      <c r="I152" s="5">
        <v>0</v>
      </c>
      <c r="J152" s="5">
        <v>0</v>
      </c>
      <c r="K152" s="6">
        <v>0</v>
      </c>
      <c r="L152" s="5">
        <v>0</v>
      </c>
      <c r="M152" s="5">
        <v>0</v>
      </c>
      <c r="N152" s="6">
        <f t="shared" si="18"/>
        <v>0</v>
      </c>
      <c r="O152" s="6">
        <f t="shared" si="19"/>
        <v>0</v>
      </c>
      <c r="P152" s="6">
        <f t="shared" si="20"/>
        <v>0</v>
      </c>
      <c r="Q152" s="6">
        <f t="shared" si="21"/>
        <v>0</v>
      </c>
      <c r="R152" s="6">
        <f t="shared" si="22"/>
        <v>0</v>
      </c>
    </row>
    <row r="153" spans="1:18" ht="17" thickTop="1" thickBot="1" x14ac:dyDescent="0.5">
      <c r="A153" s="50" t="s">
        <v>147</v>
      </c>
      <c r="B153" s="3" t="s">
        <v>441</v>
      </c>
      <c r="C153" s="3" t="s">
        <v>458</v>
      </c>
      <c r="D153" s="3" t="s">
        <v>459</v>
      </c>
      <c r="E153" s="3" t="str">
        <f t="shared" si="23"/>
        <v>AF1309_February</v>
      </c>
      <c r="F153" s="10">
        <v>59302.378787750858</v>
      </c>
      <c r="G153" s="4" t="str">
        <f t="shared" si="16"/>
        <v>No shock</v>
      </c>
      <c r="H153" s="4">
        <f t="shared" si="17"/>
        <v>0</v>
      </c>
      <c r="I153" s="5">
        <v>0</v>
      </c>
      <c r="J153" s="5">
        <v>0</v>
      </c>
      <c r="K153" s="6">
        <v>0</v>
      </c>
      <c r="L153" s="5">
        <v>0</v>
      </c>
      <c r="M153" s="5">
        <v>0</v>
      </c>
      <c r="N153" s="6">
        <f t="shared" si="18"/>
        <v>0</v>
      </c>
      <c r="O153" s="6">
        <f t="shared" si="19"/>
        <v>0</v>
      </c>
      <c r="P153" s="6">
        <f t="shared" si="20"/>
        <v>0</v>
      </c>
      <c r="Q153" s="6">
        <f t="shared" si="21"/>
        <v>0</v>
      </c>
      <c r="R153" s="6">
        <f t="shared" si="22"/>
        <v>0</v>
      </c>
    </row>
    <row r="154" spans="1:18" ht="17" thickTop="1" thickBot="1" x14ac:dyDescent="0.5">
      <c r="A154" s="50" t="s">
        <v>147</v>
      </c>
      <c r="B154" s="3" t="s">
        <v>441</v>
      </c>
      <c r="C154" s="3" t="s">
        <v>460</v>
      </c>
      <c r="D154" s="3" t="s">
        <v>461</v>
      </c>
      <c r="E154" s="3" t="str">
        <f t="shared" si="23"/>
        <v>AF1310_February</v>
      </c>
      <c r="F154" s="10">
        <v>110270.78262150612</v>
      </c>
      <c r="G154" s="4" t="str">
        <f t="shared" si="16"/>
        <v>Shock</v>
      </c>
      <c r="H154" s="4">
        <f t="shared" si="17"/>
        <v>3</v>
      </c>
      <c r="I154" s="5">
        <v>7.1428571428571397E-2</v>
      </c>
      <c r="J154" s="5">
        <v>0.5</v>
      </c>
      <c r="K154" s="6">
        <v>0</v>
      </c>
      <c r="L154" s="5">
        <v>0.5</v>
      </c>
      <c r="M154" s="5">
        <v>1</v>
      </c>
      <c r="N154" s="6">
        <f t="shared" si="18"/>
        <v>0</v>
      </c>
      <c r="O154" s="6">
        <f t="shared" si="19"/>
        <v>1</v>
      </c>
      <c r="P154" s="6">
        <f t="shared" si="20"/>
        <v>0</v>
      </c>
      <c r="Q154" s="6">
        <f t="shared" si="21"/>
        <v>1</v>
      </c>
      <c r="R154" s="6">
        <f t="shared" si="22"/>
        <v>1</v>
      </c>
    </row>
    <row r="155" spans="1:18" ht="17" thickTop="1" thickBot="1" x14ac:dyDescent="0.5">
      <c r="A155" s="50" t="s">
        <v>147</v>
      </c>
      <c r="B155" s="3" t="s">
        <v>441</v>
      </c>
      <c r="C155" s="3" t="s">
        <v>462</v>
      </c>
      <c r="D155" s="3" t="s">
        <v>463</v>
      </c>
      <c r="E155" s="3" t="str">
        <f t="shared" si="23"/>
        <v>AF1311_February</v>
      </c>
      <c r="F155" s="10">
        <v>60397.871723996832</v>
      </c>
      <c r="G155" s="4" t="str">
        <f t="shared" si="16"/>
        <v>No shock</v>
      </c>
      <c r="H155" s="4">
        <f t="shared" si="17"/>
        <v>0</v>
      </c>
      <c r="I155" s="5">
        <v>0</v>
      </c>
      <c r="J155" s="5">
        <v>0</v>
      </c>
      <c r="K155" s="6">
        <v>0</v>
      </c>
      <c r="L155" s="5">
        <v>0</v>
      </c>
      <c r="M155" s="5">
        <v>0</v>
      </c>
      <c r="N155" s="6">
        <f t="shared" si="18"/>
        <v>0</v>
      </c>
      <c r="O155" s="6">
        <f t="shared" si="19"/>
        <v>0</v>
      </c>
      <c r="P155" s="6">
        <f t="shared" si="20"/>
        <v>0</v>
      </c>
      <c r="Q155" s="6">
        <f t="shared" si="21"/>
        <v>0</v>
      </c>
      <c r="R155" s="6">
        <f t="shared" si="22"/>
        <v>0</v>
      </c>
    </row>
    <row r="156" spans="1:18" ht="17" thickTop="1" thickBot="1" x14ac:dyDescent="0.5">
      <c r="A156" s="50" t="s">
        <v>147</v>
      </c>
      <c r="B156" s="3" t="s">
        <v>464</v>
      </c>
      <c r="C156" s="3" t="s">
        <v>465</v>
      </c>
      <c r="D156" s="3" t="s">
        <v>466</v>
      </c>
      <c r="E156" s="3" t="str">
        <f t="shared" si="23"/>
        <v>AF1401_February</v>
      </c>
      <c r="F156" s="10">
        <v>236627.29283977515</v>
      </c>
      <c r="G156" s="4" t="str">
        <f t="shared" si="16"/>
        <v>No shock</v>
      </c>
      <c r="H156" s="4">
        <f t="shared" si="17"/>
        <v>0</v>
      </c>
      <c r="I156" s="5">
        <v>4.1666666666666699E-2</v>
      </c>
      <c r="J156" s="5">
        <v>0</v>
      </c>
      <c r="K156" s="6">
        <v>0</v>
      </c>
      <c r="L156" s="5">
        <v>0</v>
      </c>
      <c r="M156" s="5">
        <v>0</v>
      </c>
      <c r="N156" s="6">
        <f t="shared" si="18"/>
        <v>0</v>
      </c>
      <c r="O156" s="6">
        <f t="shared" si="19"/>
        <v>0</v>
      </c>
      <c r="P156" s="6">
        <f t="shared" si="20"/>
        <v>0</v>
      </c>
      <c r="Q156" s="6">
        <f t="shared" si="21"/>
        <v>0</v>
      </c>
      <c r="R156" s="6">
        <f t="shared" si="22"/>
        <v>0</v>
      </c>
    </row>
    <row r="157" spans="1:18" ht="17" thickTop="1" thickBot="1" x14ac:dyDescent="0.5">
      <c r="A157" s="50" t="s">
        <v>147</v>
      </c>
      <c r="B157" s="3" t="s">
        <v>464</v>
      </c>
      <c r="C157" s="3" t="s">
        <v>467</v>
      </c>
      <c r="D157" s="3" t="s">
        <v>468</v>
      </c>
      <c r="E157" s="3" t="str">
        <f t="shared" si="23"/>
        <v>AF1402_February</v>
      </c>
      <c r="F157" s="10">
        <v>91550.623171260071</v>
      </c>
      <c r="G157" s="4" t="str">
        <f t="shared" si="16"/>
        <v>No shock</v>
      </c>
      <c r="H157" s="4">
        <f t="shared" si="17"/>
        <v>0</v>
      </c>
      <c r="I157" s="5">
        <v>0</v>
      </c>
      <c r="J157" s="5">
        <v>0</v>
      </c>
      <c r="K157" s="6">
        <v>0</v>
      </c>
      <c r="L157" s="5">
        <v>0</v>
      </c>
      <c r="M157" s="5">
        <v>0</v>
      </c>
      <c r="N157" s="6">
        <f t="shared" si="18"/>
        <v>0</v>
      </c>
      <c r="O157" s="6">
        <f t="shared" si="19"/>
        <v>0</v>
      </c>
      <c r="P157" s="6">
        <f t="shared" si="20"/>
        <v>0</v>
      </c>
      <c r="Q157" s="6">
        <f t="shared" si="21"/>
        <v>0</v>
      </c>
      <c r="R157" s="6">
        <f t="shared" si="22"/>
        <v>0</v>
      </c>
    </row>
    <row r="158" spans="1:18" ht="17" thickTop="1" thickBot="1" x14ac:dyDescent="0.5">
      <c r="A158" s="50" t="s">
        <v>147</v>
      </c>
      <c r="B158" s="3" t="s">
        <v>464</v>
      </c>
      <c r="C158" s="3" t="s">
        <v>469</v>
      </c>
      <c r="D158" s="3" t="s">
        <v>470</v>
      </c>
      <c r="E158" s="3" t="str">
        <f t="shared" si="23"/>
        <v>AF1403_February</v>
      </c>
      <c r="F158" s="10">
        <v>48596.213480007718</v>
      </c>
      <c r="G158" s="4" t="str">
        <f t="shared" si="16"/>
        <v>No shock</v>
      </c>
      <c r="H158" s="4">
        <f t="shared" si="17"/>
        <v>0</v>
      </c>
      <c r="I158" s="5">
        <v>0</v>
      </c>
      <c r="J158" s="5">
        <v>0</v>
      </c>
      <c r="K158" s="6">
        <v>0</v>
      </c>
      <c r="L158" s="5">
        <v>0</v>
      </c>
      <c r="M158" s="5">
        <v>0</v>
      </c>
      <c r="N158" s="6">
        <f t="shared" si="18"/>
        <v>0</v>
      </c>
      <c r="O158" s="6">
        <f t="shared" si="19"/>
        <v>0</v>
      </c>
      <c r="P158" s="6">
        <f t="shared" si="20"/>
        <v>0</v>
      </c>
      <c r="Q158" s="6">
        <f t="shared" si="21"/>
        <v>0</v>
      </c>
      <c r="R158" s="6">
        <f t="shared" si="22"/>
        <v>0</v>
      </c>
    </row>
    <row r="159" spans="1:18" ht="17" thickTop="1" thickBot="1" x14ac:dyDescent="0.5">
      <c r="A159" s="50" t="s">
        <v>147</v>
      </c>
      <c r="B159" s="3" t="s">
        <v>464</v>
      </c>
      <c r="C159" s="3" t="s">
        <v>471</v>
      </c>
      <c r="D159" s="3" t="s">
        <v>472</v>
      </c>
      <c r="E159" s="3" t="str">
        <f t="shared" si="23"/>
        <v>AF1404_February</v>
      </c>
      <c r="F159" s="10">
        <v>68968.238158776279</v>
      </c>
      <c r="G159" s="4" t="str">
        <f t="shared" si="16"/>
        <v>No shock</v>
      </c>
      <c r="H159" s="4">
        <f t="shared" si="17"/>
        <v>0</v>
      </c>
      <c r="I159" s="5">
        <v>0</v>
      </c>
      <c r="J159" s="5">
        <v>0</v>
      </c>
      <c r="K159" s="6">
        <v>0</v>
      </c>
      <c r="L159" s="5">
        <v>0</v>
      </c>
      <c r="M159" s="5">
        <v>0</v>
      </c>
      <c r="N159" s="6">
        <f t="shared" si="18"/>
        <v>0</v>
      </c>
      <c r="O159" s="6">
        <f t="shared" si="19"/>
        <v>0</v>
      </c>
      <c r="P159" s="6">
        <f t="shared" si="20"/>
        <v>0</v>
      </c>
      <c r="Q159" s="6">
        <f t="shared" si="21"/>
        <v>0</v>
      </c>
      <c r="R159" s="6">
        <f t="shared" si="22"/>
        <v>0</v>
      </c>
    </row>
    <row r="160" spans="1:18" ht="17" thickTop="1" thickBot="1" x14ac:dyDescent="0.5">
      <c r="A160" s="50" t="s">
        <v>147</v>
      </c>
      <c r="B160" s="3" t="s">
        <v>464</v>
      </c>
      <c r="C160" s="3" t="s">
        <v>473</v>
      </c>
      <c r="D160" s="3" t="s">
        <v>474</v>
      </c>
      <c r="E160" s="3" t="str">
        <f t="shared" si="23"/>
        <v>AF1405_February</v>
      </c>
      <c r="F160" s="10">
        <v>63910.618529353531</v>
      </c>
      <c r="G160" s="4" t="str">
        <f t="shared" si="16"/>
        <v>No shock</v>
      </c>
      <c r="H160" s="4">
        <f t="shared" si="17"/>
        <v>0</v>
      </c>
      <c r="I160" s="5">
        <v>0</v>
      </c>
      <c r="J160" s="5">
        <v>0</v>
      </c>
      <c r="K160" s="6">
        <v>0</v>
      </c>
      <c r="L160" s="5">
        <v>0</v>
      </c>
      <c r="M160" s="5">
        <v>0</v>
      </c>
      <c r="N160" s="6">
        <f t="shared" si="18"/>
        <v>0</v>
      </c>
      <c r="O160" s="6">
        <f t="shared" si="19"/>
        <v>0</v>
      </c>
      <c r="P160" s="6">
        <f t="shared" si="20"/>
        <v>0</v>
      </c>
      <c r="Q160" s="6">
        <f t="shared" si="21"/>
        <v>0</v>
      </c>
      <c r="R160" s="6">
        <f t="shared" si="22"/>
        <v>0</v>
      </c>
    </row>
    <row r="161" spans="1:18" ht="17" thickTop="1" thickBot="1" x14ac:dyDescent="0.5">
      <c r="A161" s="50" t="s">
        <v>147</v>
      </c>
      <c r="B161" s="3" t="s">
        <v>464</v>
      </c>
      <c r="C161" s="3" t="s">
        <v>475</v>
      </c>
      <c r="D161" s="3" t="s">
        <v>476</v>
      </c>
      <c r="E161" s="3" t="str">
        <f t="shared" si="23"/>
        <v>AF1406_February</v>
      </c>
      <c r="F161" s="10">
        <v>53703.410879587544</v>
      </c>
      <c r="G161" s="4" t="str">
        <f t="shared" si="16"/>
        <v>No shock</v>
      </c>
      <c r="H161" s="4">
        <f t="shared" si="17"/>
        <v>0</v>
      </c>
      <c r="I161" s="5">
        <v>0</v>
      </c>
      <c r="J161" s="5">
        <v>0</v>
      </c>
      <c r="K161" s="6">
        <v>0</v>
      </c>
      <c r="L161" s="5">
        <v>0</v>
      </c>
      <c r="M161" s="5">
        <v>0</v>
      </c>
      <c r="N161" s="6">
        <f t="shared" si="18"/>
        <v>0</v>
      </c>
      <c r="O161" s="6">
        <f t="shared" si="19"/>
        <v>0</v>
      </c>
      <c r="P161" s="6">
        <f t="shared" si="20"/>
        <v>0</v>
      </c>
      <c r="Q161" s="6">
        <f t="shared" si="21"/>
        <v>0</v>
      </c>
      <c r="R161" s="6">
        <f t="shared" si="22"/>
        <v>0</v>
      </c>
    </row>
    <row r="162" spans="1:18" ht="17" thickTop="1" thickBot="1" x14ac:dyDescent="0.5">
      <c r="A162" s="50" t="s">
        <v>147</v>
      </c>
      <c r="B162" s="3" t="s">
        <v>464</v>
      </c>
      <c r="C162" s="3" t="s">
        <v>477</v>
      </c>
      <c r="D162" s="3" t="s">
        <v>478</v>
      </c>
      <c r="E162" s="3" t="str">
        <f t="shared" si="23"/>
        <v>AF1407_February</v>
      </c>
      <c r="F162" s="10">
        <v>94953.950859489763</v>
      </c>
      <c r="G162" s="4" t="str">
        <f t="shared" si="16"/>
        <v>No shock</v>
      </c>
      <c r="H162" s="4">
        <f t="shared" si="17"/>
        <v>0</v>
      </c>
      <c r="I162" s="5">
        <v>0</v>
      </c>
      <c r="J162" s="5">
        <v>0</v>
      </c>
      <c r="K162" s="6">
        <v>0</v>
      </c>
      <c r="L162" s="5">
        <v>0</v>
      </c>
      <c r="M162" s="5">
        <v>0</v>
      </c>
      <c r="N162" s="6">
        <f t="shared" si="18"/>
        <v>0</v>
      </c>
      <c r="O162" s="6">
        <f t="shared" si="19"/>
        <v>0</v>
      </c>
      <c r="P162" s="6">
        <f t="shared" si="20"/>
        <v>0</v>
      </c>
      <c r="Q162" s="6">
        <f t="shared" si="21"/>
        <v>0</v>
      </c>
      <c r="R162" s="6">
        <f t="shared" si="22"/>
        <v>0</v>
      </c>
    </row>
    <row r="163" spans="1:18" ht="17" thickTop="1" thickBot="1" x14ac:dyDescent="0.5">
      <c r="A163" s="50" t="s">
        <v>147</v>
      </c>
      <c r="B163" s="3" t="s">
        <v>464</v>
      </c>
      <c r="C163" s="3" t="s">
        <v>479</v>
      </c>
      <c r="D163" s="3" t="s">
        <v>480</v>
      </c>
      <c r="E163" s="3" t="str">
        <f t="shared" si="23"/>
        <v>AF1408_February</v>
      </c>
      <c r="F163" s="10">
        <v>71889.900271477381</v>
      </c>
      <c r="G163" s="4" t="str">
        <f t="shared" si="16"/>
        <v>No shock</v>
      </c>
      <c r="H163" s="4">
        <f t="shared" si="17"/>
        <v>0</v>
      </c>
      <c r="I163" s="5">
        <v>0</v>
      </c>
      <c r="J163" s="5">
        <v>0</v>
      </c>
      <c r="K163" s="6">
        <v>0</v>
      </c>
      <c r="L163" s="5">
        <v>0</v>
      </c>
      <c r="M163" s="5">
        <v>0</v>
      </c>
      <c r="N163" s="6">
        <f t="shared" si="18"/>
        <v>0</v>
      </c>
      <c r="O163" s="6">
        <f t="shared" si="19"/>
        <v>0</v>
      </c>
      <c r="P163" s="6">
        <f t="shared" si="20"/>
        <v>0</v>
      </c>
      <c r="Q163" s="6">
        <f t="shared" si="21"/>
        <v>0</v>
      </c>
      <c r="R163" s="6">
        <f t="shared" si="22"/>
        <v>0</v>
      </c>
    </row>
    <row r="164" spans="1:18" ht="17" thickTop="1" thickBot="1" x14ac:dyDescent="0.5">
      <c r="A164" s="50" t="s">
        <v>147</v>
      </c>
      <c r="B164" s="3" t="s">
        <v>464</v>
      </c>
      <c r="C164" s="3" t="s">
        <v>481</v>
      </c>
      <c r="D164" s="3" t="s">
        <v>482</v>
      </c>
      <c r="E164" s="3" t="str">
        <f t="shared" si="23"/>
        <v>AF1409_February</v>
      </c>
      <c r="F164" s="10">
        <v>39014.586161993961</v>
      </c>
      <c r="G164" s="4" t="str">
        <f t="shared" si="16"/>
        <v>No shock</v>
      </c>
      <c r="H164" s="4">
        <f t="shared" si="17"/>
        <v>0</v>
      </c>
      <c r="I164" s="5">
        <v>0</v>
      </c>
      <c r="J164" s="5">
        <v>0</v>
      </c>
      <c r="K164" s="6">
        <v>0</v>
      </c>
      <c r="L164" s="5">
        <v>0</v>
      </c>
      <c r="M164" s="5">
        <v>0</v>
      </c>
      <c r="N164" s="6">
        <f t="shared" si="18"/>
        <v>0</v>
      </c>
      <c r="O164" s="6">
        <f t="shared" si="19"/>
        <v>0</v>
      </c>
      <c r="P164" s="6">
        <f t="shared" si="20"/>
        <v>0</v>
      </c>
      <c r="Q164" s="6">
        <f t="shared" si="21"/>
        <v>0</v>
      </c>
      <c r="R164" s="6">
        <f t="shared" si="22"/>
        <v>0</v>
      </c>
    </row>
    <row r="165" spans="1:18" ht="17" thickTop="1" thickBot="1" x14ac:dyDescent="0.5">
      <c r="A165" s="50" t="s">
        <v>147</v>
      </c>
      <c r="B165" s="3" t="s">
        <v>464</v>
      </c>
      <c r="C165" s="3" t="s">
        <v>483</v>
      </c>
      <c r="D165" s="3" t="s">
        <v>484</v>
      </c>
      <c r="E165" s="3" t="str">
        <f t="shared" si="23"/>
        <v>AF1410_February</v>
      </c>
      <c r="F165" s="10">
        <v>14543.364046217341</v>
      </c>
      <c r="G165" s="4" t="str">
        <f t="shared" si="16"/>
        <v>No shock</v>
      </c>
      <c r="H165" s="4">
        <f t="shared" si="17"/>
        <v>0</v>
      </c>
      <c r="I165" s="5">
        <v>0</v>
      </c>
      <c r="J165" s="5">
        <v>0</v>
      </c>
      <c r="K165" s="6">
        <v>0</v>
      </c>
      <c r="L165" s="5">
        <v>0</v>
      </c>
      <c r="M165" s="5">
        <v>0</v>
      </c>
      <c r="N165" s="6">
        <f t="shared" si="18"/>
        <v>0</v>
      </c>
      <c r="O165" s="6">
        <f t="shared" si="19"/>
        <v>0</v>
      </c>
      <c r="P165" s="6">
        <f t="shared" si="20"/>
        <v>0</v>
      </c>
      <c r="Q165" s="6">
        <f t="shared" si="21"/>
        <v>0</v>
      </c>
      <c r="R165" s="6">
        <f t="shared" si="22"/>
        <v>0</v>
      </c>
    </row>
    <row r="166" spans="1:18" ht="17" thickTop="1" thickBot="1" x14ac:dyDescent="0.5">
      <c r="A166" s="50" t="s">
        <v>147</v>
      </c>
      <c r="B166" s="3" t="s">
        <v>464</v>
      </c>
      <c r="C166" s="3" t="s">
        <v>485</v>
      </c>
      <c r="D166" s="3" t="s">
        <v>486</v>
      </c>
      <c r="E166" s="3" t="str">
        <f t="shared" si="23"/>
        <v>AF1411_February</v>
      </c>
      <c r="F166" s="10">
        <v>26871.359355242614</v>
      </c>
      <c r="G166" s="4" t="str">
        <f t="shared" si="16"/>
        <v>No shock</v>
      </c>
      <c r="H166" s="4">
        <f t="shared" si="17"/>
        <v>0</v>
      </c>
      <c r="I166" s="5">
        <v>0</v>
      </c>
      <c r="J166" s="5">
        <v>0</v>
      </c>
      <c r="K166" s="6">
        <v>0</v>
      </c>
      <c r="L166" s="5">
        <v>0</v>
      </c>
      <c r="M166" s="5">
        <v>0</v>
      </c>
      <c r="N166" s="6">
        <f t="shared" si="18"/>
        <v>0</v>
      </c>
      <c r="O166" s="6">
        <f t="shared" si="19"/>
        <v>0</v>
      </c>
      <c r="P166" s="6">
        <f t="shared" si="20"/>
        <v>0</v>
      </c>
      <c r="Q166" s="6">
        <f t="shared" si="21"/>
        <v>0</v>
      </c>
      <c r="R166" s="6">
        <f t="shared" si="22"/>
        <v>0</v>
      </c>
    </row>
    <row r="167" spans="1:18" ht="17" thickTop="1" thickBot="1" x14ac:dyDescent="0.5">
      <c r="A167" s="50" t="s">
        <v>147</v>
      </c>
      <c r="B167" s="3" t="s">
        <v>464</v>
      </c>
      <c r="C167" s="3" t="s">
        <v>487</v>
      </c>
      <c r="D167" s="3" t="s">
        <v>488</v>
      </c>
      <c r="E167" s="3" t="str">
        <f t="shared" si="23"/>
        <v>AF1412_February</v>
      </c>
      <c r="F167" s="10">
        <v>15487.619869952956</v>
      </c>
      <c r="G167" s="4" t="str">
        <f t="shared" si="16"/>
        <v>No shock</v>
      </c>
      <c r="H167" s="4">
        <f t="shared" si="17"/>
        <v>0</v>
      </c>
      <c r="I167" s="5">
        <v>0</v>
      </c>
      <c r="J167" s="5">
        <v>0</v>
      </c>
      <c r="K167" s="6">
        <v>0</v>
      </c>
      <c r="L167" s="5">
        <v>0</v>
      </c>
      <c r="M167" s="5">
        <v>0</v>
      </c>
      <c r="N167" s="6">
        <f t="shared" si="18"/>
        <v>0</v>
      </c>
      <c r="O167" s="6">
        <f t="shared" si="19"/>
        <v>0</v>
      </c>
      <c r="P167" s="6">
        <f t="shared" si="20"/>
        <v>0</v>
      </c>
      <c r="Q167" s="6">
        <f t="shared" si="21"/>
        <v>0</v>
      </c>
      <c r="R167" s="6">
        <f t="shared" si="22"/>
        <v>0</v>
      </c>
    </row>
    <row r="168" spans="1:18" ht="17" thickTop="1" thickBot="1" x14ac:dyDescent="0.5">
      <c r="A168" s="50" t="s">
        <v>147</v>
      </c>
      <c r="B168" s="3" t="s">
        <v>464</v>
      </c>
      <c r="C168" s="3" t="s">
        <v>489</v>
      </c>
      <c r="D168" s="3" t="s">
        <v>490</v>
      </c>
      <c r="E168" s="3" t="str">
        <f t="shared" si="23"/>
        <v>AF1413_February</v>
      </c>
      <c r="F168" s="10">
        <v>47864.127730636872</v>
      </c>
      <c r="G168" s="4" t="str">
        <f t="shared" si="16"/>
        <v>No shock</v>
      </c>
      <c r="H168" s="4">
        <f t="shared" si="17"/>
        <v>0</v>
      </c>
      <c r="I168" s="5">
        <v>0</v>
      </c>
      <c r="J168" s="5">
        <v>0</v>
      </c>
      <c r="K168" s="6">
        <v>0</v>
      </c>
      <c r="L168" s="5">
        <v>0</v>
      </c>
      <c r="M168" s="5">
        <v>0</v>
      </c>
      <c r="N168" s="6">
        <f t="shared" si="18"/>
        <v>0</v>
      </c>
      <c r="O168" s="6">
        <f t="shared" si="19"/>
        <v>0</v>
      </c>
      <c r="P168" s="6">
        <f t="shared" si="20"/>
        <v>0</v>
      </c>
      <c r="Q168" s="6">
        <f t="shared" si="21"/>
        <v>0</v>
      </c>
      <c r="R168" s="6">
        <f t="shared" si="22"/>
        <v>0</v>
      </c>
    </row>
    <row r="169" spans="1:18" ht="17" thickTop="1" thickBot="1" x14ac:dyDescent="0.5">
      <c r="A169" s="50" t="s">
        <v>147</v>
      </c>
      <c r="B169" s="3" t="s">
        <v>491</v>
      </c>
      <c r="C169" s="3" t="s">
        <v>492</v>
      </c>
      <c r="D169" s="3" t="s">
        <v>493</v>
      </c>
      <c r="E169" s="3" t="str">
        <f t="shared" si="23"/>
        <v>AF1501_February</v>
      </c>
      <c r="F169" s="10">
        <v>44717.408548621977</v>
      </c>
      <c r="G169" s="4" t="str">
        <f t="shared" si="16"/>
        <v>No shock</v>
      </c>
      <c r="H169" s="4">
        <f t="shared" si="17"/>
        <v>0</v>
      </c>
      <c r="I169" s="5">
        <v>0</v>
      </c>
      <c r="J169" s="5">
        <v>0</v>
      </c>
      <c r="K169" s="6">
        <v>0</v>
      </c>
      <c r="L169" s="5">
        <v>0</v>
      </c>
      <c r="M169" s="5">
        <v>0</v>
      </c>
      <c r="N169" s="6">
        <f t="shared" si="18"/>
        <v>0</v>
      </c>
      <c r="O169" s="6">
        <f t="shared" si="19"/>
        <v>0</v>
      </c>
      <c r="P169" s="6">
        <f t="shared" si="20"/>
        <v>0</v>
      </c>
      <c r="Q169" s="6">
        <f t="shared" si="21"/>
        <v>0</v>
      </c>
      <c r="R169" s="6">
        <f t="shared" si="22"/>
        <v>0</v>
      </c>
    </row>
    <row r="170" spans="1:18" ht="17" thickTop="1" thickBot="1" x14ac:dyDescent="0.5">
      <c r="A170" s="50" t="s">
        <v>147</v>
      </c>
      <c r="B170" s="3" t="s">
        <v>491</v>
      </c>
      <c r="C170" s="3" t="s">
        <v>494</v>
      </c>
      <c r="D170" s="3" t="s">
        <v>495</v>
      </c>
      <c r="E170" s="3" t="str">
        <f t="shared" si="23"/>
        <v>AF1502_February</v>
      </c>
      <c r="F170" s="10">
        <v>33378.420540768187</v>
      </c>
      <c r="G170" s="4" t="str">
        <f t="shared" si="16"/>
        <v>No shock</v>
      </c>
      <c r="H170" s="4">
        <f t="shared" si="17"/>
        <v>0</v>
      </c>
      <c r="I170" s="5">
        <v>0</v>
      </c>
      <c r="J170" s="5">
        <v>0</v>
      </c>
      <c r="K170" s="6">
        <v>0</v>
      </c>
      <c r="L170" s="5">
        <v>0</v>
      </c>
      <c r="M170" s="5">
        <v>0</v>
      </c>
      <c r="N170" s="6">
        <f t="shared" si="18"/>
        <v>0</v>
      </c>
      <c r="O170" s="6">
        <f t="shared" si="19"/>
        <v>0</v>
      </c>
      <c r="P170" s="6">
        <f t="shared" si="20"/>
        <v>0</v>
      </c>
      <c r="Q170" s="6">
        <f t="shared" si="21"/>
        <v>0</v>
      </c>
      <c r="R170" s="6">
        <f t="shared" si="22"/>
        <v>0</v>
      </c>
    </row>
    <row r="171" spans="1:18" ht="17" thickTop="1" thickBot="1" x14ac:dyDescent="0.5">
      <c r="A171" s="50" t="s">
        <v>147</v>
      </c>
      <c r="B171" s="3" t="s">
        <v>491</v>
      </c>
      <c r="C171" s="3" t="s">
        <v>496</v>
      </c>
      <c r="D171" s="3" t="s">
        <v>497</v>
      </c>
      <c r="E171" s="3" t="str">
        <f t="shared" si="23"/>
        <v>AF1503_February</v>
      </c>
      <c r="F171" s="10">
        <v>41389.877917214944</v>
      </c>
      <c r="G171" s="4" t="str">
        <f t="shared" si="16"/>
        <v>No shock</v>
      </c>
      <c r="H171" s="4">
        <f t="shared" si="17"/>
        <v>0</v>
      </c>
      <c r="I171" s="5">
        <v>0</v>
      </c>
      <c r="J171" s="5">
        <v>0</v>
      </c>
      <c r="K171" s="6">
        <v>0</v>
      </c>
      <c r="L171" s="5">
        <v>0</v>
      </c>
      <c r="M171" s="5">
        <v>0</v>
      </c>
      <c r="N171" s="6">
        <f t="shared" si="18"/>
        <v>0</v>
      </c>
      <c r="O171" s="6">
        <f t="shared" si="19"/>
        <v>0</v>
      </c>
      <c r="P171" s="6">
        <f t="shared" si="20"/>
        <v>0</v>
      </c>
      <c r="Q171" s="6">
        <f t="shared" si="21"/>
        <v>0</v>
      </c>
      <c r="R171" s="6">
        <f t="shared" si="22"/>
        <v>0</v>
      </c>
    </row>
    <row r="172" spans="1:18" ht="17" thickTop="1" thickBot="1" x14ac:dyDescent="0.5">
      <c r="A172" s="50" t="s">
        <v>147</v>
      </c>
      <c r="B172" s="3" t="s">
        <v>491</v>
      </c>
      <c r="C172" s="3" t="s">
        <v>498</v>
      </c>
      <c r="D172" s="3" t="s">
        <v>499</v>
      </c>
      <c r="E172" s="3" t="str">
        <f t="shared" si="23"/>
        <v>AF1504_February</v>
      </c>
      <c r="F172" s="10">
        <v>48743.927279628544</v>
      </c>
      <c r="G172" s="4" t="str">
        <f t="shared" si="16"/>
        <v>No shock</v>
      </c>
      <c r="H172" s="4">
        <f t="shared" si="17"/>
        <v>0</v>
      </c>
      <c r="I172" s="5">
        <v>0</v>
      </c>
      <c r="J172" s="5">
        <v>0</v>
      </c>
      <c r="K172" s="6">
        <v>0</v>
      </c>
      <c r="L172" s="5">
        <v>0</v>
      </c>
      <c r="M172" s="5">
        <v>0</v>
      </c>
      <c r="N172" s="6">
        <f t="shared" si="18"/>
        <v>0</v>
      </c>
      <c r="O172" s="6">
        <f t="shared" si="19"/>
        <v>0</v>
      </c>
      <c r="P172" s="6">
        <f t="shared" si="20"/>
        <v>0</v>
      </c>
      <c r="Q172" s="6">
        <f t="shared" si="21"/>
        <v>0</v>
      </c>
      <c r="R172" s="6">
        <f t="shared" si="22"/>
        <v>0</v>
      </c>
    </row>
    <row r="173" spans="1:18" ht="17" thickTop="1" thickBot="1" x14ac:dyDescent="0.5">
      <c r="A173" s="50" t="s">
        <v>147</v>
      </c>
      <c r="B173" s="3" t="s">
        <v>491</v>
      </c>
      <c r="C173" s="3" t="s">
        <v>500</v>
      </c>
      <c r="D173" s="3" t="s">
        <v>501</v>
      </c>
      <c r="E173" s="3" t="str">
        <f t="shared" si="23"/>
        <v>AF1505_February</v>
      </c>
      <c r="F173" s="10">
        <v>47678.269704310937</v>
      </c>
      <c r="G173" s="4" t="str">
        <f t="shared" si="16"/>
        <v>No shock</v>
      </c>
      <c r="H173" s="4">
        <f t="shared" si="17"/>
        <v>0</v>
      </c>
      <c r="I173" s="5">
        <v>0</v>
      </c>
      <c r="J173" s="5">
        <v>0</v>
      </c>
      <c r="K173" s="6">
        <v>0</v>
      </c>
      <c r="L173" s="5">
        <v>0</v>
      </c>
      <c r="M173" s="5">
        <v>0</v>
      </c>
      <c r="N173" s="6">
        <f t="shared" si="18"/>
        <v>0</v>
      </c>
      <c r="O173" s="6">
        <f t="shared" si="19"/>
        <v>0</v>
      </c>
      <c r="P173" s="6">
        <f t="shared" si="20"/>
        <v>0</v>
      </c>
      <c r="Q173" s="6">
        <f t="shared" si="21"/>
        <v>0</v>
      </c>
      <c r="R173" s="6">
        <f t="shared" si="22"/>
        <v>0</v>
      </c>
    </row>
    <row r="174" spans="1:18" ht="17" thickTop="1" thickBot="1" x14ac:dyDescent="0.5">
      <c r="A174" s="50" t="s">
        <v>147</v>
      </c>
      <c r="B174" s="3" t="s">
        <v>491</v>
      </c>
      <c r="C174" s="3" t="s">
        <v>502</v>
      </c>
      <c r="D174" s="3" t="s">
        <v>503</v>
      </c>
      <c r="E174" s="3" t="str">
        <f t="shared" si="23"/>
        <v>AF1506_February</v>
      </c>
      <c r="F174" s="10">
        <v>65995.921404259017</v>
      </c>
      <c r="G174" s="4" t="str">
        <f t="shared" si="16"/>
        <v>No shock</v>
      </c>
      <c r="H174" s="4">
        <f t="shared" si="17"/>
        <v>0</v>
      </c>
      <c r="I174" s="5">
        <v>0.2</v>
      </c>
      <c r="J174" s="5">
        <v>0</v>
      </c>
      <c r="K174" s="6">
        <v>0</v>
      </c>
      <c r="L174" s="5">
        <v>0</v>
      </c>
      <c r="M174" s="5">
        <v>0</v>
      </c>
      <c r="N174" s="6">
        <f t="shared" si="18"/>
        <v>0</v>
      </c>
      <c r="O174" s="6">
        <f t="shared" si="19"/>
        <v>0</v>
      </c>
      <c r="P174" s="6">
        <f t="shared" si="20"/>
        <v>0</v>
      </c>
      <c r="Q174" s="6">
        <f t="shared" si="21"/>
        <v>0</v>
      </c>
      <c r="R174" s="6">
        <f t="shared" si="22"/>
        <v>0</v>
      </c>
    </row>
    <row r="175" spans="1:18" ht="17" thickTop="1" thickBot="1" x14ac:dyDescent="0.5">
      <c r="A175" s="50" t="s">
        <v>147</v>
      </c>
      <c r="B175" s="3" t="s">
        <v>491</v>
      </c>
      <c r="C175" s="3" t="s">
        <v>504</v>
      </c>
      <c r="D175" s="3" t="s">
        <v>505</v>
      </c>
      <c r="E175" s="3" t="str">
        <f t="shared" si="23"/>
        <v>AF1507_February</v>
      </c>
      <c r="F175" s="10">
        <v>71397.522618927876</v>
      </c>
      <c r="G175" s="4" t="str">
        <f t="shared" si="16"/>
        <v>No shock</v>
      </c>
      <c r="H175" s="4">
        <f t="shared" si="17"/>
        <v>0</v>
      </c>
      <c r="I175" s="5">
        <v>0</v>
      </c>
      <c r="J175" s="5">
        <v>0</v>
      </c>
      <c r="K175" s="6">
        <v>0</v>
      </c>
      <c r="L175" s="5">
        <v>0</v>
      </c>
      <c r="M175" s="5">
        <v>0</v>
      </c>
      <c r="N175" s="6">
        <f t="shared" si="18"/>
        <v>0</v>
      </c>
      <c r="O175" s="6">
        <f t="shared" si="19"/>
        <v>0</v>
      </c>
      <c r="P175" s="6">
        <f t="shared" si="20"/>
        <v>0</v>
      </c>
      <c r="Q175" s="6">
        <f t="shared" si="21"/>
        <v>0</v>
      </c>
      <c r="R175" s="6">
        <f t="shared" si="22"/>
        <v>0</v>
      </c>
    </row>
    <row r="176" spans="1:18" ht="17" thickTop="1" thickBot="1" x14ac:dyDescent="0.5">
      <c r="A176" s="50" t="s">
        <v>147</v>
      </c>
      <c r="B176" s="3" t="s">
        <v>491</v>
      </c>
      <c r="C176" s="3" t="s">
        <v>506</v>
      </c>
      <c r="D176" s="3" t="s">
        <v>507</v>
      </c>
      <c r="E176" s="3" t="str">
        <f t="shared" si="23"/>
        <v>AF1508_February</v>
      </c>
      <c r="F176" s="10">
        <v>43354.742530853924</v>
      </c>
      <c r="G176" s="4" t="str">
        <f t="shared" si="16"/>
        <v>No shock</v>
      </c>
      <c r="H176" s="4">
        <f t="shared" si="17"/>
        <v>0</v>
      </c>
      <c r="I176" s="5">
        <v>0</v>
      </c>
      <c r="J176" s="5">
        <v>0</v>
      </c>
      <c r="K176" s="6">
        <v>0</v>
      </c>
      <c r="L176" s="5">
        <v>0</v>
      </c>
      <c r="M176" s="5">
        <v>0</v>
      </c>
      <c r="N176" s="6">
        <f t="shared" si="18"/>
        <v>0</v>
      </c>
      <c r="O176" s="6">
        <f t="shared" si="19"/>
        <v>0</v>
      </c>
      <c r="P176" s="6">
        <f t="shared" si="20"/>
        <v>0</v>
      </c>
      <c r="Q176" s="6">
        <f t="shared" si="21"/>
        <v>0</v>
      </c>
      <c r="R176" s="6">
        <f t="shared" si="22"/>
        <v>0</v>
      </c>
    </row>
    <row r="177" spans="1:18" ht="17" thickTop="1" thickBot="1" x14ac:dyDescent="0.5">
      <c r="A177" s="50" t="s">
        <v>147</v>
      </c>
      <c r="B177" s="3" t="s">
        <v>491</v>
      </c>
      <c r="C177" s="3" t="s">
        <v>508</v>
      </c>
      <c r="D177" s="3" t="s">
        <v>509</v>
      </c>
      <c r="E177" s="3" t="str">
        <f t="shared" si="23"/>
        <v>AF1509_February</v>
      </c>
      <c r="F177" s="10">
        <v>49121.999072812396</v>
      </c>
      <c r="G177" s="4" t="str">
        <f t="shared" si="16"/>
        <v>No shock</v>
      </c>
      <c r="H177" s="4">
        <f t="shared" si="17"/>
        <v>0</v>
      </c>
      <c r="I177" s="5">
        <v>0</v>
      </c>
      <c r="J177" s="5">
        <v>0</v>
      </c>
      <c r="K177" s="6">
        <v>0</v>
      </c>
      <c r="L177" s="5">
        <v>0</v>
      </c>
      <c r="M177" s="5">
        <v>0</v>
      </c>
      <c r="N177" s="6">
        <f t="shared" si="18"/>
        <v>0</v>
      </c>
      <c r="O177" s="6">
        <f t="shared" si="19"/>
        <v>0</v>
      </c>
      <c r="P177" s="6">
        <f t="shared" si="20"/>
        <v>0</v>
      </c>
      <c r="Q177" s="6">
        <f t="shared" si="21"/>
        <v>0</v>
      </c>
      <c r="R177" s="6">
        <f t="shared" si="22"/>
        <v>0</v>
      </c>
    </row>
    <row r="178" spans="1:18" ht="17" thickTop="1" thickBot="1" x14ac:dyDescent="0.5">
      <c r="A178" s="50" t="s">
        <v>147</v>
      </c>
      <c r="B178" s="3" t="s">
        <v>491</v>
      </c>
      <c r="C178" s="3" t="s">
        <v>510</v>
      </c>
      <c r="D178" s="3" t="s">
        <v>511</v>
      </c>
      <c r="E178" s="3" t="str">
        <f t="shared" si="23"/>
        <v>AF1510_February</v>
      </c>
      <c r="F178" s="10">
        <v>38569.0514729028</v>
      </c>
      <c r="G178" s="4" t="str">
        <f t="shared" si="16"/>
        <v>Shock</v>
      </c>
      <c r="H178" s="4">
        <f t="shared" si="17"/>
        <v>4</v>
      </c>
      <c r="I178" s="5">
        <v>1</v>
      </c>
      <c r="J178" s="5">
        <v>1</v>
      </c>
      <c r="K178" s="6">
        <v>0</v>
      </c>
      <c r="L178" s="5">
        <v>1</v>
      </c>
      <c r="M178" s="5">
        <v>1</v>
      </c>
      <c r="N178" s="6">
        <f t="shared" si="18"/>
        <v>1</v>
      </c>
      <c r="O178" s="6">
        <f t="shared" si="19"/>
        <v>1</v>
      </c>
      <c r="P178" s="6">
        <f t="shared" si="20"/>
        <v>0</v>
      </c>
      <c r="Q178" s="6">
        <f t="shared" si="21"/>
        <v>1</v>
      </c>
      <c r="R178" s="6">
        <f t="shared" si="22"/>
        <v>1</v>
      </c>
    </row>
    <row r="179" spans="1:18" ht="17" thickTop="1" thickBot="1" x14ac:dyDescent="0.5">
      <c r="A179" s="50" t="s">
        <v>147</v>
      </c>
      <c r="B179" s="3" t="s">
        <v>491</v>
      </c>
      <c r="C179" s="3" t="s">
        <v>512</v>
      </c>
      <c r="D179" s="3" t="s">
        <v>513</v>
      </c>
      <c r="E179" s="3" t="str">
        <f t="shared" si="23"/>
        <v>AF1511_February</v>
      </c>
      <c r="F179" s="10">
        <v>49878.869008730217</v>
      </c>
      <c r="G179" s="4" t="str">
        <f t="shared" si="16"/>
        <v>No shock</v>
      </c>
      <c r="H179" s="4">
        <f t="shared" si="17"/>
        <v>0</v>
      </c>
      <c r="I179" s="5">
        <v>0</v>
      </c>
      <c r="J179" s="5">
        <v>0</v>
      </c>
      <c r="K179" s="6">
        <v>0</v>
      </c>
      <c r="L179" s="5">
        <v>0</v>
      </c>
      <c r="M179" s="5">
        <v>0</v>
      </c>
      <c r="N179" s="6">
        <f t="shared" si="18"/>
        <v>0</v>
      </c>
      <c r="O179" s="6">
        <f t="shared" si="19"/>
        <v>0</v>
      </c>
      <c r="P179" s="6">
        <f t="shared" si="20"/>
        <v>0</v>
      </c>
      <c r="Q179" s="6">
        <f t="shared" si="21"/>
        <v>0</v>
      </c>
      <c r="R179" s="6">
        <f t="shared" si="22"/>
        <v>0</v>
      </c>
    </row>
    <row r="180" spans="1:18" ht="17" thickTop="1" thickBot="1" x14ac:dyDescent="0.5">
      <c r="A180" s="50" t="s">
        <v>147</v>
      </c>
      <c r="B180" s="3" t="s">
        <v>491</v>
      </c>
      <c r="C180" s="3" t="s">
        <v>514</v>
      </c>
      <c r="D180" s="3" t="s">
        <v>515</v>
      </c>
      <c r="E180" s="3" t="str">
        <f t="shared" si="23"/>
        <v>AF1512_February</v>
      </c>
      <c r="F180" s="10">
        <v>32317.607579902706</v>
      </c>
      <c r="G180" s="4" t="str">
        <f t="shared" si="16"/>
        <v>No shock</v>
      </c>
      <c r="H180" s="4">
        <f t="shared" si="17"/>
        <v>0</v>
      </c>
      <c r="I180" s="5">
        <v>0</v>
      </c>
      <c r="J180" s="5">
        <v>0</v>
      </c>
      <c r="K180" s="6">
        <v>0</v>
      </c>
      <c r="L180" s="5">
        <v>0</v>
      </c>
      <c r="M180" s="5">
        <v>0</v>
      </c>
      <c r="N180" s="6">
        <f t="shared" si="18"/>
        <v>0</v>
      </c>
      <c r="O180" s="6">
        <f t="shared" si="19"/>
        <v>0</v>
      </c>
      <c r="P180" s="6">
        <f t="shared" si="20"/>
        <v>0</v>
      </c>
      <c r="Q180" s="6">
        <f t="shared" si="21"/>
        <v>0</v>
      </c>
      <c r="R180" s="6">
        <f t="shared" si="22"/>
        <v>0</v>
      </c>
    </row>
    <row r="181" spans="1:18" ht="17" thickTop="1" thickBot="1" x14ac:dyDescent="0.5">
      <c r="A181" s="50" t="s">
        <v>147</v>
      </c>
      <c r="B181" s="3" t="s">
        <v>491</v>
      </c>
      <c r="C181" s="3" t="s">
        <v>516</v>
      </c>
      <c r="D181" s="3" t="s">
        <v>517</v>
      </c>
      <c r="E181" s="3" t="str">
        <f t="shared" si="23"/>
        <v>AF1513_February</v>
      </c>
      <c r="F181" s="10">
        <v>41239.564674468711</v>
      </c>
      <c r="G181" s="4" t="str">
        <f t="shared" si="16"/>
        <v>No shock</v>
      </c>
      <c r="H181" s="4">
        <f t="shared" si="17"/>
        <v>0</v>
      </c>
      <c r="I181" s="5">
        <v>0</v>
      </c>
      <c r="J181" s="5">
        <v>0</v>
      </c>
      <c r="K181" s="6">
        <v>0</v>
      </c>
      <c r="L181" s="5">
        <v>0</v>
      </c>
      <c r="M181" s="5">
        <v>0</v>
      </c>
      <c r="N181" s="6">
        <f t="shared" si="18"/>
        <v>0</v>
      </c>
      <c r="O181" s="6">
        <f t="shared" si="19"/>
        <v>0</v>
      </c>
      <c r="P181" s="6">
        <f t="shared" si="20"/>
        <v>0</v>
      </c>
      <c r="Q181" s="6">
        <f t="shared" si="21"/>
        <v>0</v>
      </c>
      <c r="R181" s="6">
        <f t="shared" si="22"/>
        <v>0</v>
      </c>
    </row>
    <row r="182" spans="1:18" ht="17" thickTop="1" thickBot="1" x14ac:dyDescent="0.5">
      <c r="A182" s="50" t="s">
        <v>147</v>
      </c>
      <c r="B182" s="3" t="s">
        <v>491</v>
      </c>
      <c r="C182" s="3" t="s">
        <v>518</v>
      </c>
      <c r="D182" s="3" t="s">
        <v>519</v>
      </c>
      <c r="E182" s="3" t="str">
        <f t="shared" si="23"/>
        <v>AF1514_February</v>
      </c>
      <c r="F182" s="10">
        <v>31928.619986404537</v>
      </c>
      <c r="G182" s="4" t="str">
        <f t="shared" si="16"/>
        <v>No shock</v>
      </c>
      <c r="H182" s="4">
        <f t="shared" si="17"/>
        <v>0</v>
      </c>
      <c r="I182" s="5">
        <v>0</v>
      </c>
      <c r="J182" s="5">
        <v>0</v>
      </c>
      <c r="K182" s="6">
        <v>0</v>
      </c>
      <c r="L182" s="5">
        <v>0</v>
      </c>
      <c r="M182" s="5">
        <v>0</v>
      </c>
      <c r="N182" s="6">
        <f t="shared" si="18"/>
        <v>0</v>
      </c>
      <c r="O182" s="6">
        <f t="shared" si="19"/>
        <v>0</v>
      </c>
      <c r="P182" s="6">
        <f t="shared" si="20"/>
        <v>0</v>
      </c>
      <c r="Q182" s="6">
        <f t="shared" si="21"/>
        <v>0</v>
      </c>
      <c r="R182" s="6">
        <f t="shared" si="22"/>
        <v>0</v>
      </c>
    </row>
    <row r="183" spans="1:18" ht="17" thickTop="1" thickBot="1" x14ac:dyDescent="0.5">
      <c r="A183" s="50" t="s">
        <v>147</v>
      </c>
      <c r="B183" s="3" t="s">
        <v>491</v>
      </c>
      <c r="C183" s="3" t="s">
        <v>520</v>
      </c>
      <c r="D183" s="3" t="s">
        <v>521</v>
      </c>
      <c r="E183" s="3" t="str">
        <f t="shared" si="23"/>
        <v>AF1515_February</v>
      </c>
      <c r="F183" s="10">
        <v>45983.613975665248</v>
      </c>
      <c r="G183" s="4" t="str">
        <f t="shared" si="16"/>
        <v>No shock</v>
      </c>
      <c r="H183" s="4">
        <f t="shared" si="17"/>
        <v>0</v>
      </c>
      <c r="I183" s="5">
        <v>0</v>
      </c>
      <c r="J183" s="5">
        <v>0</v>
      </c>
      <c r="K183" s="6">
        <v>0</v>
      </c>
      <c r="L183" s="5">
        <v>0</v>
      </c>
      <c r="M183" s="5">
        <v>0</v>
      </c>
      <c r="N183" s="6">
        <f t="shared" si="18"/>
        <v>0</v>
      </c>
      <c r="O183" s="6">
        <f t="shared" si="19"/>
        <v>0</v>
      </c>
      <c r="P183" s="6">
        <f t="shared" si="20"/>
        <v>0</v>
      </c>
      <c r="Q183" s="6">
        <f t="shared" si="21"/>
        <v>0</v>
      </c>
      <c r="R183" s="6">
        <f t="shared" si="22"/>
        <v>0</v>
      </c>
    </row>
    <row r="184" spans="1:18" ht="17" thickTop="1" thickBot="1" x14ac:dyDescent="0.5">
      <c r="A184" s="50" t="s">
        <v>147</v>
      </c>
      <c r="B184" s="3" t="s">
        <v>522</v>
      </c>
      <c r="C184" s="3" t="s">
        <v>523</v>
      </c>
      <c r="D184" s="3" t="s">
        <v>524</v>
      </c>
      <c r="E184" s="3" t="str">
        <f t="shared" si="23"/>
        <v>AF1601_February</v>
      </c>
      <c r="F184" s="10">
        <v>19269.770427308591</v>
      </c>
      <c r="G184" s="4" t="str">
        <f t="shared" si="16"/>
        <v>No shock</v>
      </c>
      <c r="H184" s="4">
        <f t="shared" si="17"/>
        <v>0</v>
      </c>
      <c r="I184" s="5">
        <v>0</v>
      </c>
      <c r="J184" s="5">
        <v>0</v>
      </c>
      <c r="K184" s="6">
        <v>0</v>
      </c>
      <c r="L184" s="5">
        <v>0</v>
      </c>
      <c r="M184" s="5">
        <v>0</v>
      </c>
      <c r="N184" s="6">
        <f t="shared" si="18"/>
        <v>0</v>
      </c>
      <c r="O184" s="6">
        <f t="shared" si="19"/>
        <v>0</v>
      </c>
      <c r="P184" s="6">
        <f t="shared" si="20"/>
        <v>0</v>
      </c>
      <c r="Q184" s="6">
        <f t="shared" si="21"/>
        <v>0</v>
      </c>
      <c r="R184" s="6">
        <f t="shared" si="22"/>
        <v>0</v>
      </c>
    </row>
    <row r="185" spans="1:18" ht="17" thickTop="1" thickBot="1" x14ac:dyDescent="0.5">
      <c r="A185" s="50" t="s">
        <v>147</v>
      </c>
      <c r="B185" s="3" t="s">
        <v>522</v>
      </c>
      <c r="C185" s="3" t="s">
        <v>525</v>
      </c>
      <c r="D185" s="3" t="s">
        <v>526</v>
      </c>
      <c r="E185" s="3" t="str">
        <f t="shared" si="23"/>
        <v>AF1602_February</v>
      </c>
      <c r="F185" s="10">
        <v>43314.616355697653</v>
      </c>
      <c r="G185" s="4" t="str">
        <f t="shared" si="16"/>
        <v>No shock</v>
      </c>
      <c r="H185" s="4">
        <f t="shared" si="17"/>
        <v>0</v>
      </c>
      <c r="I185" s="5">
        <v>0</v>
      </c>
      <c r="J185" s="5">
        <v>0</v>
      </c>
      <c r="K185" s="6">
        <v>0</v>
      </c>
      <c r="L185" s="5">
        <v>0</v>
      </c>
      <c r="M185" s="5">
        <v>0</v>
      </c>
      <c r="N185" s="6">
        <f t="shared" si="18"/>
        <v>0</v>
      </c>
      <c r="O185" s="6">
        <f t="shared" si="19"/>
        <v>0</v>
      </c>
      <c r="P185" s="6">
        <f t="shared" si="20"/>
        <v>0</v>
      </c>
      <c r="Q185" s="6">
        <f t="shared" si="21"/>
        <v>0</v>
      </c>
      <c r="R185" s="6">
        <f t="shared" si="22"/>
        <v>0</v>
      </c>
    </row>
    <row r="186" spans="1:18" ht="17" thickTop="1" thickBot="1" x14ac:dyDescent="0.5">
      <c r="A186" s="50" t="s">
        <v>147</v>
      </c>
      <c r="B186" s="3" t="s">
        <v>522</v>
      </c>
      <c r="C186" s="3" t="s">
        <v>527</v>
      </c>
      <c r="D186" s="3" t="s">
        <v>528</v>
      </c>
      <c r="E186" s="3" t="str">
        <f t="shared" si="23"/>
        <v>AF1603_February</v>
      </c>
      <c r="F186" s="10">
        <v>15879.107202756784</v>
      </c>
      <c r="G186" s="4" t="str">
        <f t="shared" si="16"/>
        <v>No shock</v>
      </c>
      <c r="H186" s="4">
        <f t="shared" si="17"/>
        <v>0</v>
      </c>
      <c r="I186" s="5">
        <v>0</v>
      </c>
      <c r="J186" s="5">
        <v>0</v>
      </c>
      <c r="K186" s="6">
        <v>0</v>
      </c>
      <c r="L186" s="5">
        <v>0</v>
      </c>
      <c r="M186" s="5">
        <v>0</v>
      </c>
      <c r="N186" s="6">
        <f t="shared" si="18"/>
        <v>0</v>
      </c>
      <c r="O186" s="6">
        <f t="shared" si="19"/>
        <v>0</v>
      </c>
      <c r="P186" s="6">
        <f t="shared" si="20"/>
        <v>0</v>
      </c>
      <c r="Q186" s="6">
        <f t="shared" si="21"/>
        <v>0</v>
      </c>
      <c r="R186" s="6">
        <f t="shared" si="22"/>
        <v>0</v>
      </c>
    </row>
    <row r="187" spans="1:18" ht="17" thickTop="1" thickBot="1" x14ac:dyDescent="0.5">
      <c r="A187" s="50" t="s">
        <v>147</v>
      </c>
      <c r="B187" s="3" t="s">
        <v>522</v>
      </c>
      <c r="C187" s="3" t="s">
        <v>529</v>
      </c>
      <c r="D187" s="3" t="s">
        <v>530</v>
      </c>
      <c r="E187" s="3" t="str">
        <f t="shared" si="23"/>
        <v>AF1604_February</v>
      </c>
      <c r="F187" s="10">
        <v>31424.079336350213</v>
      </c>
      <c r="G187" s="4" t="str">
        <f t="shared" si="16"/>
        <v>No shock</v>
      </c>
      <c r="H187" s="4">
        <f t="shared" si="17"/>
        <v>0</v>
      </c>
      <c r="I187" s="5">
        <v>0.11111111111111099</v>
      </c>
      <c r="J187" s="5">
        <v>0</v>
      </c>
      <c r="K187" s="6">
        <v>0</v>
      </c>
      <c r="L187" s="5">
        <v>0</v>
      </c>
      <c r="M187" s="5">
        <v>0</v>
      </c>
      <c r="N187" s="6">
        <f t="shared" si="18"/>
        <v>0</v>
      </c>
      <c r="O187" s="6">
        <f t="shared" si="19"/>
        <v>0</v>
      </c>
      <c r="P187" s="6">
        <f t="shared" si="20"/>
        <v>0</v>
      </c>
      <c r="Q187" s="6">
        <f t="shared" si="21"/>
        <v>0</v>
      </c>
      <c r="R187" s="6">
        <f t="shared" si="22"/>
        <v>0</v>
      </c>
    </row>
    <row r="188" spans="1:18" ht="17" thickTop="1" thickBot="1" x14ac:dyDescent="0.5">
      <c r="A188" s="50" t="s">
        <v>147</v>
      </c>
      <c r="B188" s="3" t="s">
        <v>522</v>
      </c>
      <c r="C188" s="3" t="s">
        <v>531</v>
      </c>
      <c r="D188" s="3" t="s">
        <v>532</v>
      </c>
      <c r="E188" s="3" t="str">
        <f t="shared" si="23"/>
        <v>AF1605_February</v>
      </c>
      <c r="F188" s="10">
        <v>25430.458649120239</v>
      </c>
      <c r="G188" s="4" t="str">
        <f t="shared" si="16"/>
        <v>No shock</v>
      </c>
      <c r="H188" s="4">
        <f t="shared" si="17"/>
        <v>0</v>
      </c>
      <c r="I188" s="5">
        <v>0</v>
      </c>
      <c r="J188" s="5">
        <v>0</v>
      </c>
      <c r="K188" s="6">
        <v>0</v>
      </c>
      <c r="L188" s="5">
        <v>0</v>
      </c>
      <c r="M188" s="5">
        <v>0</v>
      </c>
      <c r="N188" s="6">
        <f t="shared" si="18"/>
        <v>0</v>
      </c>
      <c r="O188" s="6">
        <f t="shared" si="19"/>
        <v>0</v>
      </c>
      <c r="P188" s="6">
        <f t="shared" si="20"/>
        <v>0</v>
      </c>
      <c r="Q188" s="6">
        <f t="shared" si="21"/>
        <v>0</v>
      </c>
      <c r="R188" s="6">
        <f t="shared" si="22"/>
        <v>0</v>
      </c>
    </row>
    <row r="189" spans="1:18" ht="17" thickTop="1" thickBot="1" x14ac:dyDescent="0.5">
      <c r="A189" s="50" t="s">
        <v>147</v>
      </c>
      <c r="B189" s="3" t="s">
        <v>522</v>
      </c>
      <c r="C189" s="3" t="s">
        <v>533</v>
      </c>
      <c r="D189" s="3" t="s">
        <v>534</v>
      </c>
      <c r="E189" s="3" t="str">
        <f t="shared" si="23"/>
        <v>AF1606_February</v>
      </c>
      <c r="F189" s="10">
        <v>45703.028715585431</v>
      </c>
      <c r="G189" s="4" t="str">
        <f t="shared" si="16"/>
        <v>No shock</v>
      </c>
      <c r="H189" s="4">
        <f t="shared" si="17"/>
        <v>0</v>
      </c>
      <c r="I189" s="5">
        <v>0</v>
      </c>
      <c r="J189" s="5">
        <v>0</v>
      </c>
      <c r="K189" s="6">
        <v>0</v>
      </c>
      <c r="L189" s="5">
        <v>0</v>
      </c>
      <c r="M189" s="5">
        <v>0</v>
      </c>
      <c r="N189" s="6">
        <f t="shared" si="18"/>
        <v>0</v>
      </c>
      <c r="O189" s="6">
        <f t="shared" si="19"/>
        <v>0</v>
      </c>
      <c r="P189" s="6">
        <f t="shared" si="20"/>
        <v>0</v>
      </c>
      <c r="Q189" s="6">
        <f t="shared" si="21"/>
        <v>0</v>
      </c>
      <c r="R189" s="6">
        <f t="shared" si="22"/>
        <v>0</v>
      </c>
    </row>
    <row r="190" spans="1:18" ht="17" thickTop="1" thickBot="1" x14ac:dyDescent="0.5">
      <c r="A190" s="50" t="s">
        <v>147</v>
      </c>
      <c r="B190" s="3" t="s">
        <v>522</v>
      </c>
      <c r="C190" s="3" t="s">
        <v>535</v>
      </c>
      <c r="D190" s="3" t="s">
        <v>536</v>
      </c>
      <c r="E190" s="3" t="str">
        <f t="shared" si="23"/>
        <v>AF1607_February</v>
      </c>
      <c r="F190" s="10">
        <v>20382.959485486153</v>
      </c>
      <c r="G190" s="4" t="str">
        <f t="shared" si="16"/>
        <v>No shock</v>
      </c>
      <c r="H190" s="4">
        <f t="shared" si="17"/>
        <v>0</v>
      </c>
      <c r="I190" s="5">
        <v>0.125</v>
      </c>
      <c r="J190" s="5">
        <v>0</v>
      </c>
      <c r="K190" s="6">
        <v>0</v>
      </c>
      <c r="L190" s="5">
        <v>0</v>
      </c>
      <c r="M190" s="5">
        <v>0</v>
      </c>
      <c r="N190" s="6">
        <f t="shared" si="18"/>
        <v>0</v>
      </c>
      <c r="O190" s="6">
        <f t="shared" si="19"/>
        <v>0</v>
      </c>
      <c r="P190" s="6">
        <f t="shared" si="20"/>
        <v>0</v>
      </c>
      <c r="Q190" s="6">
        <f t="shared" si="21"/>
        <v>0</v>
      </c>
      <c r="R190" s="6">
        <f t="shared" si="22"/>
        <v>0</v>
      </c>
    </row>
    <row r="191" spans="1:18" ht="17" thickTop="1" thickBot="1" x14ac:dyDescent="0.5">
      <c r="A191" s="50" t="s">
        <v>147</v>
      </c>
      <c r="B191" s="3" t="s">
        <v>522</v>
      </c>
      <c r="C191" s="3" t="s">
        <v>537</v>
      </c>
      <c r="D191" s="3" t="s">
        <v>538</v>
      </c>
      <c r="E191" s="3" t="str">
        <f t="shared" si="23"/>
        <v>AF1608_February</v>
      </c>
      <c r="F191" s="10">
        <v>23522.275417839603</v>
      </c>
      <c r="G191" s="4" t="str">
        <f t="shared" si="16"/>
        <v>No shock</v>
      </c>
      <c r="H191" s="4">
        <f t="shared" si="17"/>
        <v>0</v>
      </c>
      <c r="I191" s="5">
        <v>0</v>
      </c>
      <c r="J191" s="5">
        <v>0</v>
      </c>
      <c r="K191" s="6">
        <v>0</v>
      </c>
      <c r="L191" s="5">
        <v>0</v>
      </c>
      <c r="M191" s="5">
        <v>0</v>
      </c>
      <c r="N191" s="6">
        <f t="shared" si="18"/>
        <v>0</v>
      </c>
      <c r="O191" s="6">
        <f t="shared" si="19"/>
        <v>0</v>
      </c>
      <c r="P191" s="6">
        <f t="shared" si="20"/>
        <v>0</v>
      </c>
      <c r="Q191" s="6">
        <f t="shared" si="21"/>
        <v>0</v>
      </c>
      <c r="R191" s="6">
        <f t="shared" si="22"/>
        <v>0</v>
      </c>
    </row>
    <row r="192" spans="1:18" ht="17" thickTop="1" thickBot="1" x14ac:dyDescent="0.5">
      <c r="A192" s="50" t="s">
        <v>147</v>
      </c>
      <c r="B192" s="3" t="s">
        <v>539</v>
      </c>
      <c r="C192" s="3" t="s">
        <v>540</v>
      </c>
      <c r="D192" s="3" t="s">
        <v>541</v>
      </c>
      <c r="E192" s="3" t="str">
        <f t="shared" si="23"/>
        <v>AF1701_February</v>
      </c>
      <c r="F192" s="10">
        <v>118273.52959525074</v>
      </c>
      <c r="G192" s="4" t="str">
        <f t="shared" si="16"/>
        <v>No shock</v>
      </c>
      <c r="H192" s="4">
        <f t="shared" si="17"/>
        <v>0</v>
      </c>
      <c r="I192" s="5">
        <v>0</v>
      </c>
      <c r="J192" s="5">
        <v>0</v>
      </c>
      <c r="K192" s="6">
        <v>0</v>
      </c>
      <c r="L192" s="5">
        <v>0</v>
      </c>
      <c r="M192" s="5">
        <v>0</v>
      </c>
      <c r="N192" s="6">
        <f t="shared" si="18"/>
        <v>0</v>
      </c>
      <c r="O192" s="6">
        <f t="shared" si="19"/>
        <v>0</v>
      </c>
      <c r="P192" s="6">
        <f t="shared" si="20"/>
        <v>0</v>
      </c>
      <c r="Q192" s="6">
        <f t="shared" si="21"/>
        <v>0</v>
      </c>
      <c r="R192" s="6">
        <f t="shared" si="22"/>
        <v>0</v>
      </c>
    </row>
    <row r="193" spans="1:18" ht="17" thickTop="1" thickBot="1" x14ac:dyDescent="0.5">
      <c r="A193" s="50" t="s">
        <v>147</v>
      </c>
      <c r="B193" s="3" t="s">
        <v>539</v>
      </c>
      <c r="C193" s="3" t="s">
        <v>542</v>
      </c>
      <c r="D193" s="3" t="s">
        <v>543</v>
      </c>
      <c r="E193" s="3" t="str">
        <f t="shared" si="23"/>
        <v>AF1702_February</v>
      </c>
      <c r="F193" s="10">
        <v>162251.89056735652</v>
      </c>
      <c r="G193" s="4" t="str">
        <f t="shared" si="16"/>
        <v>No shock</v>
      </c>
      <c r="H193" s="4">
        <f t="shared" si="17"/>
        <v>0</v>
      </c>
      <c r="I193" s="5">
        <v>0</v>
      </c>
      <c r="J193" s="5">
        <v>0</v>
      </c>
      <c r="K193" s="6">
        <v>0</v>
      </c>
      <c r="L193" s="5">
        <v>0</v>
      </c>
      <c r="M193" s="5">
        <v>0</v>
      </c>
      <c r="N193" s="6">
        <f t="shared" si="18"/>
        <v>0</v>
      </c>
      <c r="O193" s="6">
        <f t="shared" si="19"/>
        <v>0</v>
      </c>
      <c r="P193" s="6">
        <f t="shared" si="20"/>
        <v>0</v>
      </c>
      <c r="Q193" s="6">
        <f t="shared" si="21"/>
        <v>0</v>
      </c>
      <c r="R193" s="6">
        <f t="shared" si="22"/>
        <v>0</v>
      </c>
    </row>
    <row r="194" spans="1:18" ht="17" thickTop="1" thickBot="1" x14ac:dyDescent="0.5">
      <c r="A194" s="50" t="s">
        <v>147</v>
      </c>
      <c r="B194" s="3" t="s">
        <v>539</v>
      </c>
      <c r="C194" s="3" t="s">
        <v>544</v>
      </c>
      <c r="D194" s="3" t="s">
        <v>545</v>
      </c>
      <c r="E194" s="3" t="str">
        <f t="shared" si="23"/>
        <v>AF1703_February</v>
      </c>
      <c r="F194" s="10">
        <v>28192.317779127305</v>
      </c>
      <c r="G194" s="4" t="str">
        <f t="shared" si="16"/>
        <v>No shock</v>
      </c>
      <c r="H194" s="4">
        <f t="shared" si="17"/>
        <v>0</v>
      </c>
      <c r="I194" s="5">
        <v>0.2</v>
      </c>
      <c r="J194" s="5">
        <v>0</v>
      </c>
      <c r="K194" s="6">
        <v>0</v>
      </c>
      <c r="L194" s="5">
        <v>0</v>
      </c>
      <c r="M194" s="5">
        <v>0</v>
      </c>
      <c r="N194" s="6">
        <f t="shared" si="18"/>
        <v>0</v>
      </c>
      <c r="O194" s="6">
        <f t="shared" si="19"/>
        <v>0</v>
      </c>
      <c r="P194" s="6">
        <f t="shared" si="20"/>
        <v>0</v>
      </c>
      <c r="Q194" s="6">
        <f t="shared" si="21"/>
        <v>0</v>
      </c>
      <c r="R194" s="6">
        <f t="shared" si="22"/>
        <v>0</v>
      </c>
    </row>
    <row r="195" spans="1:18" ht="17" thickTop="1" thickBot="1" x14ac:dyDescent="0.5">
      <c r="A195" s="50" t="s">
        <v>147</v>
      </c>
      <c r="B195" s="3" t="s">
        <v>539</v>
      </c>
      <c r="C195" s="3" t="s">
        <v>546</v>
      </c>
      <c r="D195" s="3" t="s">
        <v>547</v>
      </c>
      <c r="E195" s="3" t="str">
        <f t="shared" si="23"/>
        <v>AF1704_February</v>
      </c>
      <c r="F195" s="10">
        <v>69827.077430857433</v>
      </c>
      <c r="G195" s="4" t="str">
        <f t="shared" ref="G195:G258" si="24">IF(H195&gt;0, "Shock", "No shock")</f>
        <v>No shock</v>
      </c>
      <c r="H195" s="4">
        <f t="shared" ref="H195:H258" si="25">SUM(N195:R195)</f>
        <v>0</v>
      </c>
      <c r="I195" s="5">
        <v>0</v>
      </c>
      <c r="J195" s="5">
        <v>0</v>
      </c>
      <c r="K195" s="6">
        <v>0</v>
      </c>
      <c r="L195" s="5">
        <v>0</v>
      </c>
      <c r="M195" s="5">
        <v>0</v>
      </c>
      <c r="N195" s="6">
        <f t="shared" ref="N195:N258" si="26">IF(I195&gt;0.2, 1, 0)</f>
        <v>0</v>
      </c>
      <c r="O195" s="6">
        <f t="shared" ref="O195:O258" si="27">IF(J195&gt;0.2, 1, 0)</f>
        <v>0</v>
      </c>
      <c r="P195" s="6">
        <f t="shared" ref="P195:P258" si="28">IF(K195&gt;3, 1, 0)</f>
        <v>0</v>
      </c>
      <c r="Q195" s="6">
        <f t="shared" ref="Q195:Q258" si="29">IF(L195&gt;0.2, 1, 0)</f>
        <v>0</v>
      </c>
      <c r="R195" s="6">
        <f t="shared" ref="R195:R258" si="30">IF(M195&gt;0.2, 1, 0)</f>
        <v>0</v>
      </c>
    </row>
    <row r="196" spans="1:18" ht="17" thickTop="1" thickBot="1" x14ac:dyDescent="0.5">
      <c r="A196" s="50" t="s">
        <v>147</v>
      </c>
      <c r="B196" s="3" t="s">
        <v>539</v>
      </c>
      <c r="C196" s="3" t="s">
        <v>548</v>
      </c>
      <c r="D196" s="3" t="s">
        <v>549</v>
      </c>
      <c r="E196" s="3" t="str">
        <f t="shared" ref="E196:E259" si="31">_xlfn.CONCAT(D196,"_",A196)</f>
        <v>AF1705_February</v>
      </c>
      <c r="F196" s="10">
        <v>28037.145351069263</v>
      </c>
      <c r="G196" s="4" t="str">
        <f t="shared" si="24"/>
        <v>No shock</v>
      </c>
      <c r="H196" s="4">
        <f t="shared" si="25"/>
        <v>0</v>
      </c>
      <c r="I196" s="5">
        <v>0</v>
      </c>
      <c r="J196" s="5">
        <v>0</v>
      </c>
      <c r="K196" s="6">
        <v>0</v>
      </c>
      <c r="L196" s="5">
        <v>0</v>
      </c>
      <c r="M196" s="5">
        <v>0</v>
      </c>
      <c r="N196" s="6">
        <f t="shared" si="26"/>
        <v>0</v>
      </c>
      <c r="O196" s="6">
        <f t="shared" si="27"/>
        <v>0</v>
      </c>
      <c r="P196" s="6">
        <f t="shared" si="28"/>
        <v>0</v>
      </c>
      <c r="Q196" s="6">
        <f t="shared" si="29"/>
        <v>0</v>
      </c>
      <c r="R196" s="6">
        <f t="shared" si="30"/>
        <v>0</v>
      </c>
    </row>
    <row r="197" spans="1:18" ht="17" thickTop="1" thickBot="1" x14ac:dyDescent="0.5">
      <c r="A197" s="50" t="s">
        <v>147</v>
      </c>
      <c r="B197" s="3" t="s">
        <v>539</v>
      </c>
      <c r="C197" s="3" t="s">
        <v>550</v>
      </c>
      <c r="D197" s="3" t="s">
        <v>551</v>
      </c>
      <c r="E197" s="3" t="str">
        <f t="shared" si="31"/>
        <v>AF1706_February</v>
      </c>
      <c r="F197" s="10">
        <v>70836.421678920771</v>
      </c>
      <c r="G197" s="4" t="str">
        <f t="shared" si="24"/>
        <v>No shock</v>
      </c>
      <c r="H197" s="4">
        <f t="shared" si="25"/>
        <v>0</v>
      </c>
      <c r="I197" s="5">
        <v>0</v>
      </c>
      <c r="J197" s="5">
        <v>0</v>
      </c>
      <c r="K197" s="6">
        <v>0</v>
      </c>
      <c r="L197" s="5">
        <v>0</v>
      </c>
      <c r="M197" s="5">
        <v>0</v>
      </c>
      <c r="N197" s="6">
        <f t="shared" si="26"/>
        <v>0</v>
      </c>
      <c r="O197" s="6">
        <f t="shared" si="27"/>
        <v>0</v>
      </c>
      <c r="P197" s="6">
        <f t="shared" si="28"/>
        <v>0</v>
      </c>
      <c r="Q197" s="6">
        <f t="shared" si="29"/>
        <v>0</v>
      </c>
      <c r="R197" s="6">
        <f t="shared" si="30"/>
        <v>0</v>
      </c>
    </row>
    <row r="198" spans="1:18" ht="17" thickTop="1" thickBot="1" x14ac:dyDescent="0.5">
      <c r="A198" s="50" t="s">
        <v>147</v>
      </c>
      <c r="B198" s="3" t="s">
        <v>539</v>
      </c>
      <c r="C198" s="3" t="s">
        <v>552</v>
      </c>
      <c r="D198" s="3" t="s">
        <v>553</v>
      </c>
      <c r="E198" s="3" t="str">
        <f t="shared" si="31"/>
        <v>AF1707_February</v>
      </c>
      <c r="F198" s="10">
        <v>61350.547873758878</v>
      </c>
      <c r="G198" s="4" t="str">
        <f t="shared" si="24"/>
        <v>No shock</v>
      </c>
      <c r="H198" s="4">
        <f t="shared" si="25"/>
        <v>0</v>
      </c>
      <c r="I198" s="5">
        <v>0</v>
      </c>
      <c r="J198" s="5">
        <v>0</v>
      </c>
      <c r="K198" s="6">
        <v>0</v>
      </c>
      <c r="L198" s="5">
        <v>0</v>
      </c>
      <c r="M198" s="5">
        <v>0</v>
      </c>
      <c r="N198" s="6">
        <f t="shared" si="26"/>
        <v>0</v>
      </c>
      <c r="O198" s="6">
        <f t="shared" si="27"/>
        <v>0</v>
      </c>
      <c r="P198" s="6">
        <f t="shared" si="28"/>
        <v>0</v>
      </c>
      <c r="Q198" s="6">
        <f t="shared" si="29"/>
        <v>0</v>
      </c>
      <c r="R198" s="6">
        <f t="shared" si="30"/>
        <v>0</v>
      </c>
    </row>
    <row r="199" spans="1:18" ht="17" thickTop="1" thickBot="1" x14ac:dyDescent="0.5">
      <c r="A199" s="50" t="s">
        <v>147</v>
      </c>
      <c r="B199" s="3" t="s">
        <v>539</v>
      </c>
      <c r="C199" s="3" t="s">
        <v>554</v>
      </c>
      <c r="D199" s="3" t="s">
        <v>555</v>
      </c>
      <c r="E199" s="3" t="str">
        <f t="shared" si="31"/>
        <v>AF1708_February</v>
      </c>
      <c r="F199" s="10">
        <v>32101.827692170595</v>
      </c>
      <c r="G199" s="4" t="str">
        <f t="shared" si="24"/>
        <v>No shock</v>
      </c>
      <c r="H199" s="4">
        <f t="shared" si="25"/>
        <v>0</v>
      </c>
      <c r="I199" s="5">
        <v>0</v>
      </c>
      <c r="J199" s="5">
        <v>0</v>
      </c>
      <c r="K199" s="6">
        <v>0</v>
      </c>
      <c r="L199" s="5">
        <v>0</v>
      </c>
      <c r="M199" s="5">
        <v>0</v>
      </c>
      <c r="N199" s="6">
        <f t="shared" si="26"/>
        <v>0</v>
      </c>
      <c r="O199" s="6">
        <f t="shared" si="27"/>
        <v>0</v>
      </c>
      <c r="P199" s="6">
        <f t="shared" si="28"/>
        <v>0</v>
      </c>
      <c r="Q199" s="6">
        <f t="shared" si="29"/>
        <v>0</v>
      </c>
      <c r="R199" s="6">
        <f t="shared" si="30"/>
        <v>0</v>
      </c>
    </row>
    <row r="200" spans="1:18" ht="17" thickTop="1" thickBot="1" x14ac:dyDescent="0.5">
      <c r="A200" s="50" t="s">
        <v>147</v>
      </c>
      <c r="B200" s="3" t="s">
        <v>539</v>
      </c>
      <c r="C200" s="3" t="s">
        <v>556</v>
      </c>
      <c r="D200" s="3" t="s">
        <v>557</v>
      </c>
      <c r="E200" s="3" t="str">
        <f t="shared" si="31"/>
        <v>AF1709_February</v>
      </c>
      <c r="F200" s="10">
        <v>61944.91878126037</v>
      </c>
      <c r="G200" s="4" t="str">
        <f t="shared" si="24"/>
        <v>No shock</v>
      </c>
      <c r="H200" s="4">
        <f t="shared" si="25"/>
        <v>0</v>
      </c>
      <c r="I200" s="5">
        <v>0</v>
      </c>
      <c r="J200" s="5">
        <v>0</v>
      </c>
      <c r="K200" s="6">
        <v>0</v>
      </c>
      <c r="L200" s="5">
        <v>0</v>
      </c>
      <c r="M200" s="5">
        <v>0</v>
      </c>
      <c r="N200" s="6">
        <f t="shared" si="26"/>
        <v>0</v>
      </c>
      <c r="O200" s="6">
        <f t="shared" si="27"/>
        <v>0</v>
      </c>
      <c r="P200" s="6">
        <f t="shared" si="28"/>
        <v>0</v>
      </c>
      <c r="Q200" s="6">
        <f t="shared" si="29"/>
        <v>0</v>
      </c>
      <c r="R200" s="6">
        <f t="shared" si="30"/>
        <v>0</v>
      </c>
    </row>
    <row r="201" spans="1:18" ht="17" thickTop="1" thickBot="1" x14ac:dyDescent="0.5">
      <c r="A201" s="50" t="s">
        <v>147</v>
      </c>
      <c r="B201" s="3" t="s">
        <v>539</v>
      </c>
      <c r="C201" s="3" t="s">
        <v>558</v>
      </c>
      <c r="D201" s="3" t="s">
        <v>559</v>
      </c>
      <c r="E201" s="3" t="str">
        <f t="shared" si="31"/>
        <v>AF1710_February</v>
      </c>
      <c r="F201" s="10">
        <v>94671.130245302556</v>
      </c>
      <c r="G201" s="4" t="str">
        <f t="shared" si="24"/>
        <v>No shock</v>
      </c>
      <c r="H201" s="4">
        <f t="shared" si="25"/>
        <v>0</v>
      </c>
      <c r="I201" s="5">
        <v>0</v>
      </c>
      <c r="J201" s="5">
        <v>0</v>
      </c>
      <c r="K201" s="6">
        <v>0</v>
      </c>
      <c r="L201" s="5">
        <v>0</v>
      </c>
      <c r="M201" s="5">
        <v>0</v>
      </c>
      <c r="N201" s="6">
        <f t="shared" si="26"/>
        <v>0</v>
      </c>
      <c r="O201" s="6">
        <f t="shared" si="27"/>
        <v>0</v>
      </c>
      <c r="P201" s="6">
        <f t="shared" si="28"/>
        <v>0</v>
      </c>
      <c r="Q201" s="6">
        <f t="shared" si="29"/>
        <v>0</v>
      </c>
      <c r="R201" s="6">
        <f t="shared" si="30"/>
        <v>0</v>
      </c>
    </row>
    <row r="202" spans="1:18" ht="17" thickTop="1" thickBot="1" x14ac:dyDescent="0.5">
      <c r="A202" s="50" t="s">
        <v>147</v>
      </c>
      <c r="B202" s="3" t="s">
        <v>539</v>
      </c>
      <c r="C202" s="3" t="s">
        <v>560</v>
      </c>
      <c r="D202" s="3" t="s">
        <v>561</v>
      </c>
      <c r="E202" s="3" t="str">
        <f t="shared" si="31"/>
        <v>AF1711_February</v>
      </c>
      <c r="F202" s="10">
        <v>39167.653969463434</v>
      </c>
      <c r="G202" s="4" t="str">
        <f t="shared" si="24"/>
        <v>No shock</v>
      </c>
      <c r="H202" s="4">
        <f t="shared" si="25"/>
        <v>0</v>
      </c>
      <c r="I202" s="5">
        <v>0</v>
      </c>
      <c r="J202" s="5">
        <v>0</v>
      </c>
      <c r="K202" s="6">
        <v>0</v>
      </c>
      <c r="L202" s="5">
        <v>0</v>
      </c>
      <c r="M202" s="5">
        <v>0</v>
      </c>
      <c r="N202" s="6">
        <f t="shared" si="26"/>
        <v>0</v>
      </c>
      <c r="O202" s="6">
        <f t="shared" si="27"/>
        <v>0</v>
      </c>
      <c r="P202" s="6">
        <f t="shared" si="28"/>
        <v>0</v>
      </c>
      <c r="Q202" s="6">
        <f t="shared" si="29"/>
        <v>0</v>
      </c>
      <c r="R202" s="6">
        <f t="shared" si="30"/>
        <v>0</v>
      </c>
    </row>
    <row r="203" spans="1:18" ht="17" thickTop="1" thickBot="1" x14ac:dyDescent="0.5">
      <c r="A203" s="50" t="s">
        <v>147</v>
      </c>
      <c r="B203" s="3" t="s">
        <v>539</v>
      </c>
      <c r="C203" s="3" t="s">
        <v>562</v>
      </c>
      <c r="D203" s="3" t="s">
        <v>563</v>
      </c>
      <c r="E203" s="3" t="str">
        <f t="shared" si="31"/>
        <v>AF1712_February</v>
      </c>
      <c r="F203" s="10">
        <v>51249.772081853298</v>
      </c>
      <c r="G203" s="4" t="str">
        <f t="shared" si="24"/>
        <v>No shock</v>
      </c>
      <c r="H203" s="4">
        <f t="shared" si="25"/>
        <v>0</v>
      </c>
      <c r="I203" s="5">
        <v>0</v>
      </c>
      <c r="J203" s="5">
        <v>0</v>
      </c>
      <c r="K203" s="6">
        <v>0</v>
      </c>
      <c r="L203" s="5">
        <v>0</v>
      </c>
      <c r="M203" s="5">
        <v>0</v>
      </c>
      <c r="N203" s="6">
        <f t="shared" si="26"/>
        <v>0</v>
      </c>
      <c r="O203" s="6">
        <f t="shared" si="27"/>
        <v>0</v>
      </c>
      <c r="P203" s="6">
        <f t="shared" si="28"/>
        <v>0</v>
      </c>
      <c r="Q203" s="6">
        <f t="shared" si="29"/>
        <v>0</v>
      </c>
      <c r="R203" s="6">
        <f t="shared" si="30"/>
        <v>0</v>
      </c>
    </row>
    <row r="204" spans="1:18" ht="17" thickTop="1" thickBot="1" x14ac:dyDescent="0.5">
      <c r="A204" s="50" t="s">
        <v>147</v>
      </c>
      <c r="B204" s="3" t="s">
        <v>539</v>
      </c>
      <c r="C204" s="3" t="s">
        <v>564</v>
      </c>
      <c r="D204" s="3" t="s">
        <v>565</v>
      </c>
      <c r="E204" s="3" t="str">
        <f t="shared" si="31"/>
        <v>AF1713_February</v>
      </c>
      <c r="F204" s="10">
        <v>67675.358941306622</v>
      </c>
      <c r="G204" s="4" t="str">
        <f t="shared" si="24"/>
        <v>No shock</v>
      </c>
      <c r="H204" s="4">
        <f t="shared" si="25"/>
        <v>0</v>
      </c>
      <c r="I204" s="5">
        <v>0</v>
      </c>
      <c r="J204" s="5">
        <v>0</v>
      </c>
      <c r="K204" s="6">
        <v>0</v>
      </c>
      <c r="L204" s="5">
        <v>0</v>
      </c>
      <c r="M204" s="5">
        <v>0</v>
      </c>
      <c r="N204" s="6">
        <f t="shared" si="26"/>
        <v>0</v>
      </c>
      <c r="O204" s="6">
        <f t="shared" si="27"/>
        <v>0</v>
      </c>
      <c r="P204" s="6">
        <f t="shared" si="28"/>
        <v>0</v>
      </c>
      <c r="Q204" s="6">
        <f t="shared" si="29"/>
        <v>0</v>
      </c>
      <c r="R204" s="6">
        <f t="shared" si="30"/>
        <v>0</v>
      </c>
    </row>
    <row r="205" spans="1:18" ht="17" thickTop="1" thickBot="1" x14ac:dyDescent="0.5">
      <c r="A205" s="50" t="s">
        <v>147</v>
      </c>
      <c r="B205" s="3" t="s">
        <v>539</v>
      </c>
      <c r="C205" s="3" t="s">
        <v>566</v>
      </c>
      <c r="D205" s="3" t="s">
        <v>567</v>
      </c>
      <c r="E205" s="3" t="str">
        <f t="shared" si="31"/>
        <v>AF1714_February</v>
      </c>
      <c r="F205" s="10">
        <v>61387.126737310005</v>
      </c>
      <c r="G205" s="4" t="str">
        <f t="shared" si="24"/>
        <v>No shock</v>
      </c>
      <c r="H205" s="4">
        <f t="shared" si="25"/>
        <v>0</v>
      </c>
      <c r="I205" s="5">
        <v>0</v>
      </c>
      <c r="J205" s="5">
        <v>0</v>
      </c>
      <c r="K205" s="6">
        <v>0</v>
      </c>
      <c r="L205" s="5">
        <v>0</v>
      </c>
      <c r="M205" s="5">
        <v>0</v>
      </c>
      <c r="N205" s="6">
        <f t="shared" si="26"/>
        <v>0</v>
      </c>
      <c r="O205" s="6">
        <f t="shared" si="27"/>
        <v>0</v>
      </c>
      <c r="P205" s="6">
        <f t="shared" si="28"/>
        <v>0</v>
      </c>
      <c r="Q205" s="6">
        <f t="shared" si="29"/>
        <v>0</v>
      </c>
      <c r="R205" s="6">
        <f t="shared" si="30"/>
        <v>0</v>
      </c>
    </row>
    <row r="206" spans="1:18" ht="17" thickTop="1" thickBot="1" x14ac:dyDescent="0.5">
      <c r="A206" s="50" t="s">
        <v>147</v>
      </c>
      <c r="B206" s="3" t="s">
        <v>539</v>
      </c>
      <c r="C206" s="3" t="s">
        <v>568</v>
      </c>
      <c r="D206" s="3" t="s">
        <v>569</v>
      </c>
      <c r="E206" s="3" t="str">
        <f t="shared" si="31"/>
        <v>AF1715_February</v>
      </c>
      <c r="F206" s="10">
        <v>91682.482534597482</v>
      </c>
      <c r="G206" s="4" t="str">
        <f t="shared" si="24"/>
        <v>No shock</v>
      </c>
      <c r="H206" s="4">
        <f t="shared" si="25"/>
        <v>0</v>
      </c>
      <c r="I206" s="5">
        <v>0</v>
      </c>
      <c r="J206" s="5">
        <v>0</v>
      </c>
      <c r="K206" s="6">
        <v>0</v>
      </c>
      <c r="L206" s="5">
        <v>0</v>
      </c>
      <c r="M206" s="5">
        <v>0</v>
      </c>
      <c r="N206" s="6">
        <f t="shared" si="26"/>
        <v>0</v>
      </c>
      <c r="O206" s="6">
        <f t="shared" si="27"/>
        <v>0</v>
      </c>
      <c r="P206" s="6">
        <f t="shared" si="28"/>
        <v>0</v>
      </c>
      <c r="Q206" s="6">
        <f t="shared" si="29"/>
        <v>0</v>
      </c>
      <c r="R206" s="6">
        <f t="shared" si="30"/>
        <v>0</v>
      </c>
    </row>
    <row r="207" spans="1:18" ht="17" thickTop="1" thickBot="1" x14ac:dyDescent="0.5">
      <c r="A207" s="50" t="s">
        <v>147</v>
      </c>
      <c r="B207" s="3" t="s">
        <v>539</v>
      </c>
      <c r="C207" s="3" t="s">
        <v>570</v>
      </c>
      <c r="D207" s="3" t="s">
        <v>571</v>
      </c>
      <c r="E207" s="3" t="str">
        <f t="shared" si="31"/>
        <v>AF1716_February</v>
      </c>
      <c r="F207" s="10">
        <v>39988.261366276165</v>
      </c>
      <c r="G207" s="4" t="str">
        <f t="shared" si="24"/>
        <v>No shock</v>
      </c>
      <c r="H207" s="4">
        <f t="shared" si="25"/>
        <v>0</v>
      </c>
      <c r="I207" s="5">
        <v>0</v>
      </c>
      <c r="J207" s="5">
        <v>0</v>
      </c>
      <c r="K207" s="6">
        <v>0</v>
      </c>
      <c r="L207" s="5">
        <v>0</v>
      </c>
      <c r="M207" s="5">
        <v>0</v>
      </c>
      <c r="N207" s="6">
        <f t="shared" si="26"/>
        <v>0</v>
      </c>
      <c r="O207" s="6">
        <f t="shared" si="27"/>
        <v>0</v>
      </c>
      <c r="P207" s="6">
        <f t="shared" si="28"/>
        <v>0</v>
      </c>
      <c r="Q207" s="6">
        <f t="shared" si="29"/>
        <v>0</v>
      </c>
      <c r="R207" s="6">
        <f t="shared" si="30"/>
        <v>0</v>
      </c>
    </row>
    <row r="208" spans="1:18" ht="17" thickTop="1" thickBot="1" x14ac:dyDescent="0.5">
      <c r="A208" s="50" t="s">
        <v>147</v>
      </c>
      <c r="B208" s="3" t="s">
        <v>539</v>
      </c>
      <c r="C208" s="3" t="s">
        <v>572</v>
      </c>
      <c r="D208" s="3" t="s">
        <v>573</v>
      </c>
      <c r="E208" s="3" t="str">
        <f t="shared" si="31"/>
        <v>AF1717_February</v>
      </c>
      <c r="F208" s="10">
        <v>31614.02547254564</v>
      </c>
      <c r="G208" s="4" t="str">
        <f t="shared" si="24"/>
        <v>No shock</v>
      </c>
      <c r="H208" s="4">
        <f t="shared" si="25"/>
        <v>0</v>
      </c>
      <c r="I208" s="5">
        <v>0</v>
      </c>
      <c r="J208" s="5">
        <v>0</v>
      </c>
      <c r="K208" s="6">
        <v>0</v>
      </c>
      <c r="L208" s="5">
        <v>0</v>
      </c>
      <c r="M208" s="5">
        <v>0</v>
      </c>
      <c r="N208" s="6">
        <f t="shared" si="26"/>
        <v>0</v>
      </c>
      <c r="O208" s="6">
        <f t="shared" si="27"/>
        <v>0</v>
      </c>
      <c r="P208" s="6">
        <f t="shared" si="28"/>
        <v>0</v>
      </c>
      <c r="Q208" s="6">
        <f t="shared" si="29"/>
        <v>0</v>
      </c>
      <c r="R208" s="6">
        <f t="shared" si="30"/>
        <v>0</v>
      </c>
    </row>
    <row r="209" spans="1:18" ht="17" thickTop="1" thickBot="1" x14ac:dyDescent="0.5">
      <c r="A209" s="50" t="s">
        <v>147</v>
      </c>
      <c r="B209" s="3" t="s">
        <v>539</v>
      </c>
      <c r="C209" s="3" t="s">
        <v>574</v>
      </c>
      <c r="D209" s="3" t="s">
        <v>575</v>
      </c>
      <c r="E209" s="3" t="str">
        <f t="shared" si="31"/>
        <v>AF1718_February</v>
      </c>
      <c r="F209" s="10">
        <v>33179.857334004169</v>
      </c>
      <c r="G209" s="4" t="str">
        <f t="shared" si="24"/>
        <v>No shock</v>
      </c>
      <c r="H209" s="4">
        <f t="shared" si="25"/>
        <v>0</v>
      </c>
      <c r="I209" s="5">
        <v>0</v>
      </c>
      <c r="J209" s="5">
        <v>0</v>
      </c>
      <c r="K209" s="6">
        <v>0</v>
      </c>
      <c r="L209" s="5">
        <v>0</v>
      </c>
      <c r="M209" s="5">
        <v>0</v>
      </c>
      <c r="N209" s="6">
        <f t="shared" si="26"/>
        <v>0</v>
      </c>
      <c r="O209" s="6">
        <f t="shared" si="27"/>
        <v>0</v>
      </c>
      <c r="P209" s="6">
        <f t="shared" si="28"/>
        <v>0</v>
      </c>
      <c r="Q209" s="6">
        <f t="shared" si="29"/>
        <v>0</v>
      </c>
      <c r="R209" s="6">
        <f t="shared" si="30"/>
        <v>0</v>
      </c>
    </row>
    <row r="210" spans="1:18" ht="17" thickTop="1" thickBot="1" x14ac:dyDescent="0.5">
      <c r="A210" s="50" t="s">
        <v>147</v>
      </c>
      <c r="B210" s="3" t="s">
        <v>539</v>
      </c>
      <c r="C210" s="3" t="s">
        <v>576</v>
      </c>
      <c r="D210" s="3" t="s">
        <v>577</v>
      </c>
      <c r="E210" s="3" t="str">
        <f t="shared" si="31"/>
        <v>AF1719_February</v>
      </c>
      <c r="F210" s="10">
        <v>39218.537722716159</v>
      </c>
      <c r="G210" s="4" t="str">
        <f t="shared" si="24"/>
        <v>No shock</v>
      </c>
      <c r="H210" s="4">
        <f t="shared" si="25"/>
        <v>0</v>
      </c>
      <c r="I210" s="5">
        <v>0</v>
      </c>
      <c r="J210" s="5">
        <v>0</v>
      </c>
      <c r="K210" s="6">
        <v>0</v>
      </c>
      <c r="L210" s="5">
        <v>0</v>
      </c>
      <c r="M210" s="5">
        <v>0</v>
      </c>
      <c r="N210" s="6">
        <f t="shared" si="26"/>
        <v>0</v>
      </c>
      <c r="O210" s="6">
        <f t="shared" si="27"/>
        <v>0</v>
      </c>
      <c r="P210" s="6">
        <f t="shared" si="28"/>
        <v>0</v>
      </c>
      <c r="Q210" s="6">
        <f t="shared" si="29"/>
        <v>0</v>
      </c>
      <c r="R210" s="6">
        <f t="shared" si="30"/>
        <v>0</v>
      </c>
    </row>
    <row r="211" spans="1:18" ht="17" thickTop="1" thickBot="1" x14ac:dyDescent="0.5">
      <c r="A211" s="50" t="s">
        <v>147</v>
      </c>
      <c r="B211" s="3" t="s">
        <v>539</v>
      </c>
      <c r="C211" s="3" t="s">
        <v>578</v>
      </c>
      <c r="D211" s="3" t="s">
        <v>579</v>
      </c>
      <c r="E211" s="3" t="str">
        <f t="shared" si="31"/>
        <v>AF1720_February</v>
      </c>
      <c r="F211" s="10">
        <v>26839.524639010109</v>
      </c>
      <c r="G211" s="4" t="str">
        <f t="shared" si="24"/>
        <v>No shock</v>
      </c>
      <c r="H211" s="4">
        <f t="shared" si="25"/>
        <v>0</v>
      </c>
      <c r="I211" s="5">
        <v>0</v>
      </c>
      <c r="J211" s="5">
        <v>0</v>
      </c>
      <c r="K211" s="6">
        <v>0</v>
      </c>
      <c r="L211" s="5">
        <v>0</v>
      </c>
      <c r="M211" s="5">
        <v>0</v>
      </c>
      <c r="N211" s="6">
        <f t="shared" si="26"/>
        <v>0</v>
      </c>
      <c r="O211" s="6">
        <f t="shared" si="27"/>
        <v>0</v>
      </c>
      <c r="P211" s="6">
        <f t="shared" si="28"/>
        <v>0</v>
      </c>
      <c r="Q211" s="6">
        <f t="shared" si="29"/>
        <v>0</v>
      </c>
      <c r="R211" s="6">
        <f t="shared" si="30"/>
        <v>0</v>
      </c>
    </row>
    <row r="212" spans="1:18" ht="17" thickTop="1" thickBot="1" x14ac:dyDescent="0.5">
      <c r="A212" s="50" t="s">
        <v>147</v>
      </c>
      <c r="B212" s="3" t="s">
        <v>539</v>
      </c>
      <c r="C212" s="3" t="s">
        <v>580</v>
      </c>
      <c r="D212" s="3" t="s">
        <v>581</v>
      </c>
      <c r="E212" s="3" t="str">
        <f t="shared" si="31"/>
        <v>AF1721_February</v>
      </c>
      <c r="F212" s="10">
        <v>27911.339052904383</v>
      </c>
      <c r="G212" s="4" t="str">
        <f t="shared" si="24"/>
        <v>No shock</v>
      </c>
      <c r="H212" s="4">
        <f t="shared" si="25"/>
        <v>0</v>
      </c>
      <c r="I212" s="5">
        <v>0</v>
      </c>
      <c r="J212" s="5">
        <v>0</v>
      </c>
      <c r="K212" s="6">
        <v>0</v>
      </c>
      <c r="L212" s="5">
        <v>0</v>
      </c>
      <c r="M212" s="5">
        <v>0</v>
      </c>
      <c r="N212" s="6">
        <f t="shared" si="26"/>
        <v>0</v>
      </c>
      <c r="O212" s="6">
        <f t="shared" si="27"/>
        <v>0</v>
      </c>
      <c r="P212" s="6">
        <f t="shared" si="28"/>
        <v>0</v>
      </c>
      <c r="Q212" s="6">
        <f t="shared" si="29"/>
        <v>0</v>
      </c>
      <c r="R212" s="6">
        <f t="shared" si="30"/>
        <v>0</v>
      </c>
    </row>
    <row r="213" spans="1:18" ht="17" thickTop="1" thickBot="1" x14ac:dyDescent="0.5">
      <c r="A213" s="50" t="s">
        <v>147</v>
      </c>
      <c r="B213" s="3" t="s">
        <v>539</v>
      </c>
      <c r="C213" s="3" t="s">
        <v>582</v>
      </c>
      <c r="D213" s="3" t="s">
        <v>583</v>
      </c>
      <c r="E213" s="3" t="str">
        <f t="shared" si="31"/>
        <v>AF1722_February</v>
      </c>
      <c r="F213" s="10">
        <v>45680.741501007004</v>
      </c>
      <c r="G213" s="4" t="str">
        <f t="shared" si="24"/>
        <v>No shock</v>
      </c>
      <c r="H213" s="4">
        <f t="shared" si="25"/>
        <v>0</v>
      </c>
      <c r="I213" s="5">
        <v>0</v>
      </c>
      <c r="J213" s="5">
        <v>0</v>
      </c>
      <c r="K213" s="6">
        <v>0</v>
      </c>
      <c r="L213" s="5">
        <v>0</v>
      </c>
      <c r="M213" s="5">
        <v>0</v>
      </c>
      <c r="N213" s="6">
        <f t="shared" si="26"/>
        <v>0</v>
      </c>
      <c r="O213" s="6">
        <f t="shared" si="27"/>
        <v>0</v>
      </c>
      <c r="P213" s="6">
        <f t="shared" si="28"/>
        <v>0</v>
      </c>
      <c r="Q213" s="6">
        <f t="shared" si="29"/>
        <v>0</v>
      </c>
      <c r="R213" s="6">
        <f t="shared" si="30"/>
        <v>0</v>
      </c>
    </row>
    <row r="214" spans="1:18" ht="17" thickTop="1" thickBot="1" x14ac:dyDescent="0.5">
      <c r="A214" s="50" t="s">
        <v>147</v>
      </c>
      <c r="B214" s="3" t="s">
        <v>539</v>
      </c>
      <c r="C214" s="3" t="s">
        <v>584</v>
      </c>
      <c r="D214" s="3" t="s">
        <v>585</v>
      </c>
      <c r="E214" s="3" t="str">
        <f t="shared" si="31"/>
        <v>AF1723_February</v>
      </c>
      <c r="F214" s="10">
        <v>32417.697195343844</v>
      </c>
      <c r="G214" s="4" t="str">
        <f t="shared" si="24"/>
        <v>No shock</v>
      </c>
      <c r="H214" s="4">
        <f t="shared" si="25"/>
        <v>0</v>
      </c>
      <c r="I214" s="5">
        <v>0</v>
      </c>
      <c r="J214" s="5">
        <v>0</v>
      </c>
      <c r="K214" s="6">
        <v>0</v>
      </c>
      <c r="L214" s="5">
        <v>0</v>
      </c>
      <c r="M214" s="5">
        <v>0</v>
      </c>
      <c r="N214" s="6">
        <f t="shared" si="26"/>
        <v>0</v>
      </c>
      <c r="O214" s="6">
        <f t="shared" si="27"/>
        <v>0</v>
      </c>
      <c r="P214" s="6">
        <f t="shared" si="28"/>
        <v>0</v>
      </c>
      <c r="Q214" s="6">
        <f t="shared" si="29"/>
        <v>0</v>
      </c>
      <c r="R214" s="6">
        <f t="shared" si="30"/>
        <v>0</v>
      </c>
    </row>
    <row r="215" spans="1:18" ht="17" thickTop="1" thickBot="1" x14ac:dyDescent="0.5">
      <c r="A215" s="50" t="s">
        <v>147</v>
      </c>
      <c r="B215" s="3" t="s">
        <v>539</v>
      </c>
      <c r="C215" s="3" t="s">
        <v>586</v>
      </c>
      <c r="D215" s="3" t="s">
        <v>587</v>
      </c>
      <c r="E215" s="3" t="str">
        <f t="shared" si="31"/>
        <v>AF1724_February</v>
      </c>
      <c r="F215" s="10">
        <v>28096.524345332502</v>
      </c>
      <c r="G215" s="4" t="str">
        <f t="shared" si="24"/>
        <v>No shock</v>
      </c>
      <c r="H215" s="4">
        <f t="shared" si="25"/>
        <v>0</v>
      </c>
      <c r="I215" s="5">
        <v>0</v>
      </c>
      <c r="J215" s="5">
        <v>0</v>
      </c>
      <c r="K215" s="6">
        <v>0</v>
      </c>
      <c r="L215" s="5">
        <v>0</v>
      </c>
      <c r="M215" s="5">
        <v>0</v>
      </c>
      <c r="N215" s="6">
        <f t="shared" si="26"/>
        <v>0</v>
      </c>
      <c r="O215" s="6">
        <f t="shared" si="27"/>
        <v>0</v>
      </c>
      <c r="P215" s="6">
        <f t="shared" si="28"/>
        <v>0</v>
      </c>
      <c r="Q215" s="6">
        <f t="shared" si="29"/>
        <v>0</v>
      </c>
      <c r="R215" s="6">
        <f t="shared" si="30"/>
        <v>0</v>
      </c>
    </row>
    <row r="216" spans="1:18" ht="17" thickTop="1" thickBot="1" x14ac:dyDescent="0.5">
      <c r="A216" s="50" t="s">
        <v>147</v>
      </c>
      <c r="B216" s="3" t="s">
        <v>539</v>
      </c>
      <c r="C216" s="3" t="s">
        <v>588</v>
      </c>
      <c r="D216" s="3" t="s">
        <v>589</v>
      </c>
      <c r="E216" s="3" t="str">
        <f t="shared" si="31"/>
        <v>AF1725_February</v>
      </c>
      <c r="F216" s="10">
        <v>14021.006151024098</v>
      </c>
      <c r="G216" s="4" t="str">
        <f t="shared" si="24"/>
        <v>No shock</v>
      </c>
      <c r="H216" s="4">
        <f t="shared" si="25"/>
        <v>0</v>
      </c>
      <c r="I216" s="5">
        <v>0</v>
      </c>
      <c r="J216" s="5">
        <v>0</v>
      </c>
      <c r="K216" s="6">
        <v>0</v>
      </c>
      <c r="L216" s="5">
        <v>0</v>
      </c>
      <c r="M216" s="5">
        <v>0</v>
      </c>
      <c r="N216" s="6">
        <f t="shared" si="26"/>
        <v>0</v>
      </c>
      <c r="O216" s="6">
        <f t="shared" si="27"/>
        <v>0</v>
      </c>
      <c r="P216" s="6">
        <f t="shared" si="28"/>
        <v>0</v>
      </c>
      <c r="Q216" s="6">
        <f t="shared" si="29"/>
        <v>0</v>
      </c>
      <c r="R216" s="6">
        <f t="shared" si="30"/>
        <v>0</v>
      </c>
    </row>
    <row r="217" spans="1:18" ht="17" thickTop="1" thickBot="1" x14ac:dyDescent="0.5">
      <c r="A217" s="50" t="s">
        <v>147</v>
      </c>
      <c r="B217" s="3" t="s">
        <v>539</v>
      </c>
      <c r="C217" s="3" t="s">
        <v>590</v>
      </c>
      <c r="D217" s="3" t="s">
        <v>591</v>
      </c>
      <c r="E217" s="3" t="str">
        <f t="shared" si="31"/>
        <v>AF1726_February</v>
      </c>
      <c r="F217" s="10">
        <v>20044.329336309307</v>
      </c>
      <c r="G217" s="4" t="str">
        <f t="shared" si="24"/>
        <v>No shock</v>
      </c>
      <c r="H217" s="4">
        <f t="shared" si="25"/>
        <v>0</v>
      </c>
      <c r="I217" s="5">
        <v>0</v>
      </c>
      <c r="J217" s="5">
        <v>0</v>
      </c>
      <c r="K217" s="6">
        <v>0</v>
      </c>
      <c r="L217" s="5">
        <v>0</v>
      </c>
      <c r="M217" s="5">
        <v>0</v>
      </c>
      <c r="N217" s="6">
        <f t="shared" si="26"/>
        <v>0</v>
      </c>
      <c r="O217" s="6">
        <f t="shared" si="27"/>
        <v>0</v>
      </c>
      <c r="P217" s="6">
        <f t="shared" si="28"/>
        <v>0</v>
      </c>
      <c r="Q217" s="6">
        <f t="shared" si="29"/>
        <v>0</v>
      </c>
      <c r="R217" s="6">
        <f t="shared" si="30"/>
        <v>0</v>
      </c>
    </row>
    <row r="218" spans="1:18" ht="17" thickTop="1" thickBot="1" x14ac:dyDescent="0.5">
      <c r="A218" s="50" t="s">
        <v>147</v>
      </c>
      <c r="B218" s="3" t="s">
        <v>539</v>
      </c>
      <c r="C218" s="3" t="s">
        <v>592</v>
      </c>
      <c r="D218" s="3" t="s">
        <v>593</v>
      </c>
      <c r="E218" s="3" t="str">
        <f t="shared" si="31"/>
        <v>AF1727_February</v>
      </c>
      <c r="F218" s="10">
        <v>44323.399296348696</v>
      </c>
      <c r="G218" s="4" t="str">
        <f t="shared" si="24"/>
        <v>No shock</v>
      </c>
      <c r="H218" s="4">
        <f t="shared" si="25"/>
        <v>0</v>
      </c>
      <c r="I218" s="5">
        <v>0</v>
      </c>
      <c r="J218" s="5">
        <v>0</v>
      </c>
      <c r="K218" s="6">
        <v>0</v>
      </c>
      <c r="L218" s="5">
        <v>0</v>
      </c>
      <c r="M218" s="5">
        <v>0</v>
      </c>
      <c r="N218" s="6">
        <f t="shared" si="26"/>
        <v>0</v>
      </c>
      <c r="O218" s="6">
        <f t="shared" si="27"/>
        <v>0</v>
      </c>
      <c r="P218" s="6">
        <f t="shared" si="28"/>
        <v>0</v>
      </c>
      <c r="Q218" s="6">
        <f t="shared" si="29"/>
        <v>0</v>
      </c>
      <c r="R218" s="6">
        <f t="shared" si="30"/>
        <v>0</v>
      </c>
    </row>
    <row r="219" spans="1:18" ht="17" thickTop="1" thickBot="1" x14ac:dyDescent="0.5">
      <c r="A219" s="50" t="s">
        <v>147</v>
      </c>
      <c r="B219" s="3" t="s">
        <v>539</v>
      </c>
      <c r="C219" s="3" t="s">
        <v>594</v>
      </c>
      <c r="D219" s="3" t="s">
        <v>595</v>
      </c>
      <c r="E219" s="3" t="str">
        <f t="shared" si="31"/>
        <v>AF1728_February</v>
      </c>
      <c r="F219" s="10">
        <v>25340.251620668863</v>
      </c>
      <c r="G219" s="4" t="str">
        <f t="shared" si="24"/>
        <v>No shock</v>
      </c>
      <c r="H219" s="4">
        <f t="shared" si="25"/>
        <v>0</v>
      </c>
      <c r="I219" s="5">
        <v>0</v>
      </c>
      <c r="J219" s="5">
        <v>0</v>
      </c>
      <c r="K219" s="6">
        <v>0</v>
      </c>
      <c r="L219" s="5">
        <v>0</v>
      </c>
      <c r="M219" s="5">
        <v>0</v>
      </c>
      <c r="N219" s="6">
        <f t="shared" si="26"/>
        <v>0</v>
      </c>
      <c r="O219" s="6">
        <f t="shared" si="27"/>
        <v>0</v>
      </c>
      <c r="P219" s="6">
        <f t="shared" si="28"/>
        <v>0</v>
      </c>
      <c r="Q219" s="6">
        <f t="shared" si="29"/>
        <v>0</v>
      </c>
      <c r="R219" s="6">
        <f t="shared" si="30"/>
        <v>0</v>
      </c>
    </row>
    <row r="220" spans="1:18" ht="17" thickTop="1" thickBot="1" x14ac:dyDescent="0.5">
      <c r="A220" s="50" t="s">
        <v>147</v>
      </c>
      <c r="B220" s="3" t="s">
        <v>596</v>
      </c>
      <c r="C220" s="3" t="s">
        <v>597</v>
      </c>
      <c r="D220" s="3" t="s">
        <v>598</v>
      </c>
      <c r="E220" s="3" t="str">
        <f t="shared" si="31"/>
        <v>AF1801_February</v>
      </c>
      <c r="F220" s="10">
        <v>370299.59655242239</v>
      </c>
      <c r="G220" s="4" t="str">
        <f t="shared" si="24"/>
        <v>Shock</v>
      </c>
      <c r="H220" s="4">
        <f t="shared" si="25"/>
        <v>1</v>
      </c>
      <c r="I220" s="5">
        <v>4.5454545454545497E-2</v>
      </c>
      <c r="J220" s="5">
        <v>0.148148148148148</v>
      </c>
      <c r="K220" s="6">
        <v>0</v>
      </c>
      <c r="L220" s="5">
        <v>0.266666666666667</v>
      </c>
      <c r="M220" s="5">
        <v>0</v>
      </c>
      <c r="N220" s="6">
        <f t="shared" si="26"/>
        <v>0</v>
      </c>
      <c r="O220" s="6">
        <f t="shared" si="27"/>
        <v>0</v>
      </c>
      <c r="P220" s="6">
        <f t="shared" si="28"/>
        <v>0</v>
      </c>
      <c r="Q220" s="6">
        <f t="shared" si="29"/>
        <v>1</v>
      </c>
      <c r="R220" s="6">
        <f t="shared" si="30"/>
        <v>0</v>
      </c>
    </row>
    <row r="221" spans="1:18" ht="17" thickTop="1" thickBot="1" x14ac:dyDescent="0.5">
      <c r="A221" s="50" t="s">
        <v>147</v>
      </c>
      <c r="B221" s="3" t="s">
        <v>596</v>
      </c>
      <c r="C221" s="3" t="s">
        <v>599</v>
      </c>
      <c r="D221" s="3" t="s">
        <v>600</v>
      </c>
      <c r="E221" s="3" t="str">
        <f t="shared" si="31"/>
        <v>AF1802_February</v>
      </c>
      <c r="F221" s="10">
        <v>21062.795669888197</v>
      </c>
      <c r="G221" s="4" t="str">
        <f t="shared" si="24"/>
        <v>No shock</v>
      </c>
      <c r="H221" s="4">
        <f t="shared" si="25"/>
        <v>0</v>
      </c>
      <c r="I221" s="5">
        <v>0</v>
      </c>
      <c r="J221" s="5">
        <v>0</v>
      </c>
      <c r="K221" s="6">
        <v>0</v>
      </c>
      <c r="L221" s="5">
        <v>0</v>
      </c>
      <c r="M221" s="5">
        <v>0</v>
      </c>
      <c r="N221" s="6">
        <f t="shared" si="26"/>
        <v>0</v>
      </c>
      <c r="O221" s="6">
        <f t="shared" si="27"/>
        <v>0</v>
      </c>
      <c r="P221" s="6">
        <f t="shared" si="28"/>
        <v>0</v>
      </c>
      <c r="Q221" s="6">
        <f t="shared" si="29"/>
        <v>0</v>
      </c>
      <c r="R221" s="6">
        <f t="shared" si="30"/>
        <v>0</v>
      </c>
    </row>
    <row r="222" spans="1:18" ht="17" thickTop="1" thickBot="1" x14ac:dyDescent="0.5">
      <c r="A222" s="50" t="s">
        <v>147</v>
      </c>
      <c r="B222" s="3" t="s">
        <v>596</v>
      </c>
      <c r="C222" s="3" t="s">
        <v>601</v>
      </c>
      <c r="D222" s="3" t="s">
        <v>602</v>
      </c>
      <c r="E222" s="3" t="str">
        <f t="shared" si="31"/>
        <v>AF1803_February</v>
      </c>
      <c r="F222" s="10">
        <v>66622.772939159491</v>
      </c>
      <c r="G222" s="4" t="str">
        <f t="shared" si="24"/>
        <v>No shock</v>
      </c>
      <c r="H222" s="4">
        <f t="shared" si="25"/>
        <v>0</v>
      </c>
      <c r="I222" s="5">
        <v>0</v>
      </c>
      <c r="J222" s="5">
        <v>0</v>
      </c>
      <c r="K222" s="6">
        <v>0</v>
      </c>
      <c r="L222" s="5">
        <v>0</v>
      </c>
      <c r="M222" s="5">
        <v>0</v>
      </c>
      <c r="N222" s="6">
        <f t="shared" si="26"/>
        <v>0</v>
      </c>
      <c r="O222" s="6">
        <f t="shared" si="27"/>
        <v>0</v>
      </c>
      <c r="P222" s="6">
        <f t="shared" si="28"/>
        <v>0</v>
      </c>
      <c r="Q222" s="6">
        <f t="shared" si="29"/>
        <v>0</v>
      </c>
      <c r="R222" s="6">
        <f t="shared" si="30"/>
        <v>0</v>
      </c>
    </row>
    <row r="223" spans="1:18" ht="17" thickTop="1" thickBot="1" x14ac:dyDescent="0.5">
      <c r="A223" s="50" t="s">
        <v>147</v>
      </c>
      <c r="B223" s="3" t="s">
        <v>596</v>
      </c>
      <c r="C223" s="3" t="s">
        <v>603</v>
      </c>
      <c r="D223" s="3" t="s">
        <v>604</v>
      </c>
      <c r="E223" s="3" t="str">
        <f t="shared" si="31"/>
        <v>AF1804_February</v>
      </c>
      <c r="F223" s="10">
        <v>52478.678902765547</v>
      </c>
      <c r="G223" s="4" t="str">
        <f t="shared" si="24"/>
        <v>No shock</v>
      </c>
      <c r="H223" s="4">
        <f t="shared" si="25"/>
        <v>0</v>
      </c>
      <c r="I223" s="5">
        <v>0</v>
      </c>
      <c r="J223" s="5">
        <v>0</v>
      </c>
      <c r="K223" s="6">
        <v>0</v>
      </c>
      <c r="L223" s="5">
        <v>0</v>
      </c>
      <c r="M223" s="5">
        <v>0</v>
      </c>
      <c r="N223" s="6">
        <f t="shared" si="26"/>
        <v>0</v>
      </c>
      <c r="O223" s="6">
        <f t="shared" si="27"/>
        <v>0</v>
      </c>
      <c r="P223" s="6">
        <f t="shared" si="28"/>
        <v>0</v>
      </c>
      <c r="Q223" s="6">
        <f t="shared" si="29"/>
        <v>0</v>
      </c>
      <c r="R223" s="6">
        <f t="shared" si="30"/>
        <v>0</v>
      </c>
    </row>
    <row r="224" spans="1:18" ht="17" thickTop="1" thickBot="1" x14ac:dyDescent="0.5">
      <c r="A224" s="50" t="s">
        <v>147</v>
      </c>
      <c r="B224" s="3" t="s">
        <v>596</v>
      </c>
      <c r="C224" s="3" t="s">
        <v>605</v>
      </c>
      <c r="D224" s="3" t="s">
        <v>606</v>
      </c>
      <c r="E224" s="3" t="str">
        <f t="shared" si="31"/>
        <v>AF1805_February</v>
      </c>
      <c r="F224" s="10">
        <v>46990.940750860929</v>
      </c>
      <c r="G224" s="4" t="str">
        <f t="shared" si="24"/>
        <v>No shock</v>
      </c>
      <c r="H224" s="4">
        <f t="shared" si="25"/>
        <v>0</v>
      </c>
      <c r="I224" s="5">
        <v>0</v>
      </c>
      <c r="J224" s="5">
        <v>0</v>
      </c>
      <c r="K224" s="6">
        <v>0</v>
      </c>
      <c r="L224" s="5">
        <v>0</v>
      </c>
      <c r="M224" s="5">
        <v>0</v>
      </c>
      <c r="N224" s="6">
        <f t="shared" si="26"/>
        <v>0</v>
      </c>
      <c r="O224" s="6">
        <f t="shared" si="27"/>
        <v>0</v>
      </c>
      <c r="P224" s="6">
        <f t="shared" si="28"/>
        <v>0</v>
      </c>
      <c r="Q224" s="6">
        <f t="shared" si="29"/>
        <v>0</v>
      </c>
      <c r="R224" s="6">
        <f t="shared" si="30"/>
        <v>0</v>
      </c>
    </row>
    <row r="225" spans="1:18" ht="17" thickTop="1" thickBot="1" x14ac:dyDescent="0.5">
      <c r="A225" s="50" t="s">
        <v>147</v>
      </c>
      <c r="B225" s="3" t="s">
        <v>596</v>
      </c>
      <c r="C225" s="3" t="s">
        <v>607</v>
      </c>
      <c r="D225" s="3" t="s">
        <v>608</v>
      </c>
      <c r="E225" s="3" t="str">
        <f t="shared" si="31"/>
        <v>AF1806_February</v>
      </c>
      <c r="F225" s="10">
        <v>27011.628990988655</v>
      </c>
      <c r="G225" s="4" t="str">
        <f t="shared" si="24"/>
        <v>No shock</v>
      </c>
      <c r="H225" s="4">
        <f t="shared" si="25"/>
        <v>0</v>
      </c>
      <c r="I225" s="5">
        <v>0</v>
      </c>
      <c r="J225" s="5">
        <v>0</v>
      </c>
      <c r="K225" s="6">
        <v>0</v>
      </c>
      <c r="L225" s="5">
        <v>0</v>
      </c>
      <c r="M225" s="5">
        <v>0</v>
      </c>
      <c r="N225" s="6">
        <f t="shared" si="26"/>
        <v>0</v>
      </c>
      <c r="O225" s="6">
        <f t="shared" si="27"/>
        <v>0</v>
      </c>
      <c r="P225" s="6">
        <f t="shared" si="28"/>
        <v>0</v>
      </c>
      <c r="Q225" s="6">
        <f t="shared" si="29"/>
        <v>0</v>
      </c>
      <c r="R225" s="6">
        <f t="shared" si="30"/>
        <v>0</v>
      </c>
    </row>
    <row r="226" spans="1:18" ht="17" thickTop="1" thickBot="1" x14ac:dyDescent="0.5">
      <c r="A226" s="50" t="s">
        <v>147</v>
      </c>
      <c r="B226" s="3" t="s">
        <v>596</v>
      </c>
      <c r="C226" s="3" t="s">
        <v>609</v>
      </c>
      <c r="D226" s="3" t="s">
        <v>610</v>
      </c>
      <c r="E226" s="3" t="str">
        <f t="shared" si="31"/>
        <v>AF1807_February</v>
      </c>
      <c r="F226" s="10">
        <v>57330.205380073465</v>
      </c>
      <c r="G226" s="4" t="str">
        <f t="shared" si="24"/>
        <v>No shock</v>
      </c>
      <c r="H226" s="4">
        <f t="shared" si="25"/>
        <v>0</v>
      </c>
      <c r="I226" s="5">
        <v>0</v>
      </c>
      <c r="J226" s="5">
        <v>0</v>
      </c>
      <c r="K226" s="6">
        <v>0</v>
      </c>
      <c r="L226" s="5">
        <v>0</v>
      </c>
      <c r="M226" s="5">
        <v>0</v>
      </c>
      <c r="N226" s="6">
        <f t="shared" si="26"/>
        <v>0</v>
      </c>
      <c r="O226" s="6">
        <f t="shared" si="27"/>
        <v>0</v>
      </c>
      <c r="P226" s="6">
        <f t="shared" si="28"/>
        <v>0</v>
      </c>
      <c r="Q226" s="6">
        <f t="shared" si="29"/>
        <v>0</v>
      </c>
      <c r="R226" s="6">
        <f t="shared" si="30"/>
        <v>0</v>
      </c>
    </row>
    <row r="227" spans="1:18" ht="17" thickTop="1" thickBot="1" x14ac:dyDescent="0.5">
      <c r="A227" s="50" t="s">
        <v>147</v>
      </c>
      <c r="B227" s="3" t="s">
        <v>596</v>
      </c>
      <c r="C227" s="3" t="s">
        <v>611</v>
      </c>
      <c r="D227" s="3" t="s">
        <v>612</v>
      </c>
      <c r="E227" s="3" t="str">
        <f t="shared" si="31"/>
        <v>AF1808_February</v>
      </c>
      <c r="F227" s="10">
        <v>56847.818433850727</v>
      </c>
      <c r="G227" s="4" t="str">
        <f t="shared" si="24"/>
        <v>No shock</v>
      </c>
      <c r="H227" s="4">
        <f t="shared" si="25"/>
        <v>0</v>
      </c>
      <c r="I227" s="5">
        <v>0</v>
      </c>
      <c r="J227" s="5">
        <v>0</v>
      </c>
      <c r="K227" s="6">
        <v>0</v>
      </c>
      <c r="L227" s="5">
        <v>0</v>
      </c>
      <c r="M227" s="5">
        <v>0</v>
      </c>
      <c r="N227" s="6">
        <f t="shared" si="26"/>
        <v>0</v>
      </c>
      <c r="O227" s="6">
        <f t="shared" si="27"/>
        <v>0</v>
      </c>
      <c r="P227" s="6">
        <f t="shared" si="28"/>
        <v>0</v>
      </c>
      <c r="Q227" s="6">
        <f t="shared" si="29"/>
        <v>0</v>
      </c>
      <c r="R227" s="6">
        <f t="shared" si="30"/>
        <v>0</v>
      </c>
    </row>
    <row r="228" spans="1:18" ht="17" thickTop="1" thickBot="1" x14ac:dyDescent="0.5">
      <c r="A228" s="50" t="s">
        <v>147</v>
      </c>
      <c r="B228" s="3" t="s">
        <v>596</v>
      </c>
      <c r="C228" s="3" t="s">
        <v>613</v>
      </c>
      <c r="D228" s="3" t="s">
        <v>614</v>
      </c>
      <c r="E228" s="3" t="str">
        <f t="shared" si="31"/>
        <v>AF1809_February</v>
      </c>
      <c r="F228" s="10">
        <v>81274.21323526479</v>
      </c>
      <c r="G228" s="4" t="str">
        <f t="shared" si="24"/>
        <v>Shock</v>
      </c>
      <c r="H228" s="4">
        <f t="shared" si="25"/>
        <v>1</v>
      </c>
      <c r="I228" s="5">
        <v>0</v>
      </c>
      <c r="J228" s="5">
        <v>0.16666666666666699</v>
      </c>
      <c r="K228" s="6">
        <v>0</v>
      </c>
      <c r="L228" s="5">
        <v>0.25</v>
      </c>
      <c r="M228" s="5">
        <v>0</v>
      </c>
      <c r="N228" s="6">
        <f t="shared" si="26"/>
        <v>0</v>
      </c>
      <c r="O228" s="6">
        <f t="shared" si="27"/>
        <v>0</v>
      </c>
      <c r="P228" s="6">
        <f t="shared" si="28"/>
        <v>0</v>
      </c>
      <c r="Q228" s="6">
        <f t="shared" si="29"/>
        <v>1</v>
      </c>
      <c r="R228" s="6">
        <f t="shared" si="30"/>
        <v>0</v>
      </c>
    </row>
    <row r="229" spans="1:18" ht="17" thickTop="1" thickBot="1" x14ac:dyDescent="0.5">
      <c r="A229" s="50" t="s">
        <v>147</v>
      </c>
      <c r="B229" s="3" t="s">
        <v>596</v>
      </c>
      <c r="C229" s="3" t="s">
        <v>615</v>
      </c>
      <c r="D229" s="3" t="s">
        <v>616</v>
      </c>
      <c r="E229" s="3" t="str">
        <f t="shared" si="31"/>
        <v>AF1810_February</v>
      </c>
      <c r="F229" s="10">
        <v>245088.27421089908</v>
      </c>
      <c r="G229" s="4" t="str">
        <f t="shared" si="24"/>
        <v>No shock</v>
      </c>
      <c r="H229" s="4">
        <f t="shared" si="25"/>
        <v>0</v>
      </c>
      <c r="I229" s="5">
        <v>0</v>
      </c>
      <c r="J229" s="5">
        <v>0</v>
      </c>
      <c r="K229" s="6">
        <v>0</v>
      </c>
      <c r="L229" s="5">
        <v>0</v>
      </c>
      <c r="M229" s="5">
        <v>0</v>
      </c>
      <c r="N229" s="6">
        <f t="shared" si="26"/>
        <v>0</v>
      </c>
      <c r="O229" s="6">
        <f t="shared" si="27"/>
        <v>0</v>
      </c>
      <c r="P229" s="6">
        <f t="shared" si="28"/>
        <v>0</v>
      </c>
      <c r="Q229" s="6">
        <f t="shared" si="29"/>
        <v>0</v>
      </c>
      <c r="R229" s="6">
        <f t="shared" si="30"/>
        <v>0</v>
      </c>
    </row>
    <row r="230" spans="1:18" ht="17" thickTop="1" thickBot="1" x14ac:dyDescent="0.5">
      <c r="A230" s="50" t="s">
        <v>147</v>
      </c>
      <c r="B230" s="3" t="s">
        <v>596</v>
      </c>
      <c r="C230" s="3" t="s">
        <v>617</v>
      </c>
      <c r="D230" s="3" t="s">
        <v>618</v>
      </c>
      <c r="E230" s="3" t="str">
        <f t="shared" si="31"/>
        <v>AF1811_February</v>
      </c>
      <c r="F230" s="10">
        <v>87668.657810225763</v>
      </c>
      <c r="G230" s="4" t="str">
        <f t="shared" si="24"/>
        <v>No shock</v>
      </c>
      <c r="H230" s="4">
        <f t="shared" si="25"/>
        <v>0</v>
      </c>
      <c r="I230" s="5">
        <v>0</v>
      </c>
      <c r="J230" s="5">
        <v>0</v>
      </c>
      <c r="K230" s="6">
        <v>0</v>
      </c>
      <c r="L230" s="5">
        <v>0</v>
      </c>
      <c r="M230" s="5">
        <v>0</v>
      </c>
      <c r="N230" s="6">
        <f t="shared" si="26"/>
        <v>0</v>
      </c>
      <c r="O230" s="6">
        <f t="shared" si="27"/>
        <v>0</v>
      </c>
      <c r="P230" s="6">
        <f t="shared" si="28"/>
        <v>0</v>
      </c>
      <c r="Q230" s="6">
        <f t="shared" si="29"/>
        <v>0</v>
      </c>
      <c r="R230" s="6">
        <f t="shared" si="30"/>
        <v>0</v>
      </c>
    </row>
    <row r="231" spans="1:18" ht="17" thickTop="1" thickBot="1" x14ac:dyDescent="0.5">
      <c r="A231" s="50" t="s">
        <v>147</v>
      </c>
      <c r="B231" s="3" t="s">
        <v>596</v>
      </c>
      <c r="C231" s="3" t="s">
        <v>619</v>
      </c>
      <c r="D231" s="3" t="s">
        <v>620</v>
      </c>
      <c r="E231" s="3" t="str">
        <f t="shared" si="31"/>
        <v>AF1812_February</v>
      </c>
      <c r="F231" s="10">
        <v>72300.275447257343</v>
      </c>
      <c r="G231" s="4" t="str">
        <f t="shared" si="24"/>
        <v>Shock</v>
      </c>
      <c r="H231" s="4">
        <f t="shared" si="25"/>
        <v>1</v>
      </c>
      <c r="I231" s="5">
        <v>1</v>
      </c>
      <c r="J231" s="5">
        <v>0</v>
      </c>
      <c r="K231" s="6">
        <v>0</v>
      </c>
      <c r="L231" s="5">
        <v>0</v>
      </c>
      <c r="M231" s="5">
        <v>0</v>
      </c>
      <c r="N231" s="6">
        <f t="shared" si="26"/>
        <v>1</v>
      </c>
      <c r="O231" s="6">
        <f t="shared" si="27"/>
        <v>0</v>
      </c>
      <c r="P231" s="6">
        <f t="shared" si="28"/>
        <v>0</v>
      </c>
      <c r="Q231" s="6">
        <f t="shared" si="29"/>
        <v>0</v>
      </c>
      <c r="R231" s="6">
        <f t="shared" si="30"/>
        <v>0</v>
      </c>
    </row>
    <row r="232" spans="1:18" ht="17" thickTop="1" thickBot="1" x14ac:dyDescent="0.5">
      <c r="A232" s="50" t="s">
        <v>147</v>
      </c>
      <c r="B232" s="3" t="s">
        <v>596</v>
      </c>
      <c r="C232" s="3" t="s">
        <v>621</v>
      </c>
      <c r="D232" s="3" t="s">
        <v>622</v>
      </c>
      <c r="E232" s="3" t="str">
        <f t="shared" si="31"/>
        <v>AF1813_February</v>
      </c>
      <c r="F232" s="10">
        <v>47809.938429599133</v>
      </c>
      <c r="G232" s="4" t="str">
        <f t="shared" si="24"/>
        <v>No shock</v>
      </c>
      <c r="H232" s="4">
        <f t="shared" si="25"/>
        <v>0</v>
      </c>
      <c r="I232" s="5">
        <v>0</v>
      </c>
      <c r="J232" s="5">
        <v>0</v>
      </c>
      <c r="K232" s="6">
        <v>0</v>
      </c>
      <c r="L232" s="5">
        <v>0</v>
      </c>
      <c r="M232" s="5">
        <v>0</v>
      </c>
      <c r="N232" s="6">
        <f t="shared" si="26"/>
        <v>0</v>
      </c>
      <c r="O232" s="6">
        <f t="shared" si="27"/>
        <v>0</v>
      </c>
      <c r="P232" s="6">
        <f t="shared" si="28"/>
        <v>0</v>
      </c>
      <c r="Q232" s="6">
        <f t="shared" si="29"/>
        <v>0</v>
      </c>
      <c r="R232" s="6">
        <f t="shared" si="30"/>
        <v>0</v>
      </c>
    </row>
    <row r="233" spans="1:18" ht="17" thickTop="1" thickBot="1" x14ac:dyDescent="0.5">
      <c r="A233" s="50" t="s">
        <v>147</v>
      </c>
      <c r="B233" s="3" t="s">
        <v>596</v>
      </c>
      <c r="C233" s="3" t="s">
        <v>623</v>
      </c>
      <c r="D233" s="3" t="s">
        <v>624</v>
      </c>
      <c r="E233" s="3" t="str">
        <f t="shared" si="31"/>
        <v>AF1814_February</v>
      </c>
      <c r="F233" s="10">
        <v>45624.097845951284</v>
      </c>
      <c r="G233" s="4" t="str">
        <f t="shared" si="24"/>
        <v>No shock</v>
      </c>
      <c r="H233" s="4">
        <f t="shared" si="25"/>
        <v>0</v>
      </c>
      <c r="I233" s="5">
        <v>0</v>
      </c>
      <c r="J233" s="5">
        <v>0</v>
      </c>
      <c r="K233" s="6">
        <v>0</v>
      </c>
      <c r="L233" s="5">
        <v>0</v>
      </c>
      <c r="M233" s="5">
        <v>0</v>
      </c>
      <c r="N233" s="6">
        <f t="shared" si="26"/>
        <v>0</v>
      </c>
      <c r="O233" s="6">
        <f t="shared" si="27"/>
        <v>0</v>
      </c>
      <c r="P233" s="6">
        <f t="shared" si="28"/>
        <v>0</v>
      </c>
      <c r="Q233" s="6">
        <f t="shared" si="29"/>
        <v>0</v>
      </c>
      <c r="R233" s="6">
        <f t="shared" si="30"/>
        <v>0</v>
      </c>
    </row>
    <row r="234" spans="1:18" ht="17" thickTop="1" thickBot="1" x14ac:dyDescent="0.5">
      <c r="A234" s="50" t="s">
        <v>147</v>
      </c>
      <c r="B234" s="3" t="s">
        <v>596</v>
      </c>
      <c r="C234" s="3" t="s">
        <v>625</v>
      </c>
      <c r="D234" s="3" t="s">
        <v>626</v>
      </c>
      <c r="E234" s="3" t="str">
        <f t="shared" si="31"/>
        <v>AF1815_February</v>
      </c>
      <c r="F234" s="10">
        <v>47256.708947771156</v>
      </c>
      <c r="G234" s="4" t="str">
        <f t="shared" si="24"/>
        <v>No shock</v>
      </c>
      <c r="H234" s="4">
        <f t="shared" si="25"/>
        <v>0</v>
      </c>
      <c r="I234" s="5">
        <v>0</v>
      </c>
      <c r="J234" s="5">
        <v>0</v>
      </c>
      <c r="K234" s="6">
        <v>0</v>
      </c>
      <c r="L234" s="5">
        <v>0</v>
      </c>
      <c r="M234" s="5">
        <v>0</v>
      </c>
      <c r="N234" s="6">
        <f t="shared" si="26"/>
        <v>0</v>
      </c>
      <c r="O234" s="6">
        <f t="shared" si="27"/>
        <v>0</v>
      </c>
      <c r="P234" s="6">
        <f t="shared" si="28"/>
        <v>0</v>
      </c>
      <c r="Q234" s="6">
        <f t="shared" si="29"/>
        <v>0</v>
      </c>
      <c r="R234" s="6">
        <f t="shared" si="30"/>
        <v>0</v>
      </c>
    </row>
    <row r="235" spans="1:18" ht="17" thickTop="1" thickBot="1" x14ac:dyDescent="0.5">
      <c r="A235" s="50" t="s">
        <v>147</v>
      </c>
      <c r="B235" s="3" t="s">
        <v>596</v>
      </c>
      <c r="C235" s="3" t="s">
        <v>627</v>
      </c>
      <c r="D235" s="3" t="s">
        <v>628</v>
      </c>
      <c r="E235" s="3" t="str">
        <f t="shared" si="31"/>
        <v>AF1816_February</v>
      </c>
      <c r="F235" s="10">
        <v>105982.04965688742</v>
      </c>
      <c r="G235" s="4" t="str">
        <f t="shared" si="24"/>
        <v>No shock</v>
      </c>
      <c r="H235" s="4">
        <f t="shared" si="25"/>
        <v>0</v>
      </c>
      <c r="I235" s="5">
        <v>0</v>
      </c>
      <c r="J235" s="5">
        <v>0</v>
      </c>
      <c r="K235" s="6">
        <v>0</v>
      </c>
      <c r="L235" s="5">
        <v>0</v>
      </c>
      <c r="M235" s="5">
        <v>0</v>
      </c>
      <c r="N235" s="6">
        <f t="shared" si="26"/>
        <v>0</v>
      </c>
      <c r="O235" s="6">
        <f t="shared" si="27"/>
        <v>0</v>
      </c>
      <c r="P235" s="6">
        <f t="shared" si="28"/>
        <v>0</v>
      </c>
      <c r="Q235" s="6">
        <f t="shared" si="29"/>
        <v>0</v>
      </c>
      <c r="R235" s="6">
        <f t="shared" si="30"/>
        <v>0</v>
      </c>
    </row>
    <row r="236" spans="1:18" ht="17" thickTop="1" thickBot="1" x14ac:dyDescent="0.5">
      <c r="A236" s="50" t="s">
        <v>147</v>
      </c>
      <c r="B236" s="3" t="s">
        <v>596</v>
      </c>
      <c r="C236" s="3" t="s">
        <v>629</v>
      </c>
      <c r="D236" s="3" t="s">
        <v>630</v>
      </c>
      <c r="E236" s="3" t="str">
        <f t="shared" si="31"/>
        <v>AF1817_February</v>
      </c>
      <c r="F236" s="10">
        <v>69232.643163932764</v>
      </c>
      <c r="G236" s="4" t="str">
        <f t="shared" si="24"/>
        <v>No shock</v>
      </c>
      <c r="H236" s="4">
        <f t="shared" si="25"/>
        <v>0</v>
      </c>
      <c r="I236" s="5">
        <v>0</v>
      </c>
      <c r="J236" s="5">
        <v>0</v>
      </c>
      <c r="K236" s="6">
        <v>0</v>
      </c>
      <c r="L236" s="5">
        <v>0</v>
      </c>
      <c r="M236" s="5">
        <v>0</v>
      </c>
      <c r="N236" s="6">
        <f t="shared" si="26"/>
        <v>0</v>
      </c>
      <c r="O236" s="6">
        <f t="shared" si="27"/>
        <v>0</v>
      </c>
      <c r="P236" s="6">
        <f t="shared" si="28"/>
        <v>0</v>
      </c>
      <c r="Q236" s="6">
        <f t="shared" si="29"/>
        <v>0</v>
      </c>
      <c r="R236" s="6">
        <f t="shared" si="30"/>
        <v>0</v>
      </c>
    </row>
    <row r="237" spans="1:18" ht="17" thickTop="1" thickBot="1" x14ac:dyDescent="0.5">
      <c r="A237" s="50" t="s">
        <v>147</v>
      </c>
      <c r="B237" s="3" t="s">
        <v>631</v>
      </c>
      <c r="C237" s="3" t="s">
        <v>631</v>
      </c>
      <c r="D237" s="3" t="s">
        <v>632</v>
      </c>
      <c r="E237" s="3" t="str">
        <f t="shared" si="31"/>
        <v>AF1901_February</v>
      </c>
      <c r="F237" s="10">
        <v>446594.18412644812</v>
      </c>
      <c r="G237" s="4" t="str">
        <f t="shared" si="24"/>
        <v>No shock</v>
      </c>
      <c r="H237" s="4">
        <f t="shared" si="25"/>
        <v>0</v>
      </c>
      <c r="I237" s="5">
        <v>0</v>
      </c>
      <c r="J237" s="5">
        <v>0.14285714285714299</v>
      </c>
      <c r="K237" s="6">
        <v>0</v>
      </c>
      <c r="L237" s="5">
        <v>0.2</v>
      </c>
      <c r="M237" s="5">
        <v>0</v>
      </c>
      <c r="N237" s="6">
        <f t="shared" si="26"/>
        <v>0</v>
      </c>
      <c r="O237" s="6">
        <f t="shared" si="27"/>
        <v>0</v>
      </c>
      <c r="P237" s="6">
        <f t="shared" si="28"/>
        <v>0</v>
      </c>
      <c r="Q237" s="6">
        <f t="shared" si="29"/>
        <v>0</v>
      </c>
      <c r="R237" s="6">
        <f t="shared" si="30"/>
        <v>0</v>
      </c>
    </row>
    <row r="238" spans="1:18" ht="17" thickTop="1" thickBot="1" x14ac:dyDescent="0.5">
      <c r="A238" s="50" t="s">
        <v>147</v>
      </c>
      <c r="B238" s="3" t="s">
        <v>631</v>
      </c>
      <c r="C238" s="3" t="s">
        <v>633</v>
      </c>
      <c r="D238" s="3" t="s">
        <v>634</v>
      </c>
      <c r="E238" s="3" t="str">
        <f t="shared" si="31"/>
        <v>AF1902_February</v>
      </c>
      <c r="F238" s="10">
        <v>107698.80084165111</v>
      </c>
      <c r="G238" s="4" t="str">
        <f t="shared" si="24"/>
        <v>No shock</v>
      </c>
      <c r="H238" s="4">
        <f t="shared" si="25"/>
        <v>0</v>
      </c>
      <c r="I238" s="5">
        <v>0</v>
      </c>
      <c r="J238" s="5">
        <v>0</v>
      </c>
      <c r="K238" s="6">
        <v>0</v>
      </c>
      <c r="L238" s="5">
        <v>0</v>
      </c>
      <c r="M238" s="5">
        <v>0</v>
      </c>
      <c r="N238" s="6">
        <f t="shared" si="26"/>
        <v>0</v>
      </c>
      <c r="O238" s="6">
        <f t="shared" si="27"/>
        <v>0</v>
      </c>
      <c r="P238" s="6">
        <f t="shared" si="28"/>
        <v>0</v>
      </c>
      <c r="Q238" s="6">
        <f t="shared" si="29"/>
        <v>0</v>
      </c>
      <c r="R238" s="6">
        <f t="shared" si="30"/>
        <v>0</v>
      </c>
    </row>
    <row r="239" spans="1:18" ht="17" thickTop="1" thickBot="1" x14ac:dyDescent="0.5">
      <c r="A239" s="50" t="s">
        <v>147</v>
      </c>
      <c r="B239" s="3" t="s">
        <v>631</v>
      </c>
      <c r="C239" s="3" t="s">
        <v>635</v>
      </c>
      <c r="D239" s="3" t="s">
        <v>636</v>
      </c>
      <c r="E239" s="3" t="str">
        <f t="shared" si="31"/>
        <v>AF1903_February</v>
      </c>
      <c r="F239" s="10">
        <v>81881.044944227237</v>
      </c>
      <c r="G239" s="4" t="str">
        <f t="shared" si="24"/>
        <v>No shock</v>
      </c>
      <c r="H239" s="4">
        <f t="shared" si="25"/>
        <v>0</v>
      </c>
      <c r="I239" s="5">
        <v>0</v>
      </c>
      <c r="J239" s="5">
        <v>0</v>
      </c>
      <c r="K239" s="6">
        <v>0</v>
      </c>
      <c r="L239" s="5">
        <v>0</v>
      </c>
      <c r="M239" s="5">
        <v>0</v>
      </c>
      <c r="N239" s="6">
        <f t="shared" si="26"/>
        <v>0</v>
      </c>
      <c r="O239" s="6">
        <f t="shared" si="27"/>
        <v>0</v>
      </c>
      <c r="P239" s="6">
        <f t="shared" si="28"/>
        <v>0</v>
      </c>
      <c r="Q239" s="6">
        <f t="shared" si="29"/>
        <v>0</v>
      </c>
      <c r="R239" s="6">
        <f t="shared" si="30"/>
        <v>0</v>
      </c>
    </row>
    <row r="240" spans="1:18" ht="17" thickTop="1" thickBot="1" x14ac:dyDescent="0.5">
      <c r="A240" s="50" t="s">
        <v>147</v>
      </c>
      <c r="B240" s="3" t="s">
        <v>631</v>
      </c>
      <c r="C240" s="3" t="s">
        <v>637</v>
      </c>
      <c r="D240" s="3" t="s">
        <v>638</v>
      </c>
      <c r="E240" s="3" t="str">
        <f t="shared" si="31"/>
        <v>AF1904_February</v>
      </c>
      <c r="F240" s="10">
        <v>234403.84312826901</v>
      </c>
      <c r="G240" s="4" t="str">
        <f t="shared" si="24"/>
        <v>No shock</v>
      </c>
      <c r="H240" s="4">
        <f t="shared" si="25"/>
        <v>0</v>
      </c>
      <c r="I240" s="5">
        <v>0</v>
      </c>
      <c r="J240" s="5">
        <v>0</v>
      </c>
      <c r="K240" s="6">
        <v>0</v>
      </c>
      <c r="L240" s="5">
        <v>0</v>
      </c>
      <c r="M240" s="5">
        <v>0</v>
      </c>
      <c r="N240" s="6">
        <f t="shared" si="26"/>
        <v>0</v>
      </c>
      <c r="O240" s="6">
        <f t="shared" si="27"/>
        <v>0</v>
      </c>
      <c r="P240" s="6">
        <f t="shared" si="28"/>
        <v>0</v>
      </c>
      <c r="Q240" s="6">
        <f t="shared" si="29"/>
        <v>0</v>
      </c>
      <c r="R240" s="6">
        <f t="shared" si="30"/>
        <v>0</v>
      </c>
    </row>
    <row r="241" spans="1:18" ht="17" thickTop="1" thickBot="1" x14ac:dyDescent="0.5">
      <c r="A241" s="50" t="s">
        <v>147</v>
      </c>
      <c r="B241" s="3" t="s">
        <v>631</v>
      </c>
      <c r="C241" s="3" t="s">
        <v>639</v>
      </c>
      <c r="D241" s="3" t="s">
        <v>640</v>
      </c>
      <c r="E241" s="3" t="str">
        <f t="shared" si="31"/>
        <v>AF1905_February</v>
      </c>
      <c r="F241" s="10">
        <v>426666.50046505075</v>
      </c>
      <c r="G241" s="4" t="str">
        <f t="shared" si="24"/>
        <v>Shock</v>
      </c>
      <c r="H241" s="4">
        <f t="shared" si="25"/>
        <v>3</v>
      </c>
      <c r="I241" s="5">
        <v>0.5</v>
      </c>
      <c r="J241" s="5">
        <v>0.33333333333333298</v>
      </c>
      <c r="K241" s="6">
        <v>1</v>
      </c>
      <c r="L241" s="5">
        <v>0</v>
      </c>
      <c r="M241" s="5">
        <v>0.33333333333333298</v>
      </c>
      <c r="N241" s="6">
        <f t="shared" si="26"/>
        <v>1</v>
      </c>
      <c r="O241" s="6">
        <f t="shared" si="27"/>
        <v>1</v>
      </c>
      <c r="P241" s="6">
        <f t="shared" si="28"/>
        <v>0</v>
      </c>
      <c r="Q241" s="6">
        <f t="shared" si="29"/>
        <v>0</v>
      </c>
      <c r="R241" s="6">
        <f t="shared" si="30"/>
        <v>1</v>
      </c>
    </row>
    <row r="242" spans="1:18" ht="17" thickTop="1" thickBot="1" x14ac:dyDescent="0.5">
      <c r="A242" s="50" t="s">
        <v>147</v>
      </c>
      <c r="B242" s="3" t="s">
        <v>631</v>
      </c>
      <c r="C242" s="3" t="s">
        <v>641</v>
      </c>
      <c r="D242" s="3" t="s">
        <v>642</v>
      </c>
      <c r="E242" s="3" t="str">
        <f t="shared" si="31"/>
        <v>AF1906_February</v>
      </c>
      <c r="F242" s="10">
        <v>160112.09280163713</v>
      </c>
      <c r="G242" s="4" t="str">
        <f t="shared" si="24"/>
        <v>No shock</v>
      </c>
      <c r="H242" s="4">
        <f t="shared" si="25"/>
        <v>0</v>
      </c>
      <c r="I242" s="5">
        <v>0</v>
      </c>
      <c r="J242" s="5">
        <v>0</v>
      </c>
      <c r="K242" s="6">
        <v>0</v>
      </c>
      <c r="L242" s="5">
        <v>0</v>
      </c>
      <c r="M242" s="5">
        <v>0</v>
      </c>
      <c r="N242" s="6">
        <f t="shared" si="26"/>
        <v>0</v>
      </c>
      <c r="O242" s="6">
        <f t="shared" si="27"/>
        <v>0</v>
      </c>
      <c r="P242" s="6">
        <f t="shared" si="28"/>
        <v>0</v>
      </c>
      <c r="Q242" s="6">
        <f t="shared" si="29"/>
        <v>0</v>
      </c>
      <c r="R242" s="6">
        <f t="shared" si="30"/>
        <v>0</v>
      </c>
    </row>
    <row r="243" spans="1:18" ht="17" thickTop="1" thickBot="1" x14ac:dyDescent="0.5">
      <c r="A243" s="50" t="s">
        <v>147</v>
      </c>
      <c r="B243" s="3" t="s">
        <v>631</v>
      </c>
      <c r="C243" s="3" t="s">
        <v>643</v>
      </c>
      <c r="D243" s="3" t="s">
        <v>644</v>
      </c>
      <c r="E243" s="3" t="str">
        <f t="shared" si="31"/>
        <v>AF1907_February</v>
      </c>
      <c r="F243" s="10">
        <v>103372.01463400699</v>
      </c>
      <c r="G243" s="4" t="str">
        <f t="shared" si="24"/>
        <v>No shock</v>
      </c>
      <c r="H243" s="4">
        <f t="shared" si="25"/>
        <v>0</v>
      </c>
      <c r="I243" s="5">
        <v>0</v>
      </c>
      <c r="J243" s="5">
        <v>0</v>
      </c>
      <c r="K243" s="6">
        <v>0</v>
      </c>
      <c r="L243" s="5">
        <v>0</v>
      </c>
      <c r="M243" s="5">
        <v>0</v>
      </c>
      <c r="N243" s="6">
        <f t="shared" si="26"/>
        <v>0</v>
      </c>
      <c r="O243" s="6">
        <f t="shared" si="27"/>
        <v>0</v>
      </c>
      <c r="P243" s="6">
        <f t="shared" si="28"/>
        <v>0</v>
      </c>
      <c r="Q243" s="6">
        <f t="shared" si="29"/>
        <v>0</v>
      </c>
      <c r="R243" s="6">
        <f t="shared" si="30"/>
        <v>0</v>
      </c>
    </row>
    <row r="244" spans="1:18" ht="17" thickTop="1" thickBot="1" x14ac:dyDescent="0.5">
      <c r="A244" s="50" t="s">
        <v>147</v>
      </c>
      <c r="B244" s="3" t="s">
        <v>645</v>
      </c>
      <c r="C244" s="3" t="s">
        <v>646</v>
      </c>
      <c r="D244" s="3" t="s">
        <v>647</v>
      </c>
      <c r="E244" s="3" t="str">
        <f t="shared" si="31"/>
        <v>AF2001_February</v>
      </c>
      <c r="F244" s="10">
        <v>175337.44748941041</v>
      </c>
      <c r="G244" s="4" t="str">
        <f t="shared" si="24"/>
        <v>No shock</v>
      </c>
      <c r="H244" s="4">
        <f t="shared" si="25"/>
        <v>0</v>
      </c>
      <c r="I244" s="5">
        <v>0</v>
      </c>
      <c r="J244" s="5">
        <v>0</v>
      </c>
      <c r="K244" s="6">
        <v>0</v>
      </c>
      <c r="L244" s="5">
        <v>0</v>
      </c>
      <c r="M244" s="5">
        <v>0</v>
      </c>
      <c r="N244" s="6">
        <f t="shared" si="26"/>
        <v>0</v>
      </c>
      <c r="O244" s="6">
        <f t="shared" si="27"/>
        <v>0</v>
      </c>
      <c r="P244" s="6">
        <f t="shared" si="28"/>
        <v>0</v>
      </c>
      <c r="Q244" s="6">
        <f t="shared" si="29"/>
        <v>0</v>
      </c>
      <c r="R244" s="6">
        <f t="shared" si="30"/>
        <v>0</v>
      </c>
    </row>
    <row r="245" spans="1:18" ht="17" thickTop="1" thickBot="1" x14ac:dyDescent="0.5">
      <c r="A245" s="50" t="s">
        <v>147</v>
      </c>
      <c r="B245" s="3" t="s">
        <v>645</v>
      </c>
      <c r="C245" s="3" t="s">
        <v>648</v>
      </c>
      <c r="D245" s="3" t="s">
        <v>649</v>
      </c>
      <c r="E245" s="3" t="str">
        <f t="shared" si="31"/>
        <v>AF2002_February</v>
      </c>
      <c r="F245" s="10">
        <v>76701.247684562069</v>
      </c>
      <c r="G245" s="4" t="str">
        <f t="shared" si="24"/>
        <v>No shock</v>
      </c>
      <c r="H245" s="4">
        <f t="shared" si="25"/>
        <v>0</v>
      </c>
      <c r="I245" s="5">
        <v>0</v>
      </c>
      <c r="J245" s="5">
        <v>0</v>
      </c>
      <c r="K245" s="6">
        <v>0</v>
      </c>
      <c r="L245" s="5">
        <v>0</v>
      </c>
      <c r="M245" s="5">
        <v>0</v>
      </c>
      <c r="N245" s="6">
        <f t="shared" si="26"/>
        <v>0</v>
      </c>
      <c r="O245" s="6">
        <f t="shared" si="27"/>
        <v>0</v>
      </c>
      <c r="P245" s="6">
        <f t="shared" si="28"/>
        <v>0</v>
      </c>
      <c r="Q245" s="6">
        <f t="shared" si="29"/>
        <v>0</v>
      </c>
      <c r="R245" s="6">
        <f t="shared" si="30"/>
        <v>0</v>
      </c>
    </row>
    <row r="246" spans="1:18" ht="17" thickTop="1" thickBot="1" x14ac:dyDescent="0.5">
      <c r="A246" s="50" t="s">
        <v>147</v>
      </c>
      <c r="B246" s="3" t="s">
        <v>645</v>
      </c>
      <c r="C246" s="3" t="s">
        <v>650</v>
      </c>
      <c r="D246" s="3" t="s">
        <v>651</v>
      </c>
      <c r="E246" s="3" t="str">
        <f t="shared" si="31"/>
        <v>AF2003_February</v>
      </c>
      <c r="F246" s="10">
        <v>60104.455424515494</v>
      </c>
      <c r="G246" s="4" t="str">
        <f t="shared" si="24"/>
        <v>No shock</v>
      </c>
      <c r="H246" s="4">
        <f t="shared" si="25"/>
        <v>0</v>
      </c>
      <c r="I246" s="5">
        <v>0</v>
      </c>
      <c r="J246" s="5">
        <v>0</v>
      </c>
      <c r="K246" s="6">
        <v>0</v>
      </c>
      <c r="L246" s="5">
        <v>0</v>
      </c>
      <c r="M246" s="5">
        <v>0</v>
      </c>
      <c r="N246" s="6">
        <f t="shared" si="26"/>
        <v>0</v>
      </c>
      <c r="O246" s="6">
        <f t="shared" si="27"/>
        <v>0</v>
      </c>
      <c r="P246" s="6">
        <f t="shared" si="28"/>
        <v>0</v>
      </c>
      <c r="Q246" s="6">
        <f t="shared" si="29"/>
        <v>0</v>
      </c>
      <c r="R246" s="6">
        <f t="shared" si="30"/>
        <v>0</v>
      </c>
    </row>
    <row r="247" spans="1:18" ht="17" thickTop="1" thickBot="1" x14ac:dyDescent="0.5">
      <c r="A247" s="50" t="s">
        <v>147</v>
      </c>
      <c r="B247" s="3" t="s">
        <v>645</v>
      </c>
      <c r="C247" s="3" t="s">
        <v>652</v>
      </c>
      <c r="D247" s="3" t="s">
        <v>653</v>
      </c>
      <c r="E247" s="3" t="str">
        <f t="shared" si="31"/>
        <v>AF2004_February</v>
      </c>
      <c r="F247" s="10">
        <v>19512.581419572387</v>
      </c>
      <c r="G247" s="4" t="str">
        <f t="shared" si="24"/>
        <v>No shock</v>
      </c>
      <c r="H247" s="4">
        <f t="shared" si="25"/>
        <v>0</v>
      </c>
      <c r="I247" s="5">
        <v>0</v>
      </c>
      <c r="J247" s="5">
        <v>0</v>
      </c>
      <c r="K247" s="6">
        <v>0</v>
      </c>
      <c r="L247" s="5">
        <v>0</v>
      </c>
      <c r="M247" s="5">
        <v>0</v>
      </c>
      <c r="N247" s="6">
        <f t="shared" si="26"/>
        <v>0</v>
      </c>
      <c r="O247" s="6">
        <f t="shared" si="27"/>
        <v>0</v>
      </c>
      <c r="P247" s="6">
        <f t="shared" si="28"/>
        <v>0</v>
      </c>
      <c r="Q247" s="6">
        <f t="shared" si="29"/>
        <v>0</v>
      </c>
      <c r="R247" s="6">
        <f t="shared" si="30"/>
        <v>0</v>
      </c>
    </row>
    <row r="248" spans="1:18" ht="17" thickTop="1" thickBot="1" x14ac:dyDescent="0.5">
      <c r="A248" s="50" t="s">
        <v>147</v>
      </c>
      <c r="B248" s="3" t="s">
        <v>645</v>
      </c>
      <c r="C248" s="3" t="s">
        <v>654</v>
      </c>
      <c r="D248" s="3" t="s">
        <v>655</v>
      </c>
      <c r="E248" s="3" t="str">
        <f t="shared" si="31"/>
        <v>AF2005_February</v>
      </c>
      <c r="F248" s="10">
        <v>70209.122622802286</v>
      </c>
      <c r="G248" s="4" t="str">
        <f t="shared" si="24"/>
        <v>No shock</v>
      </c>
      <c r="H248" s="4">
        <f t="shared" si="25"/>
        <v>0</v>
      </c>
      <c r="I248" s="5">
        <v>0</v>
      </c>
      <c r="J248" s="5">
        <v>0</v>
      </c>
      <c r="K248" s="6">
        <v>0</v>
      </c>
      <c r="L248" s="5">
        <v>0</v>
      </c>
      <c r="M248" s="5">
        <v>0</v>
      </c>
      <c r="N248" s="6">
        <f t="shared" si="26"/>
        <v>0</v>
      </c>
      <c r="O248" s="6">
        <f t="shared" si="27"/>
        <v>0</v>
      </c>
      <c r="P248" s="6">
        <f t="shared" si="28"/>
        <v>0</v>
      </c>
      <c r="Q248" s="6">
        <f t="shared" si="29"/>
        <v>0</v>
      </c>
      <c r="R248" s="6">
        <f t="shared" si="30"/>
        <v>0</v>
      </c>
    </row>
    <row r="249" spans="1:18" ht="17" thickTop="1" thickBot="1" x14ac:dyDescent="0.5">
      <c r="A249" s="50" t="s">
        <v>147</v>
      </c>
      <c r="B249" s="3" t="s">
        <v>645</v>
      </c>
      <c r="C249" s="3" t="s">
        <v>656</v>
      </c>
      <c r="D249" s="3" t="s">
        <v>657</v>
      </c>
      <c r="E249" s="3" t="str">
        <f t="shared" si="31"/>
        <v>AF2006_February</v>
      </c>
      <c r="F249" s="10">
        <v>100355.16610117505</v>
      </c>
      <c r="G249" s="4" t="str">
        <f t="shared" si="24"/>
        <v>Shock</v>
      </c>
      <c r="H249" s="4">
        <f t="shared" si="25"/>
        <v>1</v>
      </c>
      <c r="I249" s="5">
        <v>0.25</v>
      </c>
      <c r="J249" s="5">
        <v>0</v>
      </c>
      <c r="K249" s="6">
        <v>0</v>
      </c>
      <c r="L249" s="5">
        <v>0</v>
      </c>
      <c r="M249" s="5">
        <v>0</v>
      </c>
      <c r="N249" s="6">
        <f t="shared" si="26"/>
        <v>1</v>
      </c>
      <c r="O249" s="6">
        <f t="shared" si="27"/>
        <v>0</v>
      </c>
      <c r="P249" s="6">
        <f t="shared" si="28"/>
        <v>0</v>
      </c>
      <c r="Q249" s="6">
        <f t="shared" si="29"/>
        <v>0</v>
      </c>
      <c r="R249" s="6">
        <f t="shared" si="30"/>
        <v>0</v>
      </c>
    </row>
    <row r="250" spans="1:18" ht="17" thickTop="1" thickBot="1" x14ac:dyDescent="0.5">
      <c r="A250" s="50" t="s">
        <v>147</v>
      </c>
      <c r="B250" s="3" t="s">
        <v>645</v>
      </c>
      <c r="C250" s="3" t="s">
        <v>658</v>
      </c>
      <c r="D250" s="3" t="s">
        <v>659</v>
      </c>
      <c r="E250" s="3" t="str">
        <f t="shared" si="31"/>
        <v>AF2007_February</v>
      </c>
      <c r="F250" s="10">
        <v>88866.401973806162</v>
      </c>
      <c r="G250" s="4" t="str">
        <f t="shared" si="24"/>
        <v>No shock</v>
      </c>
      <c r="H250" s="4">
        <f t="shared" si="25"/>
        <v>0</v>
      </c>
      <c r="I250" s="5">
        <v>0</v>
      </c>
      <c r="J250" s="5">
        <v>0</v>
      </c>
      <c r="K250" s="6">
        <v>0</v>
      </c>
      <c r="L250" s="5">
        <v>0</v>
      </c>
      <c r="M250" s="5">
        <v>0</v>
      </c>
      <c r="N250" s="6">
        <f t="shared" si="26"/>
        <v>0</v>
      </c>
      <c r="O250" s="6">
        <f t="shared" si="27"/>
        <v>0</v>
      </c>
      <c r="P250" s="6">
        <f t="shared" si="28"/>
        <v>0</v>
      </c>
      <c r="Q250" s="6">
        <f t="shared" si="29"/>
        <v>0</v>
      </c>
      <c r="R250" s="6">
        <f t="shared" si="30"/>
        <v>0</v>
      </c>
    </row>
    <row r="251" spans="1:18" ht="17" thickTop="1" thickBot="1" x14ac:dyDescent="0.5">
      <c r="A251" s="50" t="s">
        <v>147</v>
      </c>
      <c r="B251" s="3" t="s">
        <v>660</v>
      </c>
      <c r="C251" s="3" t="s">
        <v>661</v>
      </c>
      <c r="D251" s="3" t="s">
        <v>662</v>
      </c>
      <c r="E251" s="3" t="str">
        <f t="shared" si="31"/>
        <v>AF2101_February</v>
      </c>
      <c r="F251" s="10">
        <v>652784.821134364</v>
      </c>
      <c r="G251" s="4" t="str">
        <f t="shared" si="24"/>
        <v>No shock</v>
      </c>
      <c r="H251" s="4">
        <f t="shared" si="25"/>
        <v>0</v>
      </c>
      <c r="I251" s="5">
        <v>0.08</v>
      </c>
      <c r="J251" s="5">
        <v>0</v>
      </c>
      <c r="K251" s="6">
        <v>0</v>
      </c>
      <c r="L251" s="5">
        <v>0</v>
      </c>
      <c r="M251" s="5">
        <v>0</v>
      </c>
      <c r="N251" s="6">
        <f t="shared" si="26"/>
        <v>0</v>
      </c>
      <c r="O251" s="6">
        <f t="shared" si="27"/>
        <v>0</v>
      </c>
      <c r="P251" s="6">
        <f t="shared" si="28"/>
        <v>0</v>
      </c>
      <c r="Q251" s="6">
        <f t="shared" si="29"/>
        <v>0</v>
      </c>
      <c r="R251" s="6">
        <f t="shared" si="30"/>
        <v>0</v>
      </c>
    </row>
    <row r="252" spans="1:18" ht="17" thickTop="1" thickBot="1" x14ac:dyDescent="0.5">
      <c r="A252" s="50" t="s">
        <v>147</v>
      </c>
      <c r="B252" s="3" t="s">
        <v>660</v>
      </c>
      <c r="C252" s="3" t="s">
        <v>663</v>
      </c>
      <c r="D252" s="3" t="s">
        <v>664</v>
      </c>
      <c r="E252" s="3" t="str">
        <f t="shared" si="31"/>
        <v>AF2102_February</v>
      </c>
      <c r="F252" s="10">
        <v>233379.64243451395</v>
      </c>
      <c r="G252" s="4" t="str">
        <f t="shared" si="24"/>
        <v>No shock</v>
      </c>
      <c r="H252" s="4">
        <f t="shared" si="25"/>
        <v>0</v>
      </c>
      <c r="I252" s="5">
        <v>0</v>
      </c>
      <c r="J252" s="5">
        <v>0</v>
      </c>
      <c r="K252" s="6">
        <v>0</v>
      </c>
      <c r="L252" s="5">
        <v>0</v>
      </c>
      <c r="M252" s="5">
        <v>0</v>
      </c>
      <c r="N252" s="6">
        <f t="shared" si="26"/>
        <v>0</v>
      </c>
      <c r="O252" s="6">
        <f t="shared" si="27"/>
        <v>0</v>
      </c>
      <c r="P252" s="6">
        <f t="shared" si="28"/>
        <v>0</v>
      </c>
      <c r="Q252" s="6">
        <f t="shared" si="29"/>
        <v>0</v>
      </c>
      <c r="R252" s="6">
        <f t="shared" si="30"/>
        <v>0</v>
      </c>
    </row>
    <row r="253" spans="1:18" ht="17" thickTop="1" thickBot="1" x14ac:dyDescent="0.5">
      <c r="A253" s="50" t="s">
        <v>147</v>
      </c>
      <c r="B253" s="3" t="s">
        <v>660</v>
      </c>
      <c r="C253" s="3" t="s">
        <v>665</v>
      </c>
      <c r="D253" s="3" t="s">
        <v>666</v>
      </c>
      <c r="E253" s="3" t="str">
        <f t="shared" si="31"/>
        <v>AF2103_February</v>
      </c>
      <c r="F253" s="10">
        <v>174680.69993388114</v>
      </c>
      <c r="G253" s="4" t="str">
        <f t="shared" si="24"/>
        <v>No shock</v>
      </c>
      <c r="H253" s="4">
        <f t="shared" si="25"/>
        <v>0</v>
      </c>
      <c r="I253" s="5">
        <v>0</v>
      </c>
      <c r="J253" s="5">
        <v>0</v>
      </c>
      <c r="K253" s="6">
        <v>0</v>
      </c>
      <c r="L253" s="5">
        <v>0</v>
      </c>
      <c r="M253" s="5">
        <v>0</v>
      </c>
      <c r="N253" s="6">
        <f t="shared" si="26"/>
        <v>0</v>
      </c>
      <c r="O253" s="6">
        <f t="shared" si="27"/>
        <v>0</v>
      </c>
      <c r="P253" s="6">
        <f t="shared" si="28"/>
        <v>0</v>
      </c>
      <c r="Q253" s="6">
        <f t="shared" si="29"/>
        <v>0</v>
      </c>
      <c r="R253" s="6">
        <f t="shared" si="30"/>
        <v>0</v>
      </c>
    </row>
    <row r="254" spans="1:18" ht="17" thickTop="1" thickBot="1" x14ac:dyDescent="0.5">
      <c r="A254" s="50" t="s">
        <v>147</v>
      </c>
      <c r="B254" s="3" t="s">
        <v>660</v>
      </c>
      <c r="C254" s="3" t="s">
        <v>667</v>
      </c>
      <c r="D254" s="3" t="s">
        <v>668</v>
      </c>
      <c r="E254" s="3" t="str">
        <f t="shared" si="31"/>
        <v>AF2104_February</v>
      </c>
      <c r="F254" s="10">
        <v>57632.342661651506</v>
      </c>
      <c r="G254" s="4" t="str">
        <f t="shared" si="24"/>
        <v>No shock</v>
      </c>
      <c r="H254" s="4">
        <f t="shared" si="25"/>
        <v>0</v>
      </c>
      <c r="I254" s="5">
        <v>0</v>
      </c>
      <c r="J254" s="5">
        <v>0</v>
      </c>
      <c r="K254" s="6">
        <v>0</v>
      </c>
      <c r="L254" s="5">
        <v>0</v>
      </c>
      <c r="M254" s="5">
        <v>0</v>
      </c>
      <c r="N254" s="6">
        <f t="shared" si="26"/>
        <v>0</v>
      </c>
      <c r="O254" s="6">
        <f t="shared" si="27"/>
        <v>0</v>
      </c>
      <c r="P254" s="6">
        <f t="shared" si="28"/>
        <v>0</v>
      </c>
      <c r="Q254" s="6">
        <f t="shared" si="29"/>
        <v>0</v>
      </c>
      <c r="R254" s="6">
        <f t="shared" si="30"/>
        <v>0</v>
      </c>
    </row>
    <row r="255" spans="1:18" ht="17" thickTop="1" thickBot="1" x14ac:dyDescent="0.5">
      <c r="A255" s="50" t="s">
        <v>147</v>
      </c>
      <c r="B255" s="3" t="s">
        <v>660</v>
      </c>
      <c r="C255" s="3" t="s">
        <v>669</v>
      </c>
      <c r="D255" s="3" t="s">
        <v>670</v>
      </c>
      <c r="E255" s="3" t="str">
        <f t="shared" si="31"/>
        <v>AF2105_February</v>
      </c>
      <c r="F255" s="10">
        <v>17418.543516834561</v>
      </c>
      <c r="G255" s="4" t="str">
        <f t="shared" si="24"/>
        <v>No shock</v>
      </c>
      <c r="H255" s="4">
        <f t="shared" si="25"/>
        <v>0</v>
      </c>
      <c r="I255" s="5">
        <v>0</v>
      </c>
      <c r="J255" s="5">
        <v>0</v>
      </c>
      <c r="K255" s="6">
        <v>0</v>
      </c>
      <c r="L255" s="5">
        <v>0</v>
      </c>
      <c r="M255" s="5">
        <v>0</v>
      </c>
      <c r="N255" s="6">
        <f t="shared" si="26"/>
        <v>0</v>
      </c>
      <c r="O255" s="6">
        <f t="shared" si="27"/>
        <v>0</v>
      </c>
      <c r="P255" s="6">
        <f t="shared" si="28"/>
        <v>0</v>
      </c>
      <c r="Q255" s="6">
        <f t="shared" si="29"/>
        <v>0</v>
      </c>
      <c r="R255" s="6">
        <f t="shared" si="30"/>
        <v>0</v>
      </c>
    </row>
    <row r="256" spans="1:18" ht="17" thickTop="1" thickBot="1" x14ac:dyDescent="0.5">
      <c r="A256" s="50" t="s">
        <v>147</v>
      </c>
      <c r="B256" s="3" t="s">
        <v>660</v>
      </c>
      <c r="C256" s="3" t="s">
        <v>660</v>
      </c>
      <c r="D256" s="3" t="s">
        <v>671</v>
      </c>
      <c r="E256" s="3" t="str">
        <f t="shared" si="31"/>
        <v>AF2106_February</v>
      </c>
      <c r="F256" s="10">
        <v>157196.17730726174</v>
      </c>
      <c r="G256" s="4" t="str">
        <f t="shared" si="24"/>
        <v>Shock</v>
      </c>
      <c r="H256" s="4">
        <f t="shared" si="25"/>
        <v>3</v>
      </c>
      <c r="I256" s="5">
        <v>0.2</v>
      </c>
      <c r="J256" s="5">
        <v>0.33333333333333298</v>
      </c>
      <c r="K256" s="6">
        <v>0</v>
      </c>
      <c r="L256" s="5">
        <v>0.5</v>
      </c>
      <c r="M256" s="5">
        <v>0.25</v>
      </c>
      <c r="N256" s="6">
        <f t="shared" si="26"/>
        <v>0</v>
      </c>
      <c r="O256" s="6">
        <f t="shared" si="27"/>
        <v>1</v>
      </c>
      <c r="P256" s="6">
        <f t="shared" si="28"/>
        <v>0</v>
      </c>
      <c r="Q256" s="6">
        <f t="shared" si="29"/>
        <v>1</v>
      </c>
      <c r="R256" s="6">
        <f t="shared" si="30"/>
        <v>1</v>
      </c>
    </row>
    <row r="257" spans="1:18" ht="17" thickTop="1" thickBot="1" x14ac:dyDescent="0.5">
      <c r="A257" s="50" t="s">
        <v>147</v>
      </c>
      <c r="B257" s="3" t="s">
        <v>660</v>
      </c>
      <c r="C257" s="3" t="s">
        <v>672</v>
      </c>
      <c r="D257" s="3" t="s">
        <v>673</v>
      </c>
      <c r="E257" s="3" t="str">
        <f t="shared" si="31"/>
        <v>AF2107_February</v>
      </c>
      <c r="F257" s="10">
        <v>135074.11697881419</v>
      </c>
      <c r="G257" s="4" t="str">
        <f t="shared" si="24"/>
        <v>No shock</v>
      </c>
      <c r="H257" s="4">
        <f t="shared" si="25"/>
        <v>0</v>
      </c>
      <c r="I257" s="5">
        <v>0</v>
      </c>
      <c r="J257" s="5">
        <v>0</v>
      </c>
      <c r="K257" s="6">
        <v>0</v>
      </c>
      <c r="L257" s="5">
        <v>0</v>
      </c>
      <c r="M257" s="5">
        <v>0</v>
      </c>
      <c r="N257" s="6">
        <f t="shared" si="26"/>
        <v>0</v>
      </c>
      <c r="O257" s="6">
        <f t="shared" si="27"/>
        <v>0</v>
      </c>
      <c r="P257" s="6">
        <f t="shared" si="28"/>
        <v>0</v>
      </c>
      <c r="Q257" s="6">
        <f t="shared" si="29"/>
        <v>0</v>
      </c>
      <c r="R257" s="6">
        <f t="shared" si="30"/>
        <v>0</v>
      </c>
    </row>
    <row r="258" spans="1:18" ht="17" thickTop="1" thickBot="1" x14ac:dyDescent="0.5">
      <c r="A258" s="50" t="s">
        <v>147</v>
      </c>
      <c r="B258" s="3" t="s">
        <v>660</v>
      </c>
      <c r="C258" s="3" t="s">
        <v>674</v>
      </c>
      <c r="D258" s="3" t="s">
        <v>675</v>
      </c>
      <c r="E258" s="3" t="str">
        <f t="shared" si="31"/>
        <v>AF2108_February</v>
      </c>
      <c r="F258" s="10">
        <v>126259.56077684647</v>
      </c>
      <c r="G258" s="4" t="str">
        <f t="shared" si="24"/>
        <v>No shock</v>
      </c>
      <c r="H258" s="4">
        <f t="shared" si="25"/>
        <v>0</v>
      </c>
      <c r="I258" s="5">
        <v>0</v>
      </c>
      <c r="J258" s="5">
        <v>0</v>
      </c>
      <c r="K258" s="6">
        <v>0</v>
      </c>
      <c r="L258" s="5">
        <v>0</v>
      </c>
      <c r="M258" s="5">
        <v>0</v>
      </c>
      <c r="N258" s="6">
        <f t="shared" si="26"/>
        <v>0</v>
      </c>
      <c r="O258" s="6">
        <f t="shared" si="27"/>
        <v>0</v>
      </c>
      <c r="P258" s="6">
        <f t="shared" si="28"/>
        <v>0</v>
      </c>
      <c r="Q258" s="6">
        <f t="shared" si="29"/>
        <v>0</v>
      </c>
      <c r="R258" s="6">
        <f t="shared" si="30"/>
        <v>0</v>
      </c>
    </row>
    <row r="259" spans="1:18" ht="17" thickTop="1" thickBot="1" x14ac:dyDescent="0.5">
      <c r="A259" s="50" t="s">
        <v>147</v>
      </c>
      <c r="B259" s="3" t="s">
        <v>660</v>
      </c>
      <c r="C259" s="3" t="s">
        <v>676</v>
      </c>
      <c r="D259" s="3" t="s">
        <v>677</v>
      </c>
      <c r="E259" s="3" t="str">
        <f t="shared" si="31"/>
        <v>AF2109_February</v>
      </c>
      <c r="F259" s="10">
        <v>117342.44194520789</v>
      </c>
      <c r="G259" s="4" t="str">
        <f t="shared" ref="G259:G322" si="32">IF(H259&gt;0, "Shock", "No shock")</f>
        <v>Shock</v>
      </c>
      <c r="H259" s="4">
        <f t="shared" ref="H259:H322" si="33">SUM(N259:R259)</f>
        <v>1</v>
      </c>
      <c r="I259" s="5">
        <v>0.5</v>
      </c>
      <c r="J259" s="5">
        <v>0</v>
      </c>
      <c r="K259" s="6">
        <v>0</v>
      </c>
      <c r="L259" s="5">
        <v>0</v>
      </c>
      <c r="M259" s="5">
        <v>0</v>
      </c>
      <c r="N259" s="6">
        <f t="shared" ref="N259:N322" si="34">IF(I259&gt;0.2, 1, 0)</f>
        <v>1</v>
      </c>
      <c r="O259" s="6">
        <f t="shared" ref="O259:O322" si="35">IF(J259&gt;0.2, 1, 0)</f>
        <v>0</v>
      </c>
      <c r="P259" s="6">
        <f t="shared" ref="P259:P322" si="36">IF(K259&gt;3, 1, 0)</f>
        <v>0</v>
      </c>
      <c r="Q259" s="6">
        <f t="shared" ref="Q259:Q322" si="37">IF(L259&gt;0.2, 1, 0)</f>
        <v>0</v>
      </c>
      <c r="R259" s="6">
        <f t="shared" ref="R259:R322" si="38">IF(M259&gt;0.2, 1, 0)</f>
        <v>0</v>
      </c>
    </row>
    <row r="260" spans="1:18" ht="17" thickTop="1" thickBot="1" x14ac:dyDescent="0.5">
      <c r="A260" s="50" t="s">
        <v>147</v>
      </c>
      <c r="B260" s="3" t="s">
        <v>660</v>
      </c>
      <c r="C260" s="3" t="s">
        <v>678</v>
      </c>
      <c r="D260" s="3" t="s">
        <v>679</v>
      </c>
      <c r="E260" s="3" t="str">
        <f t="shared" ref="E260:E323" si="39">_xlfn.CONCAT(D260,"_",A260)</f>
        <v>AF2110_February</v>
      </c>
      <c r="F260" s="10">
        <v>71483.155958662828</v>
      </c>
      <c r="G260" s="4" t="str">
        <f t="shared" si="32"/>
        <v>No shock</v>
      </c>
      <c r="H260" s="4">
        <f t="shared" si="33"/>
        <v>0</v>
      </c>
      <c r="I260" s="5">
        <v>0</v>
      </c>
      <c r="J260" s="5">
        <v>0</v>
      </c>
      <c r="K260" s="6">
        <v>0</v>
      </c>
      <c r="L260" s="5">
        <v>0</v>
      </c>
      <c r="M260" s="5">
        <v>0</v>
      </c>
      <c r="N260" s="6">
        <f t="shared" si="34"/>
        <v>0</v>
      </c>
      <c r="O260" s="6">
        <f t="shared" si="35"/>
        <v>0</v>
      </c>
      <c r="P260" s="6">
        <f t="shared" si="36"/>
        <v>0</v>
      </c>
      <c r="Q260" s="6">
        <f t="shared" si="37"/>
        <v>0</v>
      </c>
      <c r="R260" s="6">
        <f t="shared" si="38"/>
        <v>0</v>
      </c>
    </row>
    <row r="261" spans="1:18" ht="17" thickTop="1" thickBot="1" x14ac:dyDescent="0.5">
      <c r="A261" s="50" t="s">
        <v>147</v>
      </c>
      <c r="B261" s="3" t="s">
        <v>660</v>
      </c>
      <c r="C261" s="3" t="s">
        <v>680</v>
      </c>
      <c r="D261" s="3" t="s">
        <v>681</v>
      </c>
      <c r="E261" s="3" t="str">
        <f t="shared" si="39"/>
        <v>AF2111_February</v>
      </c>
      <c r="F261" s="10">
        <v>106228.5090845473</v>
      </c>
      <c r="G261" s="4" t="str">
        <f t="shared" si="32"/>
        <v>No shock</v>
      </c>
      <c r="H261" s="4">
        <f t="shared" si="33"/>
        <v>0</v>
      </c>
      <c r="I261" s="5">
        <v>0</v>
      </c>
      <c r="J261" s="5">
        <v>0</v>
      </c>
      <c r="K261" s="6">
        <v>0</v>
      </c>
      <c r="L261" s="5">
        <v>0</v>
      </c>
      <c r="M261" s="5">
        <v>0</v>
      </c>
      <c r="N261" s="6">
        <f t="shared" si="34"/>
        <v>0</v>
      </c>
      <c r="O261" s="6">
        <f t="shared" si="35"/>
        <v>0</v>
      </c>
      <c r="P261" s="6">
        <f t="shared" si="36"/>
        <v>0</v>
      </c>
      <c r="Q261" s="6">
        <f t="shared" si="37"/>
        <v>0</v>
      </c>
      <c r="R261" s="6">
        <f t="shared" si="38"/>
        <v>0</v>
      </c>
    </row>
    <row r="262" spans="1:18" ht="17" thickTop="1" thickBot="1" x14ac:dyDescent="0.5">
      <c r="A262" s="50" t="s">
        <v>147</v>
      </c>
      <c r="B262" s="3" t="s">
        <v>660</v>
      </c>
      <c r="C262" s="3" t="s">
        <v>682</v>
      </c>
      <c r="D262" s="3" t="s">
        <v>683</v>
      </c>
      <c r="E262" s="3" t="str">
        <f t="shared" si="39"/>
        <v>AF2112_February</v>
      </c>
      <c r="F262" s="10">
        <v>45817.563213785455</v>
      </c>
      <c r="G262" s="4" t="str">
        <f t="shared" si="32"/>
        <v>No shock</v>
      </c>
      <c r="H262" s="4">
        <f t="shared" si="33"/>
        <v>0</v>
      </c>
      <c r="I262" s="5">
        <v>0</v>
      </c>
      <c r="J262" s="5">
        <v>0</v>
      </c>
      <c r="K262" s="6">
        <v>0</v>
      </c>
      <c r="L262" s="5">
        <v>0</v>
      </c>
      <c r="M262" s="5">
        <v>0</v>
      </c>
      <c r="N262" s="6">
        <f t="shared" si="34"/>
        <v>0</v>
      </c>
      <c r="O262" s="6">
        <f t="shared" si="35"/>
        <v>0</v>
      </c>
      <c r="P262" s="6">
        <f t="shared" si="36"/>
        <v>0</v>
      </c>
      <c r="Q262" s="6">
        <f t="shared" si="37"/>
        <v>0</v>
      </c>
      <c r="R262" s="6">
        <f t="shared" si="38"/>
        <v>0</v>
      </c>
    </row>
    <row r="263" spans="1:18" ht="17" thickTop="1" thickBot="1" x14ac:dyDescent="0.5">
      <c r="A263" s="50" t="s">
        <v>147</v>
      </c>
      <c r="B263" s="3" t="s">
        <v>660</v>
      </c>
      <c r="C263" s="3" t="s">
        <v>684</v>
      </c>
      <c r="D263" s="3" t="s">
        <v>685</v>
      </c>
      <c r="E263" s="3" t="str">
        <f t="shared" si="39"/>
        <v>AF2113_February</v>
      </c>
      <c r="F263" s="10">
        <v>23611.903899314642</v>
      </c>
      <c r="G263" s="4" t="str">
        <f t="shared" si="32"/>
        <v>No shock</v>
      </c>
      <c r="H263" s="4">
        <f t="shared" si="33"/>
        <v>0</v>
      </c>
      <c r="I263" s="5">
        <v>0</v>
      </c>
      <c r="J263" s="5">
        <v>0</v>
      </c>
      <c r="K263" s="6">
        <v>0</v>
      </c>
      <c r="L263" s="5">
        <v>0</v>
      </c>
      <c r="M263" s="5">
        <v>0</v>
      </c>
      <c r="N263" s="6">
        <f t="shared" si="34"/>
        <v>0</v>
      </c>
      <c r="O263" s="6">
        <f t="shared" si="35"/>
        <v>0</v>
      </c>
      <c r="P263" s="6">
        <f t="shared" si="36"/>
        <v>0</v>
      </c>
      <c r="Q263" s="6">
        <f t="shared" si="37"/>
        <v>0</v>
      </c>
      <c r="R263" s="6">
        <f t="shared" si="38"/>
        <v>0</v>
      </c>
    </row>
    <row r="264" spans="1:18" ht="17" thickTop="1" thickBot="1" x14ac:dyDescent="0.5">
      <c r="A264" s="50" t="s">
        <v>147</v>
      </c>
      <c r="B264" s="3" t="s">
        <v>660</v>
      </c>
      <c r="C264" s="3" t="s">
        <v>686</v>
      </c>
      <c r="D264" s="3" t="s">
        <v>687</v>
      </c>
      <c r="E264" s="3" t="str">
        <f t="shared" si="39"/>
        <v>AF2114_February</v>
      </c>
      <c r="F264" s="10">
        <v>77647.285898474453</v>
      </c>
      <c r="G264" s="4" t="str">
        <f t="shared" si="32"/>
        <v>No shock</v>
      </c>
      <c r="H264" s="4">
        <f t="shared" si="33"/>
        <v>0</v>
      </c>
      <c r="I264" s="5">
        <v>0</v>
      </c>
      <c r="J264" s="5">
        <v>0</v>
      </c>
      <c r="K264" s="6">
        <v>0</v>
      </c>
      <c r="L264" s="5">
        <v>0</v>
      </c>
      <c r="M264" s="5">
        <v>0</v>
      </c>
      <c r="N264" s="6">
        <f t="shared" si="34"/>
        <v>0</v>
      </c>
      <c r="O264" s="6">
        <f t="shared" si="35"/>
        <v>0</v>
      </c>
      <c r="P264" s="6">
        <f t="shared" si="36"/>
        <v>0</v>
      </c>
      <c r="Q264" s="6">
        <f t="shared" si="37"/>
        <v>0</v>
      </c>
      <c r="R264" s="6">
        <f t="shared" si="38"/>
        <v>0</v>
      </c>
    </row>
    <row r="265" spans="1:18" ht="17" thickTop="1" thickBot="1" x14ac:dyDescent="0.5">
      <c r="A265" s="50" t="s">
        <v>147</v>
      </c>
      <c r="B265" s="3" t="s">
        <v>660</v>
      </c>
      <c r="C265" s="3" t="s">
        <v>688</v>
      </c>
      <c r="D265" s="3" t="s">
        <v>689</v>
      </c>
      <c r="E265" s="3" t="str">
        <f t="shared" si="39"/>
        <v>AF2115_February</v>
      </c>
      <c r="F265" s="10">
        <v>66893.803142546982</v>
      </c>
      <c r="G265" s="4" t="str">
        <f t="shared" si="32"/>
        <v>No shock</v>
      </c>
      <c r="H265" s="4">
        <f t="shared" si="33"/>
        <v>0</v>
      </c>
      <c r="I265" s="5">
        <v>0</v>
      </c>
      <c r="J265" s="5">
        <v>0</v>
      </c>
      <c r="K265" s="6">
        <v>0</v>
      </c>
      <c r="L265" s="5">
        <v>0</v>
      </c>
      <c r="M265" s="5">
        <v>0</v>
      </c>
      <c r="N265" s="6">
        <f t="shared" si="34"/>
        <v>0</v>
      </c>
      <c r="O265" s="6">
        <f t="shared" si="35"/>
        <v>0</v>
      </c>
      <c r="P265" s="6">
        <f t="shared" si="36"/>
        <v>0</v>
      </c>
      <c r="Q265" s="6">
        <f t="shared" si="37"/>
        <v>0</v>
      </c>
      <c r="R265" s="6">
        <f t="shared" si="38"/>
        <v>0</v>
      </c>
    </row>
    <row r="266" spans="1:18" ht="17" thickTop="1" thickBot="1" x14ac:dyDescent="0.5">
      <c r="A266" s="50" t="s">
        <v>147</v>
      </c>
      <c r="B266" s="3" t="s">
        <v>660</v>
      </c>
      <c r="C266" s="3" t="s">
        <v>690</v>
      </c>
      <c r="D266" s="3" t="s">
        <v>691</v>
      </c>
      <c r="E266" s="3" t="str">
        <f t="shared" si="39"/>
        <v>AF2116_February</v>
      </c>
      <c r="F266" s="10">
        <v>8749.9948591340981</v>
      </c>
      <c r="G266" s="4" t="str">
        <f t="shared" si="32"/>
        <v>No shock</v>
      </c>
      <c r="H266" s="4">
        <f t="shared" si="33"/>
        <v>0</v>
      </c>
      <c r="I266" s="5">
        <v>0</v>
      </c>
      <c r="J266" s="5">
        <v>0</v>
      </c>
      <c r="K266" s="6">
        <v>0</v>
      </c>
      <c r="L266" s="5">
        <v>0</v>
      </c>
      <c r="M266" s="5">
        <v>0</v>
      </c>
      <c r="N266" s="6">
        <f t="shared" si="34"/>
        <v>0</v>
      </c>
      <c r="O266" s="6">
        <f t="shared" si="35"/>
        <v>0</v>
      </c>
      <c r="P266" s="6">
        <f t="shared" si="36"/>
        <v>0</v>
      </c>
      <c r="Q266" s="6">
        <f t="shared" si="37"/>
        <v>0</v>
      </c>
      <c r="R266" s="6">
        <f t="shared" si="38"/>
        <v>0</v>
      </c>
    </row>
    <row r="267" spans="1:18" ht="17" thickTop="1" thickBot="1" x14ac:dyDescent="0.5">
      <c r="A267" s="50" t="s">
        <v>147</v>
      </c>
      <c r="B267" s="3" t="s">
        <v>692</v>
      </c>
      <c r="C267" s="3" t="s">
        <v>692</v>
      </c>
      <c r="D267" s="3" t="s">
        <v>693</v>
      </c>
      <c r="E267" s="3" t="str">
        <f t="shared" si="39"/>
        <v>AF2201_February</v>
      </c>
      <c r="F267" s="10">
        <v>203273.3294630349</v>
      </c>
      <c r="G267" s="4" t="str">
        <f t="shared" si="32"/>
        <v>No shock</v>
      </c>
      <c r="H267" s="4">
        <f t="shared" si="33"/>
        <v>0</v>
      </c>
      <c r="I267" s="5">
        <v>0</v>
      </c>
      <c r="J267" s="5">
        <v>0</v>
      </c>
      <c r="K267" s="6">
        <v>0</v>
      </c>
      <c r="L267" s="5">
        <v>0</v>
      </c>
      <c r="M267" s="5">
        <v>0</v>
      </c>
      <c r="N267" s="6">
        <f t="shared" si="34"/>
        <v>0</v>
      </c>
      <c r="O267" s="6">
        <f t="shared" si="35"/>
        <v>0</v>
      </c>
      <c r="P267" s="6">
        <f t="shared" si="36"/>
        <v>0</v>
      </c>
      <c r="Q267" s="6">
        <f t="shared" si="37"/>
        <v>0</v>
      </c>
      <c r="R267" s="6">
        <f t="shared" si="38"/>
        <v>0</v>
      </c>
    </row>
    <row r="268" spans="1:18" ht="17" thickTop="1" thickBot="1" x14ac:dyDescent="0.5">
      <c r="A268" s="50" t="s">
        <v>147</v>
      </c>
      <c r="B268" s="3" t="s">
        <v>692</v>
      </c>
      <c r="C268" s="3" t="s">
        <v>694</v>
      </c>
      <c r="D268" s="3" t="s">
        <v>695</v>
      </c>
      <c r="E268" s="3" t="str">
        <f t="shared" si="39"/>
        <v>AF2202_February</v>
      </c>
      <c r="F268" s="10">
        <v>104683.22197102413</v>
      </c>
      <c r="G268" s="4" t="str">
        <f t="shared" si="32"/>
        <v>Shock</v>
      </c>
      <c r="H268" s="4">
        <f t="shared" si="33"/>
        <v>1</v>
      </c>
      <c r="I268" s="5">
        <v>0.33333333333333298</v>
      </c>
      <c r="J268" s="5">
        <v>0</v>
      </c>
      <c r="K268" s="6">
        <v>0</v>
      </c>
      <c r="L268" s="5">
        <v>0</v>
      </c>
      <c r="M268" s="5">
        <v>0</v>
      </c>
      <c r="N268" s="6">
        <f t="shared" si="34"/>
        <v>1</v>
      </c>
      <c r="O268" s="6">
        <f t="shared" si="35"/>
        <v>0</v>
      </c>
      <c r="P268" s="6">
        <f t="shared" si="36"/>
        <v>0</v>
      </c>
      <c r="Q268" s="6">
        <f t="shared" si="37"/>
        <v>0</v>
      </c>
      <c r="R268" s="6">
        <f t="shared" si="38"/>
        <v>0</v>
      </c>
    </row>
    <row r="269" spans="1:18" ht="17" thickTop="1" thickBot="1" x14ac:dyDescent="0.5">
      <c r="A269" s="50" t="s">
        <v>147</v>
      </c>
      <c r="B269" s="3" t="s">
        <v>692</v>
      </c>
      <c r="C269" s="3" t="s">
        <v>696</v>
      </c>
      <c r="D269" s="3" t="s">
        <v>697</v>
      </c>
      <c r="E269" s="3" t="str">
        <f t="shared" si="39"/>
        <v>AF2203_February</v>
      </c>
      <c r="F269" s="10">
        <v>172725.45017389435</v>
      </c>
      <c r="G269" s="4" t="str">
        <f t="shared" si="32"/>
        <v>No shock</v>
      </c>
      <c r="H269" s="4">
        <f t="shared" si="33"/>
        <v>0</v>
      </c>
      <c r="I269" s="5">
        <v>0</v>
      </c>
      <c r="J269" s="5">
        <v>0</v>
      </c>
      <c r="K269" s="6">
        <v>0</v>
      </c>
      <c r="L269" s="5">
        <v>0</v>
      </c>
      <c r="M269" s="5">
        <v>0</v>
      </c>
      <c r="N269" s="6">
        <f t="shared" si="34"/>
        <v>0</v>
      </c>
      <c r="O269" s="6">
        <f t="shared" si="35"/>
        <v>0</v>
      </c>
      <c r="P269" s="6">
        <f t="shared" si="36"/>
        <v>0</v>
      </c>
      <c r="Q269" s="6">
        <f t="shared" si="37"/>
        <v>0</v>
      </c>
      <c r="R269" s="6">
        <f t="shared" si="38"/>
        <v>0</v>
      </c>
    </row>
    <row r="270" spans="1:18" ht="17" thickTop="1" thickBot="1" x14ac:dyDescent="0.5">
      <c r="A270" s="50" t="s">
        <v>147</v>
      </c>
      <c r="B270" s="3" t="s">
        <v>692</v>
      </c>
      <c r="C270" s="3" t="s">
        <v>698</v>
      </c>
      <c r="D270" s="3" t="s">
        <v>699</v>
      </c>
      <c r="E270" s="3" t="str">
        <f t="shared" si="39"/>
        <v>AF2204_February</v>
      </c>
      <c r="F270" s="10">
        <v>65747.93548385294</v>
      </c>
      <c r="G270" s="4" t="str">
        <f t="shared" si="32"/>
        <v>No shock</v>
      </c>
      <c r="H270" s="4">
        <f t="shared" si="33"/>
        <v>0</v>
      </c>
      <c r="I270" s="5">
        <v>0</v>
      </c>
      <c r="J270" s="5">
        <v>0</v>
      </c>
      <c r="K270" s="6">
        <v>0</v>
      </c>
      <c r="L270" s="5">
        <v>0</v>
      </c>
      <c r="M270" s="5">
        <v>0</v>
      </c>
      <c r="N270" s="6">
        <f t="shared" si="34"/>
        <v>0</v>
      </c>
      <c r="O270" s="6">
        <f t="shared" si="35"/>
        <v>0</v>
      </c>
      <c r="P270" s="6">
        <f t="shared" si="36"/>
        <v>0</v>
      </c>
      <c r="Q270" s="6">
        <f t="shared" si="37"/>
        <v>0</v>
      </c>
      <c r="R270" s="6">
        <f t="shared" si="38"/>
        <v>0</v>
      </c>
    </row>
    <row r="271" spans="1:18" ht="17" thickTop="1" thickBot="1" x14ac:dyDescent="0.5">
      <c r="A271" s="50" t="s">
        <v>147</v>
      </c>
      <c r="B271" s="3" t="s">
        <v>692</v>
      </c>
      <c r="C271" s="3" t="s">
        <v>700</v>
      </c>
      <c r="D271" s="3" t="s">
        <v>701</v>
      </c>
      <c r="E271" s="3" t="str">
        <f t="shared" si="39"/>
        <v>AF2205_February</v>
      </c>
      <c r="F271" s="10">
        <v>154442.50026049971</v>
      </c>
      <c r="G271" s="4" t="str">
        <f t="shared" si="32"/>
        <v>No shock</v>
      </c>
      <c r="H271" s="4">
        <f t="shared" si="33"/>
        <v>0</v>
      </c>
      <c r="I271" s="5">
        <v>0</v>
      </c>
      <c r="J271" s="5">
        <v>0</v>
      </c>
      <c r="K271" s="6">
        <v>0</v>
      </c>
      <c r="L271" s="5">
        <v>0</v>
      </c>
      <c r="M271" s="5">
        <v>0</v>
      </c>
      <c r="N271" s="6">
        <f t="shared" si="34"/>
        <v>0</v>
      </c>
      <c r="O271" s="6">
        <f t="shared" si="35"/>
        <v>0</v>
      </c>
      <c r="P271" s="6">
        <f t="shared" si="36"/>
        <v>0</v>
      </c>
      <c r="Q271" s="6">
        <f t="shared" si="37"/>
        <v>0</v>
      </c>
      <c r="R271" s="6">
        <f t="shared" si="38"/>
        <v>0</v>
      </c>
    </row>
    <row r="272" spans="1:18" ht="17" thickTop="1" thickBot="1" x14ac:dyDescent="0.5">
      <c r="A272" s="50" t="s">
        <v>147</v>
      </c>
      <c r="B272" s="3" t="s">
        <v>692</v>
      </c>
      <c r="C272" s="3" t="s">
        <v>702</v>
      </c>
      <c r="D272" s="3" t="s">
        <v>703</v>
      </c>
      <c r="E272" s="3" t="str">
        <f t="shared" si="39"/>
        <v>AF2206_February</v>
      </c>
      <c r="F272" s="10">
        <v>63289.056298479132</v>
      </c>
      <c r="G272" s="4" t="str">
        <f t="shared" si="32"/>
        <v>No shock</v>
      </c>
      <c r="H272" s="4">
        <f t="shared" si="33"/>
        <v>0</v>
      </c>
      <c r="I272" s="5">
        <v>0</v>
      </c>
      <c r="J272" s="5">
        <v>0</v>
      </c>
      <c r="K272" s="6">
        <v>0</v>
      </c>
      <c r="L272" s="5">
        <v>0</v>
      </c>
      <c r="M272" s="5">
        <v>0</v>
      </c>
      <c r="N272" s="6">
        <f t="shared" si="34"/>
        <v>0</v>
      </c>
      <c r="O272" s="6">
        <f t="shared" si="35"/>
        <v>0</v>
      </c>
      <c r="P272" s="6">
        <f t="shared" si="36"/>
        <v>0</v>
      </c>
      <c r="Q272" s="6">
        <f t="shared" si="37"/>
        <v>0</v>
      </c>
      <c r="R272" s="6">
        <f t="shared" si="38"/>
        <v>0</v>
      </c>
    </row>
    <row r="273" spans="1:18" ht="17" thickTop="1" thickBot="1" x14ac:dyDescent="0.5">
      <c r="A273" s="50" t="s">
        <v>147</v>
      </c>
      <c r="B273" s="3" t="s">
        <v>692</v>
      </c>
      <c r="C273" s="3" t="s">
        <v>704</v>
      </c>
      <c r="D273" s="3" t="s">
        <v>705</v>
      </c>
      <c r="E273" s="3" t="str">
        <f t="shared" si="39"/>
        <v>AF2207_February</v>
      </c>
      <c r="F273" s="10">
        <v>88510.306621084252</v>
      </c>
      <c r="G273" s="4" t="str">
        <f t="shared" si="32"/>
        <v>No shock</v>
      </c>
      <c r="H273" s="4">
        <f t="shared" si="33"/>
        <v>0</v>
      </c>
      <c r="I273" s="5">
        <v>0</v>
      </c>
      <c r="J273" s="5">
        <v>0</v>
      </c>
      <c r="K273" s="6">
        <v>0</v>
      </c>
      <c r="L273" s="5">
        <v>0</v>
      </c>
      <c r="M273" s="5">
        <v>0</v>
      </c>
      <c r="N273" s="6">
        <f t="shared" si="34"/>
        <v>0</v>
      </c>
      <c r="O273" s="6">
        <f t="shared" si="35"/>
        <v>0</v>
      </c>
      <c r="P273" s="6">
        <f t="shared" si="36"/>
        <v>0</v>
      </c>
      <c r="Q273" s="6">
        <f t="shared" si="37"/>
        <v>0</v>
      </c>
      <c r="R273" s="6">
        <f t="shared" si="38"/>
        <v>0</v>
      </c>
    </row>
    <row r="274" spans="1:18" ht="17" thickTop="1" thickBot="1" x14ac:dyDescent="0.5">
      <c r="A274" s="50" t="s">
        <v>147</v>
      </c>
      <c r="B274" s="3" t="s">
        <v>706</v>
      </c>
      <c r="C274" s="3" t="s">
        <v>707</v>
      </c>
      <c r="D274" s="3" t="s">
        <v>708</v>
      </c>
      <c r="E274" s="3" t="str">
        <f t="shared" si="39"/>
        <v>AF2301_February</v>
      </c>
      <c r="F274" s="10">
        <v>254049.64716426123</v>
      </c>
      <c r="G274" s="4" t="str">
        <f t="shared" si="32"/>
        <v>No shock</v>
      </c>
      <c r="H274" s="4">
        <f t="shared" si="33"/>
        <v>0</v>
      </c>
      <c r="I274" s="5">
        <v>0</v>
      </c>
      <c r="J274" s="5">
        <v>0</v>
      </c>
      <c r="K274" s="6">
        <v>0</v>
      </c>
      <c r="L274" s="5">
        <v>0</v>
      </c>
      <c r="M274" s="5">
        <v>0</v>
      </c>
      <c r="N274" s="6">
        <f t="shared" si="34"/>
        <v>0</v>
      </c>
      <c r="O274" s="6">
        <f t="shared" si="35"/>
        <v>0</v>
      </c>
      <c r="P274" s="6">
        <f t="shared" si="36"/>
        <v>0</v>
      </c>
      <c r="Q274" s="6">
        <f t="shared" si="37"/>
        <v>0</v>
      </c>
      <c r="R274" s="6">
        <f t="shared" si="38"/>
        <v>0</v>
      </c>
    </row>
    <row r="275" spans="1:18" ht="17" thickTop="1" thickBot="1" x14ac:dyDescent="0.5">
      <c r="A275" s="50" t="s">
        <v>147</v>
      </c>
      <c r="B275" s="3" t="s">
        <v>706</v>
      </c>
      <c r="C275" s="3" t="s">
        <v>709</v>
      </c>
      <c r="D275" s="3" t="s">
        <v>710</v>
      </c>
      <c r="E275" s="3" t="str">
        <f t="shared" si="39"/>
        <v>AF2302_February</v>
      </c>
      <c r="F275" s="10">
        <v>62687.06996126828</v>
      </c>
      <c r="G275" s="4" t="str">
        <f t="shared" si="32"/>
        <v>No shock</v>
      </c>
      <c r="H275" s="4">
        <f t="shared" si="33"/>
        <v>0</v>
      </c>
      <c r="I275" s="5">
        <v>0</v>
      </c>
      <c r="J275" s="5">
        <v>0</v>
      </c>
      <c r="K275" s="6">
        <v>0</v>
      </c>
      <c r="L275" s="5">
        <v>0</v>
      </c>
      <c r="M275" s="5">
        <v>0</v>
      </c>
      <c r="N275" s="6">
        <f t="shared" si="34"/>
        <v>0</v>
      </c>
      <c r="O275" s="6">
        <f t="shared" si="35"/>
        <v>0</v>
      </c>
      <c r="P275" s="6">
        <f t="shared" si="36"/>
        <v>0</v>
      </c>
      <c r="Q275" s="6">
        <f t="shared" si="37"/>
        <v>0</v>
      </c>
      <c r="R275" s="6">
        <f t="shared" si="38"/>
        <v>0</v>
      </c>
    </row>
    <row r="276" spans="1:18" ht="17" thickTop="1" thickBot="1" x14ac:dyDescent="0.5">
      <c r="A276" s="50" t="s">
        <v>147</v>
      </c>
      <c r="B276" s="3" t="s">
        <v>706</v>
      </c>
      <c r="C276" s="3" t="s">
        <v>711</v>
      </c>
      <c r="D276" s="3" t="s">
        <v>712</v>
      </c>
      <c r="E276" s="3" t="str">
        <f t="shared" si="39"/>
        <v>AF2303_February</v>
      </c>
      <c r="F276" s="10">
        <v>60707.63540491747</v>
      </c>
      <c r="G276" s="4" t="str">
        <f t="shared" si="32"/>
        <v>No shock</v>
      </c>
      <c r="H276" s="4">
        <f t="shared" si="33"/>
        <v>0</v>
      </c>
      <c r="I276" s="5">
        <v>0</v>
      </c>
      <c r="J276" s="5">
        <v>0</v>
      </c>
      <c r="K276" s="6">
        <v>0</v>
      </c>
      <c r="L276" s="5">
        <v>0</v>
      </c>
      <c r="M276" s="5">
        <v>0</v>
      </c>
      <c r="N276" s="6">
        <f t="shared" si="34"/>
        <v>0</v>
      </c>
      <c r="O276" s="6">
        <f t="shared" si="35"/>
        <v>0</v>
      </c>
      <c r="P276" s="6">
        <f t="shared" si="36"/>
        <v>0</v>
      </c>
      <c r="Q276" s="6">
        <f t="shared" si="37"/>
        <v>0</v>
      </c>
      <c r="R276" s="6">
        <f t="shared" si="38"/>
        <v>0</v>
      </c>
    </row>
    <row r="277" spans="1:18" ht="17" thickTop="1" thickBot="1" x14ac:dyDescent="0.5">
      <c r="A277" s="50" t="s">
        <v>147</v>
      </c>
      <c r="B277" s="3" t="s">
        <v>706</v>
      </c>
      <c r="C277" s="3" t="s">
        <v>713</v>
      </c>
      <c r="D277" s="3" t="s">
        <v>714</v>
      </c>
      <c r="E277" s="3" t="str">
        <f t="shared" si="39"/>
        <v>AF2304_February</v>
      </c>
      <c r="F277" s="10">
        <v>60104.65921541342</v>
      </c>
      <c r="G277" s="4" t="str">
        <f t="shared" si="32"/>
        <v>No shock</v>
      </c>
      <c r="H277" s="4">
        <f t="shared" si="33"/>
        <v>0</v>
      </c>
      <c r="I277" s="5">
        <v>0</v>
      </c>
      <c r="J277" s="5">
        <v>0</v>
      </c>
      <c r="K277" s="6">
        <v>0</v>
      </c>
      <c r="L277" s="5">
        <v>0</v>
      </c>
      <c r="M277" s="5">
        <v>0</v>
      </c>
      <c r="N277" s="6">
        <f t="shared" si="34"/>
        <v>0</v>
      </c>
      <c r="O277" s="6">
        <f t="shared" si="35"/>
        <v>0</v>
      </c>
      <c r="P277" s="6">
        <f t="shared" si="36"/>
        <v>0</v>
      </c>
      <c r="Q277" s="6">
        <f t="shared" si="37"/>
        <v>0</v>
      </c>
      <c r="R277" s="6">
        <f t="shared" si="38"/>
        <v>0</v>
      </c>
    </row>
    <row r="278" spans="1:18" ht="17" thickTop="1" thickBot="1" x14ac:dyDescent="0.5">
      <c r="A278" s="50" t="s">
        <v>147</v>
      </c>
      <c r="B278" s="3" t="s">
        <v>706</v>
      </c>
      <c r="C278" s="3" t="s">
        <v>715</v>
      </c>
      <c r="D278" s="3" t="s">
        <v>716</v>
      </c>
      <c r="E278" s="3" t="str">
        <f t="shared" si="39"/>
        <v>AF2305_February</v>
      </c>
      <c r="F278" s="10">
        <v>126305.94744699092</v>
      </c>
      <c r="G278" s="4" t="str">
        <f t="shared" si="32"/>
        <v>No shock</v>
      </c>
      <c r="H278" s="4">
        <f t="shared" si="33"/>
        <v>0</v>
      </c>
      <c r="I278" s="5">
        <v>0</v>
      </c>
      <c r="J278" s="5">
        <v>0</v>
      </c>
      <c r="K278" s="6">
        <v>0</v>
      </c>
      <c r="L278" s="5">
        <v>0</v>
      </c>
      <c r="M278" s="5">
        <v>0</v>
      </c>
      <c r="N278" s="6">
        <f t="shared" si="34"/>
        <v>0</v>
      </c>
      <c r="O278" s="6">
        <f t="shared" si="35"/>
        <v>0</v>
      </c>
      <c r="P278" s="6">
        <f t="shared" si="36"/>
        <v>0</v>
      </c>
      <c r="Q278" s="6">
        <f t="shared" si="37"/>
        <v>0</v>
      </c>
      <c r="R278" s="6">
        <f t="shared" si="38"/>
        <v>0</v>
      </c>
    </row>
    <row r="279" spans="1:18" ht="17" thickTop="1" thickBot="1" x14ac:dyDescent="0.5">
      <c r="A279" s="50" t="s">
        <v>147</v>
      </c>
      <c r="B279" s="3" t="s">
        <v>706</v>
      </c>
      <c r="C279" s="3" t="s">
        <v>717</v>
      </c>
      <c r="D279" s="3" t="s">
        <v>718</v>
      </c>
      <c r="E279" s="3" t="str">
        <f t="shared" si="39"/>
        <v>AF2306_February</v>
      </c>
      <c r="F279" s="10">
        <v>97262.611555968833</v>
      </c>
      <c r="G279" s="4" t="str">
        <f t="shared" si="32"/>
        <v>No shock</v>
      </c>
      <c r="H279" s="4">
        <f t="shared" si="33"/>
        <v>0</v>
      </c>
      <c r="I279" s="5">
        <v>0</v>
      </c>
      <c r="J279" s="5">
        <v>0</v>
      </c>
      <c r="K279" s="6">
        <v>0</v>
      </c>
      <c r="L279" s="5">
        <v>0</v>
      </c>
      <c r="M279" s="5">
        <v>0</v>
      </c>
      <c r="N279" s="6">
        <f t="shared" si="34"/>
        <v>0</v>
      </c>
      <c r="O279" s="6">
        <f t="shared" si="35"/>
        <v>0</v>
      </c>
      <c r="P279" s="6">
        <f t="shared" si="36"/>
        <v>0</v>
      </c>
      <c r="Q279" s="6">
        <f t="shared" si="37"/>
        <v>0</v>
      </c>
      <c r="R279" s="6">
        <f t="shared" si="38"/>
        <v>0</v>
      </c>
    </row>
    <row r="280" spans="1:18" ht="17" thickTop="1" thickBot="1" x14ac:dyDescent="0.5">
      <c r="A280" s="50" t="s">
        <v>147</v>
      </c>
      <c r="B280" s="3" t="s">
        <v>706</v>
      </c>
      <c r="C280" s="3" t="s">
        <v>719</v>
      </c>
      <c r="D280" s="3" t="s">
        <v>720</v>
      </c>
      <c r="E280" s="3" t="str">
        <f t="shared" si="39"/>
        <v>AF2307_February</v>
      </c>
      <c r="F280" s="10">
        <v>141657.1285171895</v>
      </c>
      <c r="G280" s="4" t="str">
        <f t="shared" si="32"/>
        <v>No shock</v>
      </c>
      <c r="H280" s="4">
        <f t="shared" si="33"/>
        <v>0</v>
      </c>
      <c r="I280" s="5">
        <v>0</v>
      </c>
      <c r="J280" s="5">
        <v>0</v>
      </c>
      <c r="K280" s="6">
        <v>0</v>
      </c>
      <c r="L280" s="5">
        <v>0</v>
      </c>
      <c r="M280" s="5">
        <v>0</v>
      </c>
      <c r="N280" s="6">
        <f t="shared" si="34"/>
        <v>0</v>
      </c>
      <c r="O280" s="6">
        <f t="shared" si="35"/>
        <v>0</v>
      </c>
      <c r="P280" s="6">
        <f t="shared" si="36"/>
        <v>0</v>
      </c>
      <c r="Q280" s="6">
        <f t="shared" si="37"/>
        <v>0</v>
      </c>
      <c r="R280" s="6">
        <f t="shared" si="38"/>
        <v>0</v>
      </c>
    </row>
    <row r="281" spans="1:18" ht="17" thickTop="1" thickBot="1" x14ac:dyDescent="0.5">
      <c r="A281" s="50" t="s">
        <v>147</v>
      </c>
      <c r="B281" s="3" t="s">
        <v>706</v>
      </c>
      <c r="C281" s="3" t="s">
        <v>721</v>
      </c>
      <c r="D281" s="3" t="s">
        <v>722</v>
      </c>
      <c r="E281" s="3" t="str">
        <f t="shared" si="39"/>
        <v>AF2308_February</v>
      </c>
      <c r="F281" s="10">
        <v>121072.54664975341</v>
      </c>
      <c r="G281" s="4" t="str">
        <f t="shared" si="32"/>
        <v>No shock</v>
      </c>
      <c r="H281" s="4">
        <f t="shared" si="33"/>
        <v>0</v>
      </c>
      <c r="I281" s="5">
        <v>0</v>
      </c>
      <c r="J281" s="5">
        <v>0</v>
      </c>
      <c r="K281" s="6">
        <v>0</v>
      </c>
      <c r="L281" s="5">
        <v>0</v>
      </c>
      <c r="M281" s="5">
        <v>0</v>
      </c>
      <c r="N281" s="6">
        <f t="shared" si="34"/>
        <v>0</v>
      </c>
      <c r="O281" s="6">
        <f t="shared" si="35"/>
        <v>0</v>
      </c>
      <c r="P281" s="6">
        <f t="shared" si="36"/>
        <v>0</v>
      </c>
      <c r="Q281" s="6">
        <f t="shared" si="37"/>
        <v>0</v>
      </c>
      <c r="R281" s="6">
        <f t="shared" si="38"/>
        <v>0</v>
      </c>
    </row>
    <row r="282" spans="1:18" ht="17" thickTop="1" thickBot="1" x14ac:dyDescent="0.5">
      <c r="A282" s="50" t="s">
        <v>147</v>
      </c>
      <c r="B282" s="3" t="s">
        <v>706</v>
      </c>
      <c r="C282" s="3" t="s">
        <v>723</v>
      </c>
      <c r="D282" s="3" t="s">
        <v>724</v>
      </c>
      <c r="E282" s="3" t="str">
        <f t="shared" si="39"/>
        <v>AF2309_February</v>
      </c>
      <c r="F282" s="10">
        <v>76410.607168719915</v>
      </c>
      <c r="G282" s="4" t="str">
        <f t="shared" si="32"/>
        <v>No shock</v>
      </c>
      <c r="H282" s="4">
        <f t="shared" si="33"/>
        <v>0</v>
      </c>
      <c r="I282" s="5">
        <v>0</v>
      </c>
      <c r="J282" s="5">
        <v>0</v>
      </c>
      <c r="K282" s="6">
        <v>0</v>
      </c>
      <c r="L282" s="5">
        <v>0</v>
      </c>
      <c r="M282" s="5">
        <v>0</v>
      </c>
      <c r="N282" s="6">
        <f t="shared" si="34"/>
        <v>0</v>
      </c>
      <c r="O282" s="6">
        <f t="shared" si="35"/>
        <v>0</v>
      </c>
      <c r="P282" s="6">
        <f t="shared" si="36"/>
        <v>0</v>
      </c>
      <c r="Q282" s="6">
        <f t="shared" si="37"/>
        <v>0</v>
      </c>
      <c r="R282" s="6">
        <f t="shared" si="38"/>
        <v>0</v>
      </c>
    </row>
    <row r="283" spans="1:18" ht="17" thickTop="1" thickBot="1" x14ac:dyDescent="0.5">
      <c r="A283" s="50" t="s">
        <v>147</v>
      </c>
      <c r="B283" s="3" t="s">
        <v>706</v>
      </c>
      <c r="C283" s="3" t="s">
        <v>725</v>
      </c>
      <c r="D283" s="3" t="s">
        <v>726</v>
      </c>
      <c r="E283" s="3" t="str">
        <f t="shared" si="39"/>
        <v>AF2310_February</v>
      </c>
      <c r="F283" s="10">
        <v>49406.965532136397</v>
      </c>
      <c r="G283" s="4" t="str">
        <f t="shared" si="32"/>
        <v>No shock</v>
      </c>
      <c r="H283" s="4">
        <f t="shared" si="33"/>
        <v>0</v>
      </c>
      <c r="I283" s="5">
        <v>0</v>
      </c>
      <c r="J283" s="5">
        <v>0</v>
      </c>
      <c r="K283" s="6">
        <v>0</v>
      </c>
      <c r="L283" s="5">
        <v>0</v>
      </c>
      <c r="M283" s="5">
        <v>0</v>
      </c>
      <c r="N283" s="6">
        <f t="shared" si="34"/>
        <v>0</v>
      </c>
      <c r="O283" s="6">
        <f t="shared" si="35"/>
        <v>0</v>
      </c>
      <c r="P283" s="6">
        <f t="shared" si="36"/>
        <v>0</v>
      </c>
      <c r="Q283" s="6">
        <f t="shared" si="37"/>
        <v>0</v>
      </c>
      <c r="R283" s="6">
        <f t="shared" si="38"/>
        <v>0</v>
      </c>
    </row>
    <row r="284" spans="1:18" ht="17" thickTop="1" thickBot="1" x14ac:dyDescent="0.5">
      <c r="A284" s="50" t="s">
        <v>147</v>
      </c>
      <c r="B284" s="3" t="s">
        <v>727</v>
      </c>
      <c r="C284" s="3" t="s">
        <v>728</v>
      </c>
      <c r="D284" s="3" t="s">
        <v>729</v>
      </c>
      <c r="E284" s="3" t="str">
        <f t="shared" si="39"/>
        <v>AF2401_February</v>
      </c>
      <c r="F284" s="10">
        <v>58860.713526713698</v>
      </c>
      <c r="G284" s="4" t="str">
        <f t="shared" si="32"/>
        <v>No shock</v>
      </c>
      <c r="H284" s="4">
        <f t="shared" si="33"/>
        <v>0</v>
      </c>
      <c r="I284" s="5">
        <v>0</v>
      </c>
      <c r="J284" s="5">
        <v>0</v>
      </c>
      <c r="K284" s="6">
        <v>0</v>
      </c>
      <c r="L284" s="5">
        <v>0</v>
      </c>
      <c r="M284" s="5">
        <v>0</v>
      </c>
      <c r="N284" s="6">
        <f t="shared" si="34"/>
        <v>0</v>
      </c>
      <c r="O284" s="6">
        <f t="shared" si="35"/>
        <v>0</v>
      </c>
      <c r="P284" s="6">
        <f t="shared" si="36"/>
        <v>0</v>
      </c>
      <c r="Q284" s="6">
        <f t="shared" si="37"/>
        <v>0</v>
      </c>
      <c r="R284" s="6">
        <f t="shared" si="38"/>
        <v>0</v>
      </c>
    </row>
    <row r="285" spans="1:18" ht="17" thickTop="1" thickBot="1" x14ac:dyDescent="0.5">
      <c r="A285" s="50" t="s">
        <v>147</v>
      </c>
      <c r="B285" s="3" t="s">
        <v>727</v>
      </c>
      <c r="C285" s="3" t="s">
        <v>730</v>
      </c>
      <c r="D285" s="3" t="s">
        <v>731</v>
      </c>
      <c r="E285" s="3" t="str">
        <f t="shared" si="39"/>
        <v>AF2402_February</v>
      </c>
      <c r="F285" s="10">
        <v>110721.57410010036</v>
      </c>
      <c r="G285" s="4" t="str">
        <f t="shared" si="32"/>
        <v>No shock</v>
      </c>
      <c r="H285" s="4">
        <f t="shared" si="33"/>
        <v>0</v>
      </c>
      <c r="I285" s="5">
        <v>0</v>
      </c>
      <c r="J285" s="5">
        <v>0</v>
      </c>
      <c r="K285" s="6">
        <v>0</v>
      </c>
      <c r="L285" s="5">
        <v>0</v>
      </c>
      <c r="M285" s="5">
        <v>0</v>
      </c>
      <c r="N285" s="6">
        <f t="shared" si="34"/>
        <v>0</v>
      </c>
      <c r="O285" s="6">
        <f t="shared" si="35"/>
        <v>0</v>
      </c>
      <c r="P285" s="6">
        <f t="shared" si="36"/>
        <v>0</v>
      </c>
      <c r="Q285" s="6">
        <f t="shared" si="37"/>
        <v>0</v>
      </c>
      <c r="R285" s="6">
        <f t="shared" si="38"/>
        <v>0</v>
      </c>
    </row>
    <row r="286" spans="1:18" ht="17" thickTop="1" thickBot="1" x14ac:dyDescent="0.5">
      <c r="A286" s="50" t="s">
        <v>147</v>
      </c>
      <c r="B286" s="3" t="s">
        <v>727</v>
      </c>
      <c r="C286" s="3" t="s">
        <v>732</v>
      </c>
      <c r="D286" s="3" t="s">
        <v>733</v>
      </c>
      <c r="E286" s="3" t="str">
        <f t="shared" si="39"/>
        <v>AF2403_February</v>
      </c>
      <c r="F286" s="10">
        <v>94400.829357582174</v>
      </c>
      <c r="G286" s="4" t="str">
        <f t="shared" si="32"/>
        <v>No shock</v>
      </c>
      <c r="H286" s="4">
        <f t="shared" si="33"/>
        <v>0</v>
      </c>
      <c r="I286" s="5">
        <v>0</v>
      </c>
      <c r="J286" s="5">
        <v>0</v>
      </c>
      <c r="K286" s="6">
        <v>0</v>
      </c>
      <c r="L286" s="5">
        <v>0</v>
      </c>
      <c r="M286" s="5">
        <v>0</v>
      </c>
      <c r="N286" s="6">
        <f t="shared" si="34"/>
        <v>0</v>
      </c>
      <c r="O286" s="6">
        <f t="shared" si="35"/>
        <v>0</v>
      </c>
      <c r="P286" s="6">
        <f t="shared" si="36"/>
        <v>0</v>
      </c>
      <c r="Q286" s="6">
        <f t="shared" si="37"/>
        <v>0</v>
      </c>
      <c r="R286" s="6">
        <f t="shared" si="38"/>
        <v>0</v>
      </c>
    </row>
    <row r="287" spans="1:18" ht="17" thickTop="1" thickBot="1" x14ac:dyDescent="0.5">
      <c r="A287" s="50" t="s">
        <v>147</v>
      </c>
      <c r="B287" s="3" t="s">
        <v>727</v>
      </c>
      <c r="C287" s="3" t="s">
        <v>734</v>
      </c>
      <c r="D287" s="3" t="s">
        <v>735</v>
      </c>
      <c r="E287" s="3" t="str">
        <f t="shared" si="39"/>
        <v>AF2404_February</v>
      </c>
      <c r="F287" s="10">
        <v>65082.709984529909</v>
      </c>
      <c r="G287" s="4" t="str">
        <f t="shared" si="32"/>
        <v>No shock</v>
      </c>
      <c r="H287" s="4">
        <f t="shared" si="33"/>
        <v>0</v>
      </c>
      <c r="I287" s="5">
        <v>0</v>
      </c>
      <c r="J287" s="5">
        <v>0</v>
      </c>
      <c r="K287" s="6">
        <v>0</v>
      </c>
      <c r="L287" s="5">
        <v>0</v>
      </c>
      <c r="M287" s="5">
        <v>0</v>
      </c>
      <c r="N287" s="6">
        <f t="shared" si="34"/>
        <v>0</v>
      </c>
      <c r="O287" s="6">
        <f t="shared" si="35"/>
        <v>0</v>
      </c>
      <c r="P287" s="6">
        <f t="shared" si="36"/>
        <v>0</v>
      </c>
      <c r="Q287" s="6">
        <f t="shared" si="37"/>
        <v>0</v>
      </c>
      <c r="R287" s="6">
        <f t="shared" si="38"/>
        <v>0</v>
      </c>
    </row>
    <row r="288" spans="1:18" ht="17" thickTop="1" thickBot="1" x14ac:dyDescent="0.5">
      <c r="A288" s="50" t="s">
        <v>147</v>
      </c>
      <c r="B288" s="3" t="s">
        <v>727</v>
      </c>
      <c r="C288" s="3" t="s">
        <v>736</v>
      </c>
      <c r="D288" s="3" t="s">
        <v>737</v>
      </c>
      <c r="E288" s="3" t="str">
        <f t="shared" si="39"/>
        <v>AF2405_February</v>
      </c>
      <c r="F288" s="10">
        <v>90767.765975663846</v>
      </c>
      <c r="G288" s="4" t="str">
        <f t="shared" si="32"/>
        <v>No shock</v>
      </c>
      <c r="H288" s="4">
        <f t="shared" si="33"/>
        <v>0</v>
      </c>
      <c r="I288" s="5">
        <v>0</v>
      </c>
      <c r="J288" s="5">
        <v>0</v>
      </c>
      <c r="K288" s="6">
        <v>0</v>
      </c>
      <c r="L288" s="5">
        <v>0</v>
      </c>
      <c r="M288" s="5">
        <v>0</v>
      </c>
      <c r="N288" s="6">
        <f t="shared" si="34"/>
        <v>0</v>
      </c>
      <c r="O288" s="6">
        <f t="shared" si="35"/>
        <v>0</v>
      </c>
      <c r="P288" s="6">
        <f t="shared" si="36"/>
        <v>0</v>
      </c>
      <c r="Q288" s="6">
        <f t="shared" si="37"/>
        <v>0</v>
      </c>
      <c r="R288" s="6">
        <f t="shared" si="38"/>
        <v>0</v>
      </c>
    </row>
    <row r="289" spans="1:18" ht="17" thickTop="1" thickBot="1" x14ac:dyDescent="0.5">
      <c r="A289" s="50" t="s">
        <v>147</v>
      </c>
      <c r="B289" s="3" t="s">
        <v>727</v>
      </c>
      <c r="C289" s="3" t="s">
        <v>738</v>
      </c>
      <c r="D289" s="3" t="s">
        <v>739</v>
      </c>
      <c r="E289" s="3" t="str">
        <f t="shared" si="39"/>
        <v>AF2406_February</v>
      </c>
      <c r="F289" s="10">
        <v>120570.86682109348</v>
      </c>
      <c r="G289" s="4" t="str">
        <f t="shared" si="32"/>
        <v>No shock</v>
      </c>
      <c r="H289" s="4">
        <f t="shared" si="33"/>
        <v>0</v>
      </c>
      <c r="I289" s="5">
        <v>0</v>
      </c>
      <c r="J289" s="5">
        <v>0</v>
      </c>
      <c r="K289" s="6">
        <v>0</v>
      </c>
      <c r="L289" s="5">
        <v>0</v>
      </c>
      <c r="M289" s="5">
        <v>0</v>
      </c>
      <c r="N289" s="6">
        <f t="shared" si="34"/>
        <v>0</v>
      </c>
      <c r="O289" s="6">
        <f t="shared" si="35"/>
        <v>0</v>
      </c>
      <c r="P289" s="6">
        <f t="shared" si="36"/>
        <v>0</v>
      </c>
      <c r="Q289" s="6">
        <f t="shared" si="37"/>
        <v>0</v>
      </c>
      <c r="R289" s="6">
        <f t="shared" si="38"/>
        <v>0</v>
      </c>
    </row>
    <row r="290" spans="1:18" ht="17" thickTop="1" thickBot="1" x14ac:dyDescent="0.5">
      <c r="A290" s="50" t="s">
        <v>147</v>
      </c>
      <c r="B290" s="3" t="s">
        <v>727</v>
      </c>
      <c r="C290" s="3" t="s">
        <v>740</v>
      </c>
      <c r="D290" s="3" t="s">
        <v>741</v>
      </c>
      <c r="E290" s="3" t="str">
        <f t="shared" si="39"/>
        <v>AF2407_February</v>
      </c>
      <c r="F290" s="10">
        <v>80928.588358222347</v>
      </c>
      <c r="G290" s="4" t="str">
        <f t="shared" si="32"/>
        <v>No shock</v>
      </c>
      <c r="H290" s="4">
        <f t="shared" si="33"/>
        <v>0</v>
      </c>
      <c r="I290" s="5">
        <v>0</v>
      </c>
      <c r="J290" s="5">
        <v>0</v>
      </c>
      <c r="K290" s="6">
        <v>0</v>
      </c>
      <c r="L290" s="5">
        <v>0</v>
      </c>
      <c r="M290" s="5">
        <v>0</v>
      </c>
      <c r="N290" s="6">
        <f t="shared" si="34"/>
        <v>0</v>
      </c>
      <c r="O290" s="6">
        <f t="shared" si="35"/>
        <v>0</v>
      </c>
      <c r="P290" s="6">
        <f t="shared" si="36"/>
        <v>0</v>
      </c>
      <c r="Q290" s="6">
        <f t="shared" si="37"/>
        <v>0</v>
      </c>
      <c r="R290" s="6">
        <f t="shared" si="38"/>
        <v>0</v>
      </c>
    </row>
    <row r="291" spans="1:18" ht="17" thickTop="1" thickBot="1" x14ac:dyDescent="0.5">
      <c r="A291" s="50" t="s">
        <v>147</v>
      </c>
      <c r="B291" s="3" t="s">
        <v>727</v>
      </c>
      <c r="C291" s="3" t="s">
        <v>742</v>
      </c>
      <c r="D291" s="3" t="s">
        <v>743</v>
      </c>
      <c r="E291" s="3" t="str">
        <f t="shared" si="39"/>
        <v>AF2408_February</v>
      </c>
      <c r="F291" s="10">
        <v>43945.29383763652</v>
      </c>
      <c r="G291" s="4" t="str">
        <f t="shared" si="32"/>
        <v>No shock</v>
      </c>
      <c r="H291" s="4">
        <f t="shared" si="33"/>
        <v>0</v>
      </c>
      <c r="I291" s="5">
        <v>0</v>
      </c>
      <c r="J291" s="5">
        <v>0</v>
      </c>
      <c r="K291" s="6">
        <v>0</v>
      </c>
      <c r="L291" s="5">
        <v>0</v>
      </c>
      <c r="M291" s="5">
        <v>0</v>
      </c>
      <c r="N291" s="6">
        <f t="shared" si="34"/>
        <v>0</v>
      </c>
      <c r="O291" s="6">
        <f t="shared" si="35"/>
        <v>0</v>
      </c>
      <c r="P291" s="6">
        <f t="shared" si="36"/>
        <v>0</v>
      </c>
      <c r="Q291" s="6">
        <f t="shared" si="37"/>
        <v>0</v>
      </c>
      <c r="R291" s="6">
        <f t="shared" si="38"/>
        <v>0</v>
      </c>
    </row>
    <row r="292" spans="1:18" ht="17" thickTop="1" thickBot="1" x14ac:dyDescent="0.5">
      <c r="A292" s="50" t="s">
        <v>147</v>
      </c>
      <c r="B292" s="3" t="s">
        <v>727</v>
      </c>
      <c r="C292" s="3" t="s">
        <v>744</v>
      </c>
      <c r="D292" s="3" t="s">
        <v>745</v>
      </c>
      <c r="E292" s="3" t="str">
        <f t="shared" si="39"/>
        <v>AF2409_February</v>
      </c>
      <c r="F292" s="10">
        <v>43910.81145114058</v>
      </c>
      <c r="G292" s="4" t="str">
        <f t="shared" si="32"/>
        <v>No shock</v>
      </c>
      <c r="H292" s="4">
        <f t="shared" si="33"/>
        <v>0</v>
      </c>
      <c r="I292" s="5">
        <v>0</v>
      </c>
      <c r="J292" s="5">
        <v>0</v>
      </c>
      <c r="K292" s="6">
        <v>0</v>
      </c>
      <c r="L292" s="5">
        <v>0</v>
      </c>
      <c r="M292" s="5">
        <v>0</v>
      </c>
      <c r="N292" s="6">
        <f t="shared" si="34"/>
        <v>0</v>
      </c>
      <c r="O292" s="6">
        <f t="shared" si="35"/>
        <v>0</v>
      </c>
      <c r="P292" s="6">
        <f t="shared" si="36"/>
        <v>0</v>
      </c>
      <c r="Q292" s="6">
        <f t="shared" si="37"/>
        <v>0</v>
      </c>
      <c r="R292" s="6">
        <f t="shared" si="38"/>
        <v>0</v>
      </c>
    </row>
    <row r="293" spans="1:18" ht="17" thickTop="1" thickBot="1" x14ac:dyDescent="0.5">
      <c r="A293" s="50" t="s">
        <v>147</v>
      </c>
      <c r="B293" s="3" t="s">
        <v>746</v>
      </c>
      <c r="C293" s="3" t="s">
        <v>747</v>
      </c>
      <c r="D293" s="3" t="s">
        <v>748</v>
      </c>
      <c r="E293" s="3" t="str">
        <f t="shared" si="39"/>
        <v>AF2501_February</v>
      </c>
      <c r="F293" s="10">
        <v>177336.07028498684</v>
      </c>
      <c r="G293" s="4" t="str">
        <f t="shared" si="32"/>
        <v>No shock</v>
      </c>
      <c r="H293" s="4">
        <f t="shared" si="33"/>
        <v>0</v>
      </c>
      <c r="I293" s="5">
        <v>0</v>
      </c>
      <c r="J293" s="5">
        <v>0</v>
      </c>
      <c r="K293" s="6">
        <v>0</v>
      </c>
      <c r="L293" s="5">
        <v>0</v>
      </c>
      <c r="M293" s="5">
        <v>0</v>
      </c>
      <c r="N293" s="6">
        <f t="shared" si="34"/>
        <v>0</v>
      </c>
      <c r="O293" s="6">
        <f t="shared" si="35"/>
        <v>0</v>
      </c>
      <c r="P293" s="6">
        <f t="shared" si="36"/>
        <v>0</v>
      </c>
      <c r="Q293" s="6">
        <f t="shared" si="37"/>
        <v>0</v>
      </c>
      <c r="R293" s="6">
        <f t="shared" si="38"/>
        <v>0</v>
      </c>
    </row>
    <row r="294" spans="1:18" ht="17" thickTop="1" thickBot="1" x14ac:dyDescent="0.5">
      <c r="A294" s="50" t="s">
        <v>147</v>
      </c>
      <c r="B294" s="3" t="s">
        <v>746</v>
      </c>
      <c r="C294" s="3" t="s">
        <v>749</v>
      </c>
      <c r="D294" s="3" t="s">
        <v>750</v>
      </c>
      <c r="E294" s="3" t="str">
        <f t="shared" si="39"/>
        <v>AF2502_February</v>
      </c>
      <c r="F294" s="10">
        <v>96514.153332213304</v>
      </c>
      <c r="G294" s="4" t="str">
        <f t="shared" si="32"/>
        <v>No shock</v>
      </c>
      <c r="H294" s="4">
        <f t="shared" si="33"/>
        <v>0</v>
      </c>
      <c r="I294" s="5">
        <v>0</v>
      </c>
      <c r="J294" s="5">
        <v>0</v>
      </c>
      <c r="K294" s="6">
        <v>0</v>
      </c>
      <c r="L294" s="5">
        <v>0</v>
      </c>
      <c r="M294" s="5">
        <v>0</v>
      </c>
      <c r="N294" s="6">
        <f t="shared" si="34"/>
        <v>0</v>
      </c>
      <c r="O294" s="6">
        <f t="shared" si="35"/>
        <v>0</v>
      </c>
      <c r="P294" s="6">
        <f t="shared" si="36"/>
        <v>0</v>
      </c>
      <c r="Q294" s="6">
        <f t="shared" si="37"/>
        <v>0</v>
      </c>
      <c r="R294" s="6">
        <f t="shared" si="38"/>
        <v>0</v>
      </c>
    </row>
    <row r="295" spans="1:18" ht="17" thickTop="1" thickBot="1" x14ac:dyDescent="0.5">
      <c r="A295" s="50" t="s">
        <v>147</v>
      </c>
      <c r="B295" s="3" t="s">
        <v>746</v>
      </c>
      <c r="C295" s="3" t="s">
        <v>751</v>
      </c>
      <c r="D295" s="3" t="s">
        <v>752</v>
      </c>
      <c r="E295" s="3" t="str">
        <f t="shared" si="39"/>
        <v>AF2503_February</v>
      </c>
      <c r="F295" s="10">
        <v>45601.32936362685</v>
      </c>
      <c r="G295" s="4" t="str">
        <f t="shared" si="32"/>
        <v>No shock</v>
      </c>
      <c r="H295" s="4">
        <f t="shared" si="33"/>
        <v>0</v>
      </c>
      <c r="I295" s="5">
        <v>0</v>
      </c>
      <c r="J295" s="5">
        <v>0</v>
      </c>
      <c r="K295" s="6">
        <v>0</v>
      </c>
      <c r="L295" s="5">
        <v>0</v>
      </c>
      <c r="M295" s="5">
        <v>0</v>
      </c>
      <c r="N295" s="6">
        <f t="shared" si="34"/>
        <v>0</v>
      </c>
      <c r="O295" s="6">
        <f t="shared" si="35"/>
        <v>0</v>
      </c>
      <c r="P295" s="6">
        <f t="shared" si="36"/>
        <v>0</v>
      </c>
      <c r="Q295" s="6">
        <f t="shared" si="37"/>
        <v>0</v>
      </c>
      <c r="R295" s="6">
        <f t="shared" si="38"/>
        <v>0</v>
      </c>
    </row>
    <row r="296" spans="1:18" ht="17" thickTop="1" thickBot="1" x14ac:dyDescent="0.5">
      <c r="A296" s="50" t="s">
        <v>147</v>
      </c>
      <c r="B296" s="3" t="s">
        <v>746</v>
      </c>
      <c r="C296" s="3" t="s">
        <v>753</v>
      </c>
      <c r="D296" s="3" t="s">
        <v>754</v>
      </c>
      <c r="E296" s="3" t="str">
        <f t="shared" si="39"/>
        <v>AF2504_February</v>
      </c>
      <c r="F296" s="10">
        <v>95831.407453962034</v>
      </c>
      <c r="G296" s="4" t="str">
        <f t="shared" si="32"/>
        <v>No shock</v>
      </c>
      <c r="H296" s="4">
        <f t="shared" si="33"/>
        <v>0</v>
      </c>
      <c r="I296" s="5">
        <v>0</v>
      </c>
      <c r="J296" s="5">
        <v>0</v>
      </c>
      <c r="K296" s="6">
        <v>0</v>
      </c>
      <c r="L296" s="5">
        <v>0</v>
      </c>
      <c r="M296" s="5">
        <v>0</v>
      </c>
      <c r="N296" s="6">
        <f t="shared" si="34"/>
        <v>0</v>
      </c>
      <c r="O296" s="6">
        <f t="shared" si="35"/>
        <v>0</v>
      </c>
      <c r="P296" s="6">
        <f t="shared" si="36"/>
        <v>0</v>
      </c>
      <c r="Q296" s="6">
        <f t="shared" si="37"/>
        <v>0</v>
      </c>
      <c r="R296" s="6">
        <f t="shared" si="38"/>
        <v>0</v>
      </c>
    </row>
    <row r="297" spans="1:18" ht="17" thickTop="1" thickBot="1" x14ac:dyDescent="0.5">
      <c r="A297" s="50" t="s">
        <v>147</v>
      </c>
      <c r="B297" s="3" t="s">
        <v>746</v>
      </c>
      <c r="C297" s="3" t="s">
        <v>755</v>
      </c>
      <c r="D297" s="3" t="s">
        <v>756</v>
      </c>
      <c r="E297" s="3" t="str">
        <f t="shared" si="39"/>
        <v>AF2505_February</v>
      </c>
      <c r="F297" s="10">
        <v>71677.228808630534</v>
      </c>
      <c r="G297" s="4" t="str">
        <f t="shared" si="32"/>
        <v>No shock</v>
      </c>
      <c r="H297" s="4">
        <f t="shared" si="33"/>
        <v>0</v>
      </c>
      <c r="I297" s="5">
        <v>0</v>
      </c>
      <c r="J297" s="5">
        <v>0</v>
      </c>
      <c r="K297" s="6">
        <v>0</v>
      </c>
      <c r="L297" s="5">
        <v>0</v>
      </c>
      <c r="M297" s="5">
        <v>0</v>
      </c>
      <c r="N297" s="6">
        <f t="shared" si="34"/>
        <v>0</v>
      </c>
      <c r="O297" s="6">
        <f t="shared" si="35"/>
        <v>0</v>
      </c>
      <c r="P297" s="6">
        <f t="shared" si="36"/>
        <v>0</v>
      </c>
      <c r="Q297" s="6">
        <f t="shared" si="37"/>
        <v>0</v>
      </c>
      <c r="R297" s="6">
        <f t="shared" si="38"/>
        <v>0</v>
      </c>
    </row>
    <row r="298" spans="1:18" ht="17" thickTop="1" thickBot="1" x14ac:dyDescent="0.5">
      <c r="A298" s="50" t="s">
        <v>147</v>
      </c>
      <c r="B298" s="3" t="s">
        <v>746</v>
      </c>
      <c r="C298" s="3" t="s">
        <v>757</v>
      </c>
      <c r="D298" s="3" t="s">
        <v>758</v>
      </c>
      <c r="E298" s="3" t="str">
        <f t="shared" si="39"/>
        <v>AF2506_February</v>
      </c>
      <c r="F298" s="10">
        <v>32388.164712989754</v>
      </c>
      <c r="G298" s="4" t="str">
        <f t="shared" si="32"/>
        <v>No shock</v>
      </c>
      <c r="H298" s="4">
        <f t="shared" si="33"/>
        <v>0</v>
      </c>
      <c r="I298" s="5">
        <v>0</v>
      </c>
      <c r="J298" s="5">
        <v>0</v>
      </c>
      <c r="K298" s="6">
        <v>0</v>
      </c>
      <c r="L298" s="5">
        <v>0</v>
      </c>
      <c r="M298" s="5">
        <v>0</v>
      </c>
      <c r="N298" s="6">
        <f t="shared" si="34"/>
        <v>0</v>
      </c>
      <c r="O298" s="6">
        <f t="shared" si="35"/>
        <v>0</v>
      </c>
      <c r="P298" s="6">
        <f t="shared" si="36"/>
        <v>0</v>
      </c>
      <c r="Q298" s="6">
        <f t="shared" si="37"/>
        <v>0</v>
      </c>
      <c r="R298" s="6">
        <f t="shared" si="38"/>
        <v>0</v>
      </c>
    </row>
    <row r="299" spans="1:18" ht="17" thickTop="1" thickBot="1" x14ac:dyDescent="0.5">
      <c r="A299" s="50" t="s">
        <v>147</v>
      </c>
      <c r="B299" s="3" t="s">
        <v>746</v>
      </c>
      <c r="C299" s="3" t="s">
        <v>759</v>
      </c>
      <c r="D299" s="3" t="s">
        <v>760</v>
      </c>
      <c r="E299" s="3" t="str">
        <f t="shared" si="39"/>
        <v>AF2507_February</v>
      </c>
      <c r="F299" s="10">
        <v>79413.350578525249</v>
      </c>
      <c r="G299" s="4" t="str">
        <f t="shared" si="32"/>
        <v>No shock</v>
      </c>
      <c r="H299" s="4">
        <f t="shared" si="33"/>
        <v>0</v>
      </c>
      <c r="I299" s="5">
        <v>0</v>
      </c>
      <c r="J299" s="5">
        <v>0</v>
      </c>
      <c r="K299" s="6">
        <v>0</v>
      </c>
      <c r="L299" s="5">
        <v>0</v>
      </c>
      <c r="M299" s="5">
        <v>0</v>
      </c>
      <c r="N299" s="6">
        <f t="shared" si="34"/>
        <v>0</v>
      </c>
      <c r="O299" s="6">
        <f t="shared" si="35"/>
        <v>0</v>
      </c>
      <c r="P299" s="6">
        <f t="shared" si="36"/>
        <v>0</v>
      </c>
      <c r="Q299" s="6">
        <f t="shared" si="37"/>
        <v>0</v>
      </c>
      <c r="R299" s="6">
        <f t="shared" si="38"/>
        <v>0</v>
      </c>
    </row>
    <row r="300" spans="1:18" ht="17" thickTop="1" thickBot="1" x14ac:dyDescent="0.5">
      <c r="A300" s="50" t="s">
        <v>147</v>
      </c>
      <c r="B300" s="3" t="s">
        <v>761</v>
      </c>
      <c r="C300" s="3" t="s">
        <v>762</v>
      </c>
      <c r="D300" s="3" t="s">
        <v>763</v>
      </c>
      <c r="E300" s="3" t="str">
        <f t="shared" si="39"/>
        <v>AF2601_February</v>
      </c>
      <c r="F300" s="10">
        <v>81946.400841400071</v>
      </c>
      <c r="G300" s="4" t="str">
        <f t="shared" si="32"/>
        <v>No shock</v>
      </c>
      <c r="H300" s="4">
        <f t="shared" si="33"/>
        <v>0</v>
      </c>
      <c r="I300" s="5">
        <v>0</v>
      </c>
      <c r="J300" s="5">
        <v>0</v>
      </c>
      <c r="K300" s="6">
        <v>0</v>
      </c>
      <c r="L300" s="5">
        <v>0</v>
      </c>
      <c r="M300" s="5">
        <v>0</v>
      </c>
      <c r="N300" s="6">
        <f t="shared" si="34"/>
        <v>0</v>
      </c>
      <c r="O300" s="6">
        <f t="shared" si="35"/>
        <v>0</v>
      </c>
      <c r="P300" s="6">
        <f t="shared" si="36"/>
        <v>0</v>
      </c>
      <c r="Q300" s="6">
        <f t="shared" si="37"/>
        <v>0</v>
      </c>
      <c r="R300" s="6">
        <f t="shared" si="38"/>
        <v>0</v>
      </c>
    </row>
    <row r="301" spans="1:18" ht="17" thickTop="1" thickBot="1" x14ac:dyDescent="0.5">
      <c r="A301" s="50" t="s">
        <v>147</v>
      </c>
      <c r="B301" s="3" t="s">
        <v>761</v>
      </c>
      <c r="C301" s="3" t="s">
        <v>764</v>
      </c>
      <c r="D301" s="3" t="s">
        <v>765</v>
      </c>
      <c r="E301" s="3" t="str">
        <f t="shared" si="39"/>
        <v>AF2602_February</v>
      </c>
      <c r="F301" s="10">
        <v>54604.866280423346</v>
      </c>
      <c r="G301" s="4" t="str">
        <f t="shared" si="32"/>
        <v>No shock</v>
      </c>
      <c r="H301" s="4">
        <f t="shared" si="33"/>
        <v>0</v>
      </c>
      <c r="I301" s="5">
        <v>0</v>
      </c>
      <c r="J301" s="5">
        <v>0</v>
      </c>
      <c r="K301" s="6">
        <v>0</v>
      </c>
      <c r="L301" s="5">
        <v>0</v>
      </c>
      <c r="M301" s="5">
        <v>0</v>
      </c>
      <c r="N301" s="6">
        <f t="shared" si="34"/>
        <v>0</v>
      </c>
      <c r="O301" s="6">
        <f t="shared" si="35"/>
        <v>0</v>
      </c>
      <c r="P301" s="6">
        <f t="shared" si="36"/>
        <v>0</v>
      </c>
      <c r="Q301" s="6">
        <f t="shared" si="37"/>
        <v>0</v>
      </c>
      <c r="R301" s="6">
        <f t="shared" si="38"/>
        <v>0</v>
      </c>
    </row>
    <row r="302" spans="1:18" ht="17" thickTop="1" thickBot="1" x14ac:dyDescent="0.5">
      <c r="A302" s="50" t="s">
        <v>147</v>
      </c>
      <c r="B302" s="3" t="s">
        <v>761</v>
      </c>
      <c r="C302" s="3" t="s">
        <v>766</v>
      </c>
      <c r="D302" s="3" t="s">
        <v>767</v>
      </c>
      <c r="E302" s="3" t="str">
        <f t="shared" si="39"/>
        <v>AF2603_February</v>
      </c>
      <c r="F302" s="10">
        <v>36393.245650132274</v>
      </c>
      <c r="G302" s="4" t="str">
        <f t="shared" si="32"/>
        <v>No shock</v>
      </c>
      <c r="H302" s="4">
        <f t="shared" si="33"/>
        <v>0</v>
      </c>
      <c r="I302" s="5">
        <v>0</v>
      </c>
      <c r="J302" s="5">
        <v>0</v>
      </c>
      <c r="K302" s="6">
        <v>0</v>
      </c>
      <c r="L302" s="5">
        <v>0</v>
      </c>
      <c r="M302" s="5">
        <v>0</v>
      </c>
      <c r="N302" s="6">
        <f t="shared" si="34"/>
        <v>0</v>
      </c>
      <c r="O302" s="6">
        <f t="shared" si="35"/>
        <v>0</v>
      </c>
      <c r="P302" s="6">
        <f t="shared" si="36"/>
        <v>0</v>
      </c>
      <c r="Q302" s="6">
        <f t="shared" si="37"/>
        <v>0</v>
      </c>
      <c r="R302" s="6">
        <f t="shared" si="38"/>
        <v>0</v>
      </c>
    </row>
    <row r="303" spans="1:18" ht="17" thickTop="1" thickBot="1" x14ac:dyDescent="0.5">
      <c r="A303" s="50" t="s">
        <v>147</v>
      </c>
      <c r="B303" s="3" t="s">
        <v>761</v>
      </c>
      <c r="C303" s="3" t="s">
        <v>768</v>
      </c>
      <c r="D303" s="3" t="s">
        <v>769</v>
      </c>
      <c r="E303" s="3" t="str">
        <f t="shared" si="39"/>
        <v>AF2604_February</v>
      </c>
      <c r="F303" s="10">
        <v>36139.560246918016</v>
      </c>
      <c r="G303" s="4" t="str">
        <f t="shared" si="32"/>
        <v>No shock</v>
      </c>
      <c r="H303" s="4">
        <f t="shared" si="33"/>
        <v>0</v>
      </c>
      <c r="I303" s="5">
        <v>0</v>
      </c>
      <c r="J303" s="5">
        <v>0</v>
      </c>
      <c r="K303" s="6">
        <v>0</v>
      </c>
      <c r="L303" s="5">
        <v>0</v>
      </c>
      <c r="M303" s="5">
        <v>0</v>
      </c>
      <c r="N303" s="6">
        <f t="shared" si="34"/>
        <v>0</v>
      </c>
      <c r="O303" s="6">
        <f t="shared" si="35"/>
        <v>0</v>
      </c>
      <c r="P303" s="6">
        <f t="shared" si="36"/>
        <v>0</v>
      </c>
      <c r="Q303" s="6">
        <f t="shared" si="37"/>
        <v>0</v>
      </c>
      <c r="R303" s="6">
        <f t="shared" si="38"/>
        <v>0</v>
      </c>
    </row>
    <row r="304" spans="1:18" ht="17" thickTop="1" thickBot="1" x14ac:dyDescent="0.5">
      <c r="A304" s="50" t="s">
        <v>147</v>
      </c>
      <c r="B304" s="3" t="s">
        <v>761</v>
      </c>
      <c r="C304" s="3" t="s">
        <v>770</v>
      </c>
      <c r="D304" s="3" t="s">
        <v>771</v>
      </c>
      <c r="E304" s="3" t="str">
        <f t="shared" si="39"/>
        <v>AF2605_February</v>
      </c>
      <c r="F304" s="10">
        <v>49230.007231552663</v>
      </c>
      <c r="G304" s="4" t="str">
        <f t="shared" si="32"/>
        <v>No shock</v>
      </c>
      <c r="H304" s="4">
        <f t="shared" si="33"/>
        <v>0</v>
      </c>
      <c r="I304" s="5">
        <v>0</v>
      </c>
      <c r="J304" s="5">
        <v>0</v>
      </c>
      <c r="K304" s="6">
        <v>0</v>
      </c>
      <c r="L304" s="5">
        <v>0</v>
      </c>
      <c r="M304" s="5">
        <v>0</v>
      </c>
      <c r="N304" s="6">
        <f t="shared" si="34"/>
        <v>0</v>
      </c>
      <c r="O304" s="6">
        <f t="shared" si="35"/>
        <v>0</v>
      </c>
      <c r="P304" s="6">
        <f t="shared" si="36"/>
        <v>0</v>
      </c>
      <c r="Q304" s="6">
        <f t="shared" si="37"/>
        <v>0</v>
      </c>
      <c r="R304" s="6">
        <f t="shared" si="38"/>
        <v>0</v>
      </c>
    </row>
    <row r="305" spans="1:18" ht="17" thickTop="1" thickBot="1" x14ac:dyDescent="0.5">
      <c r="A305" s="50" t="s">
        <v>147</v>
      </c>
      <c r="B305" s="3" t="s">
        <v>761</v>
      </c>
      <c r="C305" s="3" t="s">
        <v>772</v>
      </c>
      <c r="D305" s="3" t="s">
        <v>773</v>
      </c>
      <c r="E305" s="3" t="str">
        <f t="shared" si="39"/>
        <v>AF2606_February</v>
      </c>
      <c r="F305" s="10">
        <v>89770.043019478384</v>
      </c>
      <c r="G305" s="4" t="str">
        <f t="shared" si="32"/>
        <v>No shock</v>
      </c>
      <c r="H305" s="4">
        <f t="shared" si="33"/>
        <v>0</v>
      </c>
      <c r="I305" s="5">
        <v>0</v>
      </c>
      <c r="J305" s="5">
        <v>0</v>
      </c>
      <c r="K305" s="6">
        <v>0</v>
      </c>
      <c r="L305" s="5">
        <v>0</v>
      </c>
      <c r="M305" s="5">
        <v>0</v>
      </c>
      <c r="N305" s="6">
        <f t="shared" si="34"/>
        <v>0</v>
      </c>
      <c r="O305" s="6">
        <f t="shared" si="35"/>
        <v>0</v>
      </c>
      <c r="P305" s="6">
        <f t="shared" si="36"/>
        <v>0</v>
      </c>
      <c r="Q305" s="6">
        <f t="shared" si="37"/>
        <v>0</v>
      </c>
      <c r="R305" s="6">
        <f t="shared" si="38"/>
        <v>0</v>
      </c>
    </row>
    <row r="306" spans="1:18" ht="17" thickTop="1" thickBot="1" x14ac:dyDescent="0.5">
      <c r="A306" s="50" t="s">
        <v>147</v>
      </c>
      <c r="B306" s="3" t="s">
        <v>761</v>
      </c>
      <c r="C306" s="3" t="s">
        <v>774</v>
      </c>
      <c r="D306" s="3" t="s">
        <v>775</v>
      </c>
      <c r="E306" s="3" t="str">
        <f t="shared" si="39"/>
        <v>AF2607_February</v>
      </c>
      <c r="F306" s="10">
        <v>53941.87264340523</v>
      </c>
      <c r="G306" s="4" t="str">
        <f t="shared" si="32"/>
        <v>No shock</v>
      </c>
      <c r="H306" s="4">
        <f t="shared" si="33"/>
        <v>0</v>
      </c>
      <c r="I306" s="5">
        <v>0</v>
      </c>
      <c r="J306" s="5">
        <v>0</v>
      </c>
      <c r="K306" s="6">
        <v>0</v>
      </c>
      <c r="L306" s="5">
        <v>0</v>
      </c>
      <c r="M306" s="5">
        <v>0</v>
      </c>
      <c r="N306" s="6">
        <f t="shared" si="34"/>
        <v>0</v>
      </c>
      <c r="O306" s="6">
        <f t="shared" si="35"/>
        <v>0</v>
      </c>
      <c r="P306" s="6">
        <f t="shared" si="36"/>
        <v>0</v>
      </c>
      <c r="Q306" s="6">
        <f t="shared" si="37"/>
        <v>0</v>
      </c>
      <c r="R306" s="6">
        <f t="shared" si="38"/>
        <v>0</v>
      </c>
    </row>
    <row r="307" spans="1:18" ht="17" thickTop="1" thickBot="1" x14ac:dyDescent="0.5">
      <c r="A307" s="50" t="s">
        <v>147</v>
      </c>
      <c r="B307" s="3" t="s">
        <v>761</v>
      </c>
      <c r="C307" s="3" t="s">
        <v>776</v>
      </c>
      <c r="D307" s="3" t="s">
        <v>777</v>
      </c>
      <c r="E307" s="3" t="str">
        <f t="shared" si="39"/>
        <v>AF2608_February</v>
      </c>
      <c r="F307" s="10">
        <v>18980.175742546329</v>
      </c>
      <c r="G307" s="4" t="str">
        <f t="shared" si="32"/>
        <v>No shock</v>
      </c>
      <c r="H307" s="4">
        <f t="shared" si="33"/>
        <v>0</v>
      </c>
      <c r="I307" s="5">
        <v>0</v>
      </c>
      <c r="J307" s="5">
        <v>0</v>
      </c>
      <c r="K307" s="6">
        <v>0</v>
      </c>
      <c r="L307" s="5">
        <v>0</v>
      </c>
      <c r="M307" s="5">
        <v>0</v>
      </c>
      <c r="N307" s="6">
        <f t="shared" si="34"/>
        <v>0</v>
      </c>
      <c r="O307" s="6">
        <f t="shared" si="35"/>
        <v>0</v>
      </c>
      <c r="P307" s="6">
        <f t="shared" si="36"/>
        <v>0</v>
      </c>
      <c r="Q307" s="6">
        <f t="shared" si="37"/>
        <v>0</v>
      </c>
      <c r="R307" s="6">
        <f t="shared" si="38"/>
        <v>0</v>
      </c>
    </row>
    <row r="308" spans="1:18" ht="17" thickTop="1" thickBot="1" x14ac:dyDescent="0.5">
      <c r="A308" s="50" t="s">
        <v>147</v>
      </c>
      <c r="B308" s="3" t="s">
        <v>761</v>
      </c>
      <c r="C308" s="3" t="s">
        <v>778</v>
      </c>
      <c r="D308" s="3" t="s">
        <v>779</v>
      </c>
      <c r="E308" s="3" t="str">
        <f t="shared" si="39"/>
        <v>AF2609_February</v>
      </c>
      <c r="F308" s="10">
        <v>15391.312199673186</v>
      </c>
      <c r="G308" s="4" t="str">
        <f t="shared" si="32"/>
        <v>No shock</v>
      </c>
      <c r="H308" s="4">
        <f t="shared" si="33"/>
        <v>0</v>
      </c>
      <c r="I308" s="5">
        <v>0</v>
      </c>
      <c r="J308" s="5">
        <v>0</v>
      </c>
      <c r="K308" s="6">
        <v>0</v>
      </c>
      <c r="L308" s="5">
        <v>0</v>
      </c>
      <c r="M308" s="5">
        <v>0</v>
      </c>
      <c r="N308" s="6">
        <f t="shared" si="34"/>
        <v>0</v>
      </c>
      <c r="O308" s="6">
        <f t="shared" si="35"/>
        <v>0</v>
      </c>
      <c r="P308" s="6">
        <f t="shared" si="36"/>
        <v>0</v>
      </c>
      <c r="Q308" s="6">
        <f t="shared" si="37"/>
        <v>0</v>
      </c>
      <c r="R308" s="6">
        <f t="shared" si="38"/>
        <v>0</v>
      </c>
    </row>
    <row r="309" spans="1:18" ht="17" thickTop="1" thickBot="1" x14ac:dyDescent="0.5">
      <c r="A309" s="50" t="s">
        <v>147</v>
      </c>
      <c r="B309" s="3" t="s">
        <v>761</v>
      </c>
      <c r="C309" s="3" t="s">
        <v>780</v>
      </c>
      <c r="D309" s="3" t="s">
        <v>781</v>
      </c>
      <c r="E309" s="3" t="str">
        <f t="shared" si="39"/>
        <v>AF2610_February</v>
      </c>
      <c r="F309" s="10">
        <v>40712.283932823739</v>
      </c>
      <c r="G309" s="4" t="str">
        <f t="shared" si="32"/>
        <v>No shock</v>
      </c>
      <c r="H309" s="4">
        <f t="shared" si="33"/>
        <v>0</v>
      </c>
      <c r="I309" s="5">
        <v>0</v>
      </c>
      <c r="J309" s="5">
        <v>0</v>
      </c>
      <c r="K309" s="6">
        <v>0</v>
      </c>
      <c r="L309" s="5">
        <v>0</v>
      </c>
      <c r="M309" s="5">
        <v>0</v>
      </c>
      <c r="N309" s="6">
        <f t="shared" si="34"/>
        <v>0</v>
      </c>
      <c r="O309" s="6">
        <f t="shared" si="35"/>
        <v>0</v>
      </c>
      <c r="P309" s="6">
        <f t="shared" si="36"/>
        <v>0</v>
      </c>
      <c r="Q309" s="6">
        <f t="shared" si="37"/>
        <v>0</v>
      </c>
      <c r="R309" s="6">
        <f t="shared" si="38"/>
        <v>0</v>
      </c>
    </row>
    <row r="310" spans="1:18" ht="17" thickTop="1" thickBot="1" x14ac:dyDescent="0.5">
      <c r="A310" s="50" t="s">
        <v>147</v>
      </c>
      <c r="B310" s="3" t="s">
        <v>761</v>
      </c>
      <c r="C310" s="3" t="s">
        <v>782</v>
      </c>
      <c r="D310" s="3" t="s">
        <v>783</v>
      </c>
      <c r="E310" s="3" t="str">
        <f t="shared" si="39"/>
        <v>AF2611_February</v>
      </c>
      <c r="F310" s="10">
        <v>50624.494096760551</v>
      </c>
      <c r="G310" s="4" t="str">
        <f t="shared" si="32"/>
        <v>No shock</v>
      </c>
      <c r="H310" s="4">
        <f t="shared" si="33"/>
        <v>0</v>
      </c>
      <c r="I310" s="5">
        <v>0</v>
      </c>
      <c r="J310" s="5">
        <v>0</v>
      </c>
      <c r="K310" s="6">
        <v>0</v>
      </c>
      <c r="L310" s="5">
        <v>0</v>
      </c>
      <c r="M310" s="5">
        <v>0</v>
      </c>
      <c r="N310" s="6">
        <f t="shared" si="34"/>
        <v>0</v>
      </c>
      <c r="O310" s="6">
        <f t="shared" si="35"/>
        <v>0</v>
      </c>
      <c r="P310" s="6">
        <f t="shared" si="36"/>
        <v>0</v>
      </c>
      <c r="Q310" s="6">
        <f t="shared" si="37"/>
        <v>0</v>
      </c>
      <c r="R310" s="6">
        <f t="shared" si="38"/>
        <v>0</v>
      </c>
    </row>
    <row r="311" spans="1:18" ht="17" thickTop="1" thickBot="1" x14ac:dyDescent="0.5">
      <c r="A311" s="50" t="s">
        <v>147</v>
      </c>
      <c r="B311" s="3" t="s">
        <v>784</v>
      </c>
      <c r="C311" s="3" t="s">
        <v>784</v>
      </c>
      <c r="D311" s="3" t="s">
        <v>785</v>
      </c>
      <c r="E311" s="3" t="str">
        <f t="shared" si="39"/>
        <v>AF2701_February</v>
      </c>
      <c r="F311" s="10">
        <v>855552.68444012338</v>
      </c>
      <c r="G311" s="4" t="str">
        <f t="shared" si="32"/>
        <v>No shock</v>
      </c>
      <c r="H311" s="4">
        <f t="shared" si="33"/>
        <v>0</v>
      </c>
      <c r="I311" s="5">
        <v>2.8571428571428598E-2</v>
      </c>
      <c r="J311" s="5">
        <v>0</v>
      </c>
      <c r="K311" s="6">
        <v>0</v>
      </c>
      <c r="L311" s="5">
        <v>0</v>
      </c>
      <c r="M311" s="5">
        <v>0</v>
      </c>
      <c r="N311" s="6">
        <f t="shared" si="34"/>
        <v>0</v>
      </c>
      <c r="O311" s="6">
        <f t="shared" si="35"/>
        <v>0</v>
      </c>
      <c r="P311" s="6">
        <f t="shared" si="36"/>
        <v>0</v>
      </c>
      <c r="Q311" s="6">
        <f t="shared" si="37"/>
        <v>0</v>
      </c>
      <c r="R311" s="6">
        <f t="shared" si="38"/>
        <v>0</v>
      </c>
    </row>
    <row r="312" spans="1:18" ht="17" thickTop="1" thickBot="1" x14ac:dyDescent="0.5">
      <c r="A312" s="50" t="s">
        <v>147</v>
      </c>
      <c r="B312" s="3" t="s">
        <v>784</v>
      </c>
      <c r="C312" s="3" t="s">
        <v>786</v>
      </c>
      <c r="D312" s="3" t="s">
        <v>787</v>
      </c>
      <c r="E312" s="3" t="str">
        <f t="shared" si="39"/>
        <v>AF2702_February</v>
      </c>
      <c r="F312" s="10">
        <v>89282.432755776696</v>
      </c>
      <c r="G312" s="4" t="str">
        <f t="shared" si="32"/>
        <v>No shock</v>
      </c>
      <c r="H312" s="4">
        <f t="shared" si="33"/>
        <v>0</v>
      </c>
      <c r="I312" s="5">
        <v>0</v>
      </c>
      <c r="J312" s="5">
        <v>0</v>
      </c>
      <c r="K312" s="6">
        <v>0</v>
      </c>
      <c r="L312" s="5">
        <v>0</v>
      </c>
      <c r="M312" s="5">
        <v>0</v>
      </c>
      <c r="N312" s="6">
        <f t="shared" si="34"/>
        <v>0</v>
      </c>
      <c r="O312" s="6">
        <f t="shared" si="35"/>
        <v>0</v>
      </c>
      <c r="P312" s="6">
        <f t="shared" si="36"/>
        <v>0</v>
      </c>
      <c r="Q312" s="6">
        <f t="shared" si="37"/>
        <v>0</v>
      </c>
      <c r="R312" s="6">
        <f t="shared" si="38"/>
        <v>0</v>
      </c>
    </row>
    <row r="313" spans="1:18" ht="17" thickTop="1" thickBot="1" x14ac:dyDescent="0.5">
      <c r="A313" s="50" t="s">
        <v>147</v>
      </c>
      <c r="B313" s="3" t="s">
        <v>784</v>
      </c>
      <c r="C313" s="3" t="s">
        <v>788</v>
      </c>
      <c r="D313" s="3" t="s">
        <v>789</v>
      </c>
      <c r="E313" s="3" t="str">
        <f t="shared" si="39"/>
        <v>AF2703_February</v>
      </c>
      <c r="F313" s="10">
        <v>63377.389082527669</v>
      </c>
      <c r="G313" s="4" t="str">
        <f t="shared" si="32"/>
        <v>No shock</v>
      </c>
      <c r="H313" s="4">
        <f t="shared" si="33"/>
        <v>0</v>
      </c>
      <c r="I313" s="5">
        <v>0</v>
      </c>
      <c r="J313" s="5">
        <v>0</v>
      </c>
      <c r="K313" s="6">
        <v>0</v>
      </c>
      <c r="L313" s="5">
        <v>0</v>
      </c>
      <c r="M313" s="5">
        <v>0</v>
      </c>
      <c r="N313" s="6">
        <f t="shared" si="34"/>
        <v>0</v>
      </c>
      <c r="O313" s="6">
        <f t="shared" si="35"/>
        <v>0</v>
      </c>
      <c r="P313" s="6">
        <f t="shared" si="36"/>
        <v>0</v>
      </c>
      <c r="Q313" s="6">
        <f t="shared" si="37"/>
        <v>0</v>
      </c>
      <c r="R313" s="6">
        <f t="shared" si="38"/>
        <v>0</v>
      </c>
    </row>
    <row r="314" spans="1:18" ht="17" thickTop="1" thickBot="1" x14ac:dyDescent="0.5">
      <c r="A314" s="50" t="s">
        <v>147</v>
      </c>
      <c r="B314" s="3" t="s">
        <v>784</v>
      </c>
      <c r="C314" s="3" t="s">
        <v>790</v>
      </c>
      <c r="D314" s="3" t="s">
        <v>791</v>
      </c>
      <c r="E314" s="3" t="str">
        <f t="shared" si="39"/>
        <v>AF2704_February</v>
      </c>
      <c r="F314" s="10">
        <v>129226.36354544543</v>
      </c>
      <c r="G314" s="4" t="str">
        <f t="shared" si="32"/>
        <v>No shock</v>
      </c>
      <c r="H314" s="4">
        <f t="shared" si="33"/>
        <v>0</v>
      </c>
      <c r="I314" s="5">
        <v>0</v>
      </c>
      <c r="J314" s="5">
        <v>0</v>
      </c>
      <c r="K314" s="6">
        <v>0</v>
      </c>
      <c r="L314" s="5">
        <v>0</v>
      </c>
      <c r="M314" s="5">
        <v>0</v>
      </c>
      <c r="N314" s="6">
        <f t="shared" si="34"/>
        <v>0</v>
      </c>
      <c r="O314" s="6">
        <f t="shared" si="35"/>
        <v>0</v>
      </c>
      <c r="P314" s="6">
        <f t="shared" si="36"/>
        <v>0</v>
      </c>
      <c r="Q314" s="6">
        <f t="shared" si="37"/>
        <v>0</v>
      </c>
      <c r="R314" s="6">
        <f t="shared" si="38"/>
        <v>0</v>
      </c>
    </row>
    <row r="315" spans="1:18" ht="17" thickTop="1" thickBot="1" x14ac:dyDescent="0.5">
      <c r="A315" s="50" t="s">
        <v>147</v>
      </c>
      <c r="B315" s="3" t="s">
        <v>784</v>
      </c>
      <c r="C315" s="3" t="s">
        <v>792</v>
      </c>
      <c r="D315" s="3" t="s">
        <v>793</v>
      </c>
      <c r="E315" s="3" t="str">
        <f t="shared" si="39"/>
        <v>AF2705_February</v>
      </c>
      <c r="F315" s="10">
        <v>130452.58963579794</v>
      </c>
      <c r="G315" s="4" t="str">
        <f t="shared" si="32"/>
        <v>No shock</v>
      </c>
      <c r="H315" s="4">
        <f t="shared" si="33"/>
        <v>0</v>
      </c>
      <c r="I315" s="5">
        <v>0</v>
      </c>
      <c r="J315" s="5">
        <v>0</v>
      </c>
      <c r="K315" s="6">
        <v>0</v>
      </c>
      <c r="L315" s="5">
        <v>0</v>
      </c>
      <c r="M315" s="5">
        <v>0</v>
      </c>
      <c r="N315" s="6">
        <f t="shared" si="34"/>
        <v>0</v>
      </c>
      <c r="O315" s="6">
        <f t="shared" si="35"/>
        <v>0</v>
      </c>
      <c r="P315" s="6">
        <f t="shared" si="36"/>
        <v>0</v>
      </c>
      <c r="Q315" s="6">
        <f t="shared" si="37"/>
        <v>0</v>
      </c>
      <c r="R315" s="6">
        <f t="shared" si="38"/>
        <v>0</v>
      </c>
    </row>
    <row r="316" spans="1:18" ht="17" thickTop="1" thickBot="1" x14ac:dyDescent="0.5">
      <c r="A316" s="50" t="s">
        <v>147</v>
      </c>
      <c r="B316" s="3" t="s">
        <v>784</v>
      </c>
      <c r="C316" s="3" t="s">
        <v>794</v>
      </c>
      <c r="D316" s="3" t="s">
        <v>795</v>
      </c>
      <c r="E316" s="3" t="str">
        <f t="shared" si="39"/>
        <v>AF2706_February</v>
      </c>
      <c r="F316" s="10">
        <v>82340.235238019173</v>
      </c>
      <c r="G316" s="4" t="str">
        <f t="shared" si="32"/>
        <v>No shock</v>
      </c>
      <c r="H316" s="4">
        <f t="shared" si="33"/>
        <v>0</v>
      </c>
      <c r="I316" s="5">
        <v>0</v>
      </c>
      <c r="J316" s="5">
        <v>0</v>
      </c>
      <c r="K316" s="6">
        <v>0</v>
      </c>
      <c r="L316" s="5">
        <v>0</v>
      </c>
      <c r="M316" s="5">
        <v>0</v>
      </c>
      <c r="N316" s="6">
        <f t="shared" si="34"/>
        <v>0</v>
      </c>
      <c r="O316" s="6">
        <f t="shared" si="35"/>
        <v>0</v>
      </c>
      <c r="P316" s="6">
        <f t="shared" si="36"/>
        <v>0</v>
      </c>
      <c r="Q316" s="6">
        <f t="shared" si="37"/>
        <v>0</v>
      </c>
      <c r="R316" s="6">
        <f t="shared" si="38"/>
        <v>0</v>
      </c>
    </row>
    <row r="317" spans="1:18" ht="17" thickTop="1" thickBot="1" x14ac:dyDescent="0.5">
      <c r="A317" s="50" t="s">
        <v>147</v>
      </c>
      <c r="B317" s="3" t="s">
        <v>784</v>
      </c>
      <c r="C317" s="3" t="s">
        <v>796</v>
      </c>
      <c r="D317" s="3" t="s">
        <v>797</v>
      </c>
      <c r="E317" s="3" t="str">
        <f t="shared" si="39"/>
        <v>AF2707_February</v>
      </c>
      <c r="F317" s="10">
        <v>49805.969745008137</v>
      </c>
      <c r="G317" s="4" t="str">
        <f t="shared" si="32"/>
        <v>No shock</v>
      </c>
      <c r="H317" s="4">
        <f t="shared" si="33"/>
        <v>0</v>
      </c>
      <c r="I317" s="5">
        <v>0</v>
      </c>
      <c r="J317" s="5">
        <v>0</v>
      </c>
      <c r="K317" s="6">
        <v>0</v>
      </c>
      <c r="L317" s="5">
        <v>0</v>
      </c>
      <c r="M317" s="5">
        <v>0</v>
      </c>
      <c r="N317" s="6">
        <f t="shared" si="34"/>
        <v>0</v>
      </c>
      <c r="O317" s="6">
        <f t="shared" si="35"/>
        <v>0</v>
      </c>
      <c r="P317" s="6">
        <f t="shared" si="36"/>
        <v>0</v>
      </c>
      <c r="Q317" s="6">
        <f t="shared" si="37"/>
        <v>0</v>
      </c>
      <c r="R317" s="6">
        <f t="shared" si="38"/>
        <v>0</v>
      </c>
    </row>
    <row r="318" spans="1:18" ht="17" thickTop="1" thickBot="1" x14ac:dyDescent="0.5">
      <c r="A318" s="50" t="s">
        <v>147</v>
      </c>
      <c r="B318" s="3" t="s">
        <v>784</v>
      </c>
      <c r="C318" s="3" t="s">
        <v>798</v>
      </c>
      <c r="D318" s="3" t="s">
        <v>799</v>
      </c>
      <c r="E318" s="3" t="str">
        <f t="shared" si="39"/>
        <v>AF2708_February</v>
      </c>
      <c r="F318" s="10">
        <v>54970.965221699866</v>
      </c>
      <c r="G318" s="4" t="str">
        <f t="shared" si="32"/>
        <v>No shock</v>
      </c>
      <c r="H318" s="4">
        <f t="shared" si="33"/>
        <v>0</v>
      </c>
      <c r="I318" s="5">
        <v>0</v>
      </c>
      <c r="J318" s="5">
        <v>0</v>
      </c>
      <c r="K318" s="6">
        <v>0</v>
      </c>
      <c r="L318" s="5">
        <v>0</v>
      </c>
      <c r="M318" s="5">
        <v>0</v>
      </c>
      <c r="N318" s="6">
        <f t="shared" si="34"/>
        <v>0</v>
      </c>
      <c r="O318" s="6">
        <f t="shared" si="35"/>
        <v>0</v>
      </c>
      <c r="P318" s="6">
        <f t="shared" si="36"/>
        <v>0</v>
      </c>
      <c r="Q318" s="6">
        <f t="shared" si="37"/>
        <v>0</v>
      </c>
      <c r="R318" s="6">
        <f t="shared" si="38"/>
        <v>0</v>
      </c>
    </row>
    <row r="319" spans="1:18" ht="17" thickTop="1" thickBot="1" x14ac:dyDescent="0.5">
      <c r="A319" s="50" t="s">
        <v>147</v>
      </c>
      <c r="B319" s="3" t="s">
        <v>784</v>
      </c>
      <c r="C319" s="3" t="s">
        <v>800</v>
      </c>
      <c r="D319" s="3" t="s">
        <v>801</v>
      </c>
      <c r="E319" s="3" t="str">
        <f t="shared" si="39"/>
        <v>AF2709_February</v>
      </c>
      <c r="F319" s="10">
        <v>23197.643569790518</v>
      </c>
      <c r="G319" s="4" t="str">
        <f t="shared" si="32"/>
        <v>No shock</v>
      </c>
      <c r="H319" s="4">
        <f t="shared" si="33"/>
        <v>0</v>
      </c>
      <c r="I319" s="5">
        <v>0</v>
      </c>
      <c r="J319" s="5">
        <v>0</v>
      </c>
      <c r="K319" s="6">
        <v>0</v>
      </c>
      <c r="L319" s="5">
        <v>0</v>
      </c>
      <c r="M319" s="5">
        <v>0</v>
      </c>
      <c r="N319" s="6">
        <f t="shared" si="34"/>
        <v>0</v>
      </c>
      <c r="O319" s="6">
        <f t="shared" si="35"/>
        <v>0</v>
      </c>
      <c r="P319" s="6">
        <f t="shared" si="36"/>
        <v>0</v>
      </c>
      <c r="Q319" s="6">
        <f t="shared" si="37"/>
        <v>0</v>
      </c>
      <c r="R319" s="6">
        <f t="shared" si="38"/>
        <v>0</v>
      </c>
    </row>
    <row r="320" spans="1:18" ht="17" thickTop="1" thickBot="1" x14ac:dyDescent="0.5">
      <c r="A320" s="50" t="s">
        <v>147</v>
      </c>
      <c r="B320" s="3" t="s">
        <v>784</v>
      </c>
      <c r="C320" s="3" t="s">
        <v>802</v>
      </c>
      <c r="D320" s="3" t="s">
        <v>803</v>
      </c>
      <c r="E320" s="3" t="str">
        <f t="shared" si="39"/>
        <v>AF2710_February</v>
      </c>
      <c r="F320" s="10">
        <v>142710.41404500479</v>
      </c>
      <c r="G320" s="4" t="str">
        <f t="shared" si="32"/>
        <v>No shock</v>
      </c>
      <c r="H320" s="4">
        <f t="shared" si="33"/>
        <v>0</v>
      </c>
      <c r="I320" s="5">
        <v>0</v>
      </c>
      <c r="J320" s="5">
        <v>0</v>
      </c>
      <c r="K320" s="6">
        <v>0</v>
      </c>
      <c r="L320" s="5">
        <v>0</v>
      </c>
      <c r="M320" s="5">
        <v>0</v>
      </c>
      <c r="N320" s="6">
        <f t="shared" si="34"/>
        <v>0</v>
      </c>
      <c r="O320" s="6">
        <f t="shared" si="35"/>
        <v>0</v>
      </c>
      <c r="P320" s="6">
        <f t="shared" si="36"/>
        <v>0</v>
      </c>
      <c r="Q320" s="6">
        <f t="shared" si="37"/>
        <v>0</v>
      </c>
      <c r="R320" s="6">
        <f t="shared" si="38"/>
        <v>0</v>
      </c>
    </row>
    <row r="321" spans="1:18" ht="17" thickTop="1" thickBot="1" x14ac:dyDescent="0.5">
      <c r="A321" s="50" t="s">
        <v>147</v>
      </c>
      <c r="B321" s="3" t="s">
        <v>784</v>
      </c>
      <c r="C321" s="3" t="s">
        <v>804</v>
      </c>
      <c r="D321" s="3" t="s">
        <v>805</v>
      </c>
      <c r="E321" s="3" t="str">
        <f t="shared" si="39"/>
        <v>AF2711_February</v>
      </c>
      <c r="F321" s="10">
        <v>193403.74808867835</v>
      </c>
      <c r="G321" s="4" t="str">
        <f t="shared" si="32"/>
        <v>No shock</v>
      </c>
      <c r="H321" s="4">
        <f t="shared" si="33"/>
        <v>0</v>
      </c>
      <c r="I321" s="5">
        <v>0</v>
      </c>
      <c r="J321" s="5">
        <v>0</v>
      </c>
      <c r="K321" s="6">
        <v>0</v>
      </c>
      <c r="L321" s="5">
        <v>0</v>
      </c>
      <c r="M321" s="5">
        <v>0</v>
      </c>
      <c r="N321" s="6">
        <f t="shared" si="34"/>
        <v>0</v>
      </c>
      <c r="O321" s="6">
        <f t="shared" si="35"/>
        <v>0</v>
      </c>
      <c r="P321" s="6">
        <f t="shared" si="36"/>
        <v>0</v>
      </c>
      <c r="Q321" s="6">
        <f t="shared" si="37"/>
        <v>0</v>
      </c>
      <c r="R321" s="6">
        <f t="shared" si="38"/>
        <v>0</v>
      </c>
    </row>
    <row r="322" spans="1:18" ht="17" thickTop="1" thickBot="1" x14ac:dyDescent="0.5">
      <c r="A322" s="50" t="s">
        <v>147</v>
      </c>
      <c r="B322" s="3" t="s">
        <v>784</v>
      </c>
      <c r="C322" s="3" t="s">
        <v>806</v>
      </c>
      <c r="D322" s="3" t="s">
        <v>807</v>
      </c>
      <c r="E322" s="3" t="str">
        <f t="shared" si="39"/>
        <v>AF2712_February</v>
      </c>
      <c r="F322" s="10">
        <v>28873.385547242004</v>
      </c>
      <c r="G322" s="4" t="str">
        <f t="shared" si="32"/>
        <v>No shock</v>
      </c>
      <c r="H322" s="4">
        <f t="shared" si="33"/>
        <v>0</v>
      </c>
      <c r="I322" s="5">
        <v>0</v>
      </c>
      <c r="J322" s="5">
        <v>0</v>
      </c>
      <c r="K322" s="6">
        <v>0</v>
      </c>
      <c r="L322" s="5">
        <v>0</v>
      </c>
      <c r="M322" s="5">
        <v>0</v>
      </c>
      <c r="N322" s="6">
        <f t="shared" si="34"/>
        <v>0</v>
      </c>
      <c r="O322" s="6">
        <f t="shared" si="35"/>
        <v>0</v>
      </c>
      <c r="P322" s="6">
        <f t="shared" si="36"/>
        <v>0</v>
      </c>
      <c r="Q322" s="6">
        <f t="shared" si="37"/>
        <v>0</v>
      </c>
      <c r="R322" s="6">
        <f t="shared" si="38"/>
        <v>0</v>
      </c>
    </row>
    <row r="323" spans="1:18" ht="17" thickTop="1" thickBot="1" x14ac:dyDescent="0.5">
      <c r="A323" s="50" t="s">
        <v>147</v>
      </c>
      <c r="B323" s="3" t="s">
        <v>784</v>
      </c>
      <c r="C323" s="3" t="s">
        <v>808</v>
      </c>
      <c r="D323" s="3" t="s">
        <v>809</v>
      </c>
      <c r="E323" s="3" t="str">
        <f t="shared" si="39"/>
        <v>AF2713_February</v>
      </c>
      <c r="F323" s="10">
        <v>17005.279026833305</v>
      </c>
      <c r="G323" s="4" t="str">
        <f t="shared" ref="G323:G386" si="40">IF(H323&gt;0, "Shock", "No shock")</f>
        <v>No shock</v>
      </c>
      <c r="H323" s="4">
        <f t="shared" ref="H323:H386" si="41">SUM(N323:R323)</f>
        <v>0</v>
      </c>
      <c r="I323" s="5">
        <v>0</v>
      </c>
      <c r="J323" s="5">
        <v>0</v>
      </c>
      <c r="K323" s="6">
        <v>0</v>
      </c>
      <c r="L323" s="5">
        <v>0</v>
      </c>
      <c r="M323" s="5">
        <v>0</v>
      </c>
      <c r="N323" s="6">
        <f t="shared" ref="N323:N386" si="42">IF(I323&gt;0.2, 1, 0)</f>
        <v>0</v>
      </c>
      <c r="O323" s="6">
        <f t="shared" ref="O323:O386" si="43">IF(J323&gt;0.2, 1, 0)</f>
        <v>0</v>
      </c>
      <c r="P323" s="6">
        <f t="shared" ref="P323:P386" si="44">IF(K323&gt;3, 1, 0)</f>
        <v>0</v>
      </c>
      <c r="Q323" s="6">
        <f t="shared" ref="Q323:Q386" si="45">IF(L323&gt;0.2, 1, 0)</f>
        <v>0</v>
      </c>
      <c r="R323" s="6">
        <f t="shared" ref="R323:R386" si="46">IF(M323&gt;0.2, 1, 0)</f>
        <v>0</v>
      </c>
    </row>
    <row r="324" spans="1:18" ht="17" thickTop="1" thickBot="1" x14ac:dyDescent="0.5">
      <c r="A324" s="50" t="s">
        <v>147</v>
      </c>
      <c r="B324" s="3" t="s">
        <v>784</v>
      </c>
      <c r="C324" s="3" t="s">
        <v>810</v>
      </c>
      <c r="D324" s="3" t="s">
        <v>811</v>
      </c>
      <c r="E324" s="3" t="str">
        <f t="shared" ref="E324:E387" si="47">_xlfn.CONCAT(D324,"_",A324)</f>
        <v>AF2714_February</v>
      </c>
      <c r="F324" s="10">
        <v>13211.840818676797</v>
      </c>
      <c r="G324" s="4" t="str">
        <f t="shared" si="40"/>
        <v>No shock</v>
      </c>
      <c r="H324" s="4">
        <f t="shared" si="41"/>
        <v>0</v>
      </c>
      <c r="I324" s="5">
        <v>0</v>
      </c>
      <c r="J324" s="5">
        <v>0</v>
      </c>
      <c r="K324" s="6">
        <v>0</v>
      </c>
      <c r="L324" s="5">
        <v>0</v>
      </c>
      <c r="M324" s="5">
        <v>0</v>
      </c>
      <c r="N324" s="6">
        <f t="shared" si="42"/>
        <v>0</v>
      </c>
      <c r="O324" s="6">
        <f t="shared" si="43"/>
        <v>0</v>
      </c>
      <c r="P324" s="6">
        <f t="shared" si="44"/>
        <v>0</v>
      </c>
      <c r="Q324" s="6">
        <f t="shared" si="45"/>
        <v>0</v>
      </c>
      <c r="R324" s="6">
        <f t="shared" si="46"/>
        <v>0</v>
      </c>
    </row>
    <row r="325" spans="1:18" ht="17" thickTop="1" thickBot="1" x14ac:dyDescent="0.5">
      <c r="A325" s="50" t="s">
        <v>147</v>
      </c>
      <c r="B325" s="3" t="s">
        <v>784</v>
      </c>
      <c r="C325" s="3" t="s">
        <v>812</v>
      </c>
      <c r="D325" s="3" t="s">
        <v>813</v>
      </c>
      <c r="E325" s="3" t="str">
        <f t="shared" si="47"/>
        <v>AF2715_February</v>
      </c>
      <c r="F325" s="10">
        <v>41997.03304671363</v>
      </c>
      <c r="G325" s="4" t="str">
        <f t="shared" si="40"/>
        <v>No shock</v>
      </c>
      <c r="H325" s="4">
        <f t="shared" si="41"/>
        <v>0</v>
      </c>
      <c r="I325" s="5">
        <v>0</v>
      </c>
      <c r="J325" s="5">
        <v>0</v>
      </c>
      <c r="K325" s="6">
        <v>0</v>
      </c>
      <c r="L325" s="5">
        <v>0</v>
      </c>
      <c r="M325" s="5">
        <v>0</v>
      </c>
      <c r="N325" s="6">
        <f t="shared" si="42"/>
        <v>0</v>
      </c>
      <c r="O325" s="6">
        <f t="shared" si="43"/>
        <v>0</v>
      </c>
      <c r="P325" s="6">
        <f t="shared" si="44"/>
        <v>0</v>
      </c>
      <c r="Q325" s="6">
        <f t="shared" si="45"/>
        <v>0</v>
      </c>
      <c r="R325" s="6">
        <f t="shared" si="46"/>
        <v>0</v>
      </c>
    </row>
    <row r="326" spans="1:18" ht="17" thickTop="1" thickBot="1" x14ac:dyDescent="0.5">
      <c r="A326" s="50" t="s">
        <v>147</v>
      </c>
      <c r="B326" s="3" t="s">
        <v>784</v>
      </c>
      <c r="C326" s="3" t="s">
        <v>814</v>
      </c>
      <c r="D326" s="3" t="s">
        <v>815</v>
      </c>
      <c r="E326" s="3" t="str">
        <f t="shared" si="47"/>
        <v>AF2716_February</v>
      </c>
      <c r="F326" s="10">
        <v>6318.1829983420548</v>
      </c>
      <c r="G326" s="4" t="str">
        <f t="shared" si="40"/>
        <v>No shock</v>
      </c>
      <c r="H326" s="4">
        <f t="shared" si="41"/>
        <v>0</v>
      </c>
      <c r="I326" s="5">
        <v>0</v>
      </c>
      <c r="J326" s="5">
        <v>0</v>
      </c>
      <c r="K326" s="6">
        <v>0</v>
      </c>
      <c r="L326" s="5">
        <v>0</v>
      </c>
      <c r="M326" s="5">
        <v>0</v>
      </c>
      <c r="N326" s="6">
        <f t="shared" si="42"/>
        <v>0</v>
      </c>
      <c r="O326" s="6">
        <f t="shared" si="43"/>
        <v>0</v>
      </c>
      <c r="P326" s="6">
        <f t="shared" si="44"/>
        <v>0</v>
      </c>
      <c r="Q326" s="6">
        <f t="shared" si="45"/>
        <v>0</v>
      </c>
      <c r="R326" s="6">
        <f t="shared" si="46"/>
        <v>0</v>
      </c>
    </row>
    <row r="327" spans="1:18" ht="17" thickTop="1" thickBot="1" x14ac:dyDescent="0.5">
      <c r="A327" s="50" t="s">
        <v>147</v>
      </c>
      <c r="B327" s="3" t="s">
        <v>816</v>
      </c>
      <c r="C327" s="3" t="s">
        <v>817</v>
      </c>
      <c r="D327" s="3" t="s">
        <v>818</v>
      </c>
      <c r="E327" s="3" t="str">
        <f t="shared" si="47"/>
        <v>AF2801_February</v>
      </c>
      <c r="F327" s="10">
        <v>301422.76446191</v>
      </c>
      <c r="G327" s="4" t="str">
        <f t="shared" si="40"/>
        <v>No shock</v>
      </c>
      <c r="H327" s="4">
        <f t="shared" si="41"/>
        <v>0</v>
      </c>
      <c r="I327" s="5">
        <v>0</v>
      </c>
      <c r="J327" s="5">
        <v>0</v>
      </c>
      <c r="K327" s="6">
        <v>0</v>
      </c>
      <c r="L327" s="5">
        <v>0</v>
      </c>
      <c r="M327" s="5">
        <v>0</v>
      </c>
      <c r="N327" s="6">
        <f t="shared" si="42"/>
        <v>0</v>
      </c>
      <c r="O327" s="6">
        <f t="shared" si="43"/>
        <v>0</v>
      </c>
      <c r="P327" s="6">
        <f t="shared" si="44"/>
        <v>0</v>
      </c>
      <c r="Q327" s="6">
        <f t="shared" si="45"/>
        <v>0</v>
      </c>
      <c r="R327" s="6">
        <f t="shared" si="46"/>
        <v>0</v>
      </c>
    </row>
    <row r="328" spans="1:18" ht="17" thickTop="1" thickBot="1" x14ac:dyDescent="0.5">
      <c r="A328" s="50" t="s">
        <v>147</v>
      </c>
      <c r="B328" s="3" t="s">
        <v>816</v>
      </c>
      <c r="C328" s="3" t="s">
        <v>819</v>
      </c>
      <c r="D328" s="3" t="s">
        <v>820</v>
      </c>
      <c r="E328" s="3" t="str">
        <f t="shared" si="47"/>
        <v>AF2802_February</v>
      </c>
      <c r="F328" s="10">
        <v>53327.089114672715</v>
      </c>
      <c r="G328" s="4" t="str">
        <f t="shared" si="40"/>
        <v>No shock</v>
      </c>
      <c r="H328" s="4">
        <f t="shared" si="41"/>
        <v>0</v>
      </c>
      <c r="I328" s="5">
        <v>0</v>
      </c>
      <c r="J328" s="5">
        <v>0</v>
      </c>
      <c r="K328" s="6">
        <v>0</v>
      </c>
      <c r="L328" s="5">
        <v>0</v>
      </c>
      <c r="M328" s="5">
        <v>0</v>
      </c>
      <c r="N328" s="6">
        <f t="shared" si="42"/>
        <v>0</v>
      </c>
      <c r="O328" s="6">
        <f t="shared" si="43"/>
        <v>0</v>
      </c>
      <c r="P328" s="6">
        <f t="shared" si="44"/>
        <v>0</v>
      </c>
      <c r="Q328" s="6">
        <f t="shared" si="45"/>
        <v>0</v>
      </c>
      <c r="R328" s="6">
        <f t="shared" si="46"/>
        <v>0</v>
      </c>
    </row>
    <row r="329" spans="1:18" ht="17" thickTop="1" thickBot="1" x14ac:dyDescent="0.5">
      <c r="A329" s="50" t="s">
        <v>147</v>
      </c>
      <c r="B329" s="3" t="s">
        <v>816</v>
      </c>
      <c r="C329" s="3" t="s">
        <v>821</v>
      </c>
      <c r="D329" s="3" t="s">
        <v>822</v>
      </c>
      <c r="E329" s="3" t="str">
        <f t="shared" si="47"/>
        <v>AF2803_February</v>
      </c>
      <c r="F329" s="10">
        <v>57035.069562910809</v>
      </c>
      <c r="G329" s="4" t="str">
        <f t="shared" si="40"/>
        <v>No shock</v>
      </c>
      <c r="H329" s="4">
        <f t="shared" si="41"/>
        <v>0</v>
      </c>
      <c r="I329" s="5">
        <v>0</v>
      </c>
      <c r="J329" s="5">
        <v>0</v>
      </c>
      <c r="K329" s="6">
        <v>0</v>
      </c>
      <c r="L329" s="5">
        <v>0</v>
      </c>
      <c r="M329" s="5">
        <v>0</v>
      </c>
      <c r="N329" s="6">
        <f t="shared" si="42"/>
        <v>0</v>
      </c>
      <c r="O329" s="6">
        <f t="shared" si="43"/>
        <v>0</v>
      </c>
      <c r="P329" s="6">
        <f t="shared" si="44"/>
        <v>0</v>
      </c>
      <c r="Q329" s="6">
        <f t="shared" si="45"/>
        <v>0</v>
      </c>
      <c r="R329" s="6">
        <f t="shared" si="46"/>
        <v>0</v>
      </c>
    </row>
    <row r="330" spans="1:18" ht="17" thickTop="1" thickBot="1" x14ac:dyDescent="0.5">
      <c r="A330" s="50" t="s">
        <v>147</v>
      </c>
      <c r="B330" s="3" t="s">
        <v>816</v>
      </c>
      <c r="C330" s="3" t="s">
        <v>823</v>
      </c>
      <c r="D330" s="3" t="s">
        <v>824</v>
      </c>
      <c r="E330" s="3" t="str">
        <f t="shared" si="47"/>
        <v>AF2804_February</v>
      </c>
      <c r="F330" s="10">
        <v>50675.126501181549</v>
      </c>
      <c r="G330" s="4" t="str">
        <f t="shared" si="40"/>
        <v>No shock</v>
      </c>
      <c r="H330" s="4">
        <f t="shared" si="41"/>
        <v>0</v>
      </c>
      <c r="I330" s="5">
        <v>0</v>
      </c>
      <c r="J330" s="5">
        <v>0</v>
      </c>
      <c r="K330" s="6">
        <v>0</v>
      </c>
      <c r="L330" s="5">
        <v>0</v>
      </c>
      <c r="M330" s="5">
        <v>0</v>
      </c>
      <c r="N330" s="6">
        <f t="shared" si="42"/>
        <v>0</v>
      </c>
      <c r="O330" s="6">
        <f t="shared" si="43"/>
        <v>0</v>
      </c>
      <c r="P330" s="6">
        <f t="shared" si="44"/>
        <v>0</v>
      </c>
      <c r="Q330" s="6">
        <f t="shared" si="45"/>
        <v>0</v>
      </c>
      <c r="R330" s="6">
        <f t="shared" si="46"/>
        <v>0</v>
      </c>
    </row>
    <row r="331" spans="1:18" ht="17" thickTop="1" thickBot="1" x14ac:dyDescent="0.5">
      <c r="A331" s="50" t="s">
        <v>147</v>
      </c>
      <c r="B331" s="3" t="s">
        <v>816</v>
      </c>
      <c r="C331" s="3" t="s">
        <v>825</v>
      </c>
      <c r="D331" s="3" t="s">
        <v>826</v>
      </c>
      <c r="E331" s="3" t="str">
        <f t="shared" si="47"/>
        <v>AF2805_February</v>
      </c>
      <c r="F331" s="10">
        <v>92609.931650762184</v>
      </c>
      <c r="G331" s="4" t="str">
        <f t="shared" si="40"/>
        <v>No shock</v>
      </c>
      <c r="H331" s="4">
        <f t="shared" si="41"/>
        <v>0</v>
      </c>
      <c r="I331" s="5">
        <v>0</v>
      </c>
      <c r="J331" s="5">
        <v>0</v>
      </c>
      <c r="K331" s="6">
        <v>0</v>
      </c>
      <c r="L331" s="5">
        <v>0</v>
      </c>
      <c r="M331" s="5">
        <v>0</v>
      </c>
      <c r="N331" s="6">
        <f t="shared" si="42"/>
        <v>0</v>
      </c>
      <c r="O331" s="6">
        <f t="shared" si="43"/>
        <v>0</v>
      </c>
      <c r="P331" s="6">
        <f t="shared" si="44"/>
        <v>0</v>
      </c>
      <c r="Q331" s="6">
        <f t="shared" si="45"/>
        <v>0</v>
      </c>
      <c r="R331" s="6">
        <f t="shared" si="46"/>
        <v>0</v>
      </c>
    </row>
    <row r="332" spans="1:18" ht="17" thickTop="1" thickBot="1" x14ac:dyDescent="0.5">
      <c r="A332" s="50" t="s">
        <v>147</v>
      </c>
      <c r="B332" s="3" t="s">
        <v>816</v>
      </c>
      <c r="C332" s="3" t="s">
        <v>827</v>
      </c>
      <c r="D332" s="3" t="s">
        <v>828</v>
      </c>
      <c r="E332" s="3" t="str">
        <f t="shared" si="47"/>
        <v>AF2806_February</v>
      </c>
      <c r="F332" s="10">
        <v>12851.901187599784</v>
      </c>
      <c r="G332" s="4" t="str">
        <f t="shared" si="40"/>
        <v>No shock</v>
      </c>
      <c r="H332" s="4">
        <f t="shared" si="41"/>
        <v>0</v>
      </c>
      <c r="I332" s="5">
        <v>0</v>
      </c>
      <c r="J332" s="5">
        <v>0</v>
      </c>
      <c r="K332" s="6">
        <v>0</v>
      </c>
      <c r="L332" s="5">
        <v>0</v>
      </c>
      <c r="M332" s="5">
        <v>0</v>
      </c>
      <c r="N332" s="6">
        <f t="shared" si="42"/>
        <v>0</v>
      </c>
      <c r="O332" s="6">
        <f t="shared" si="43"/>
        <v>0</v>
      </c>
      <c r="P332" s="6">
        <f t="shared" si="44"/>
        <v>0</v>
      </c>
      <c r="Q332" s="6">
        <f t="shared" si="45"/>
        <v>0</v>
      </c>
      <c r="R332" s="6">
        <f t="shared" si="46"/>
        <v>0</v>
      </c>
    </row>
    <row r="333" spans="1:18" ht="17" thickTop="1" thickBot="1" x14ac:dyDescent="0.5">
      <c r="A333" s="50" t="s">
        <v>147</v>
      </c>
      <c r="B333" s="3" t="s">
        <v>816</v>
      </c>
      <c r="C333" s="3" t="s">
        <v>829</v>
      </c>
      <c r="D333" s="3" t="s">
        <v>830</v>
      </c>
      <c r="E333" s="3" t="str">
        <f t="shared" si="47"/>
        <v>AF2807_February</v>
      </c>
      <c r="F333" s="10">
        <v>47612.773058296552</v>
      </c>
      <c r="G333" s="4" t="str">
        <f t="shared" si="40"/>
        <v>Shock</v>
      </c>
      <c r="H333" s="4">
        <f t="shared" si="41"/>
        <v>1</v>
      </c>
      <c r="I333" s="5">
        <v>0.33333333333333298</v>
      </c>
      <c r="J333" s="5">
        <v>0</v>
      </c>
      <c r="K333" s="6">
        <v>0</v>
      </c>
      <c r="L333" s="5">
        <v>0</v>
      </c>
      <c r="M333" s="5">
        <v>0</v>
      </c>
      <c r="N333" s="6">
        <f t="shared" si="42"/>
        <v>1</v>
      </c>
      <c r="O333" s="6">
        <f t="shared" si="43"/>
        <v>0</v>
      </c>
      <c r="P333" s="6">
        <f t="shared" si="44"/>
        <v>0</v>
      </c>
      <c r="Q333" s="6">
        <f t="shared" si="45"/>
        <v>0</v>
      </c>
      <c r="R333" s="6">
        <f t="shared" si="46"/>
        <v>0</v>
      </c>
    </row>
    <row r="334" spans="1:18" ht="17" thickTop="1" thickBot="1" x14ac:dyDescent="0.5">
      <c r="A334" s="50" t="s">
        <v>147</v>
      </c>
      <c r="B334" s="3" t="s">
        <v>816</v>
      </c>
      <c r="C334" s="3" t="s">
        <v>831</v>
      </c>
      <c r="D334" s="3" t="s">
        <v>832</v>
      </c>
      <c r="E334" s="3" t="str">
        <f t="shared" si="47"/>
        <v>AF2808_February</v>
      </c>
      <c r="F334" s="10">
        <v>58464.088627218647</v>
      </c>
      <c r="G334" s="4" t="str">
        <f t="shared" si="40"/>
        <v>No shock</v>
      </c>
      <c r="H334" s="4">
        <f t="shared" si="41"/>
        <v>0</v>
      </c>
      <c r="I334" s="5">
        <v>0</v>
      </c>
      <c r="J334" s="5">
        <v>0</v>
      </c>
      <c r="K334" s="6">
        <v>0</v>
      </c>
      <c r="L334" s="5">
        <v>0</v>
      </c>
      <c r="M334" s="5">
        <v>0</v>
      </c>
      <c r="N334" s="6">
        <f t="shared" si="42"/>
        <v>0</v>
      </c>
      <c r="O334" s="6">
        <f t="shared" si="43"/>
        <v>0</v>
      </c>
      <c r="P334" s="6">
        <f t="shared" si="44"/>
        <v>0</v>
      </c>
      <c r="Q334" s="6">
        <f t="shared" si="45"/>
        <v>0</v>
      </c>
      <c r="R334" s="6">
        <f t="shared" si="46"/>
        <v>0</v>
      </c>
    </row>
    <row r="335" spans="1:18" ht="17" thickTop="1" thickBot="1" x14ac:dyDescent="0.5">
      <c r="A335" s="50" t="s">
        <v>147</v>
      </c>
      <c r="B335" s="3" t="s">
        <v>816</v>
      </c>
      <c r="C335" s="3" t="s">
        <v>833</v>
      </c>
      <c r="D335" s="3" t="s">
        <v>834</v>
      </c>
      <c r="E335" s="3" t="str">
        <f t="shared" si="47"/>
        <v>AF2809_February</v>
      </c>
      <c r="F335" s="10">
        <v>35768.278825158784</v>
      </c>
      <c r="G335" s="4" t="str">
        <f t="shared" si="40"/>
        <v>No shock</v>
      </c>
      <c r="H335" s="4">
        <f t="shared" si="41"/>
        <v>0</v>
      </c>
      <c r="I335" s="5">
        <v>0</v>
      </c>
      <c r="J335" s="5">
        <v>0</v>
      </c>
      <c r="K335" s="6">
        <v>0</v>
      </c>
      <c r="L335" s="5">
        <v>0</v>
      </c>
      <c r="M335" s="5">
        <v>0</v>
      </c>
      <c r="N335" s="6">
        <f t="shared" si="42"/>
        <v>0</v>
      </c>
      <c r="O335" s="6">
        <f t="shared" si="43"/>
        <v>0</v>
      </c>
      <c r="P335" s="6">
        <f t="shared" si="44"/>
        <v>0</v>
      </c>
      <c r="Q335" s="6">
        <f t="shared" si="45"/>
        <v>0</v>
      </c>
      <c r="R335" s="6">
        <f t="shared" si="46"/>
        <v>0</v>
      </c>
    </row>
    <row r="336" spans="1:18" ht="17" thickTop="1" thickBot="1" x14ac:dyDescent="0.5">
      <c r="A336" s="50" t="s">
        <v>147</v>
      </c>
      <c r="B336" s="3" t="s">
        <v>816</v>
      </c>
      <c r="C336" s="3" t="s">
        <v>835</v>
      </c>
      <c r="D336" s="3" t="s">
        <v>836</v>
      </c>
      <c r="E336" s="3" t="str">
        <f t="shared" si="47"/>
        <v>AF2810_February</v>
      </c>
      <c r="F336" s="10">
        <v>21080.605492291452</v>
      </c>
      <c r="G336" s="4" t="str">
        <f t="shared" si="40"/>
        <v>No shock</v>
      </c>
      <c r="H336" s="4">
        <f t="shared" si="41"/>
        <v>0</v>
      </c>
      <c r="I336" s="5">
        <v>0</v>
      </c>
      <c r="J336" s="5">
        <v>0</v>
      </c>
      <c r="K336" s="6">
        <v>0</v>
      </c>
      <c r="L336" s="5">
        <v>0</v>
      </c>
      <c r="M336" s="5">
        <v>0</v>
      </c>
      <c r="N336" s="6">
        <f t="shared" si="42"/>
        <v>0</v>
      </c>
      <c r="O336" s="6">
        <f t="shared" si="43"/>
        <v>0</v>
      </c>
      <c r="P336" s="6">
        <f t="shared" si="44"/>
        <v>0</v>
      </c>
      <c r="Q336" s="6">
        <f t="shared" si="45"/>
        <v>0</v>
      </c>
      <c r="R336" s="6">
        <f t="shared" si="46"/>
        <v>0</v>
      </c>
    </row>
    <row r="337" spans="1:18" ht="17" thickTop="1" thickBot="1" x14ac:dyDescent="0.5">
      <c r="A337" s="50" t="s">
        <v>147</v>
      </c>
      <c r="B337" s="3" t="s">
        <v>816</v>
      </c>
      <c r="C337" s="3" t="s">
        <v>837</v>
      </c>
      <c r="D337" s="3" t="s">
        <v>838</v>
      </c>
      <c r="E337" s="3" t="str">
        <f t="shared" si="47"/>
        <v>AF2811_February</v>
      </c>
      <c r="F337" s="10">
        <v>95848.363852530689</v>
      </c>
      <c r="G337" s="4" t="str">
        <f t="shared" si="40"/>
        <v>No shock</v>
      </c>
      <c r="H337" s="4">
        <f t="shared" si="41"/>
        <v>0</v>
      </c>
      <c r="I337" s="5">
        <v>0</v>
      </c>
      <c r="J337" s="5">
        <v>0</v>
      </c>
      <c r="K337" s="6">
        <v>0</v>
      </c>
      <c r="L337" s="5">
        <v>0</v>
      </c>
      <c r="M337" s="5">
        <v>0</v>
      </c>
      <c r="N337" s="6">
        <f t="shared" si="42"/>
        <v>0</v>
      </c>
      <c r="O337" s="6">
        <f t="shared" si="43"/>
        <v>0</v>
      </c>
      <c r="P337" s="6">
        <f t="shared" si="44"/>
        <v>0</v>
      </c>
      <c r="Q337" s="6">
        <f t="shared" si="45"/>
        <v>0</v>
      </c>
      <c r="R337" s="6">
        <f t="shared" si="46"/>
        <v>0</v>
      </c>
    </row>
    <row r="338" spans="1:18" ht="17" thickTop="1" thickBot="1" x14ac:dyDescent="0.5">
      <c r="A338" s="50" t="s">
        <v>147</v>
      </c>
      <c r="B338" s="3" t="s">
        <v>839</v>
      </c>
      <c r="C338" s="3" t="s">
        <v>840</v>
      </c>
      <c r="D338" s="3" t="s">
        <v>841</v>
      </c>
      <c r="E338" s="3" t="str">
        <f t="shared" si="47"/>
        <v>AF2901_February</v>
      </c>
      <c r="F338" s="10">
        <v>131142.56481446885</v>
      </c>
      <c r="G338" s="4" t="str">
        <f t="shared" si="40"/>
        <v>No shock</v>
      </c>
      <c r="H338" s="4">
        <f t="shared" si="41"/>
        <v>0</v>
      </c>
      <c r="I338" s="5">
        <v>9.0909090909090898E-2</v>
      </c>
      <c r="J338" s="5">
        <v>0</v>
      </c>
      <c r="K338" s="6">
        <v>0</v>
      </c>
      <c r="L338" s="5">
        <v>0</v>
      </c>
      <c r="M338" s="5">
        <v>0</v>
      </c>
      <c r="N338" s="6">
        <f t="shared" si="42"/>
        <v>0</v>
      </c>
      <c r="O338" s="6">
        <f t="shared" si="43"/>
        <v>0</v>
      </c>
      <c r="P338" s="6">
        <f t="shared" si="44"/>
        <v>0</v>
      </c>
      <c r="Q338" s="6">
        <f t="shared" si="45"/>
        <v>0</v>
      </c>
      <c r="R338" s="6">
        <f t="shared" si="46"/>
        <v>0</v>
      </c>
    </row>
    <row r="339" spans="1:18" ht="17" thickTop="1" thickBot="1" x14ac:dyDescent="0.5">
      <c r="A339" s="50" t="s">
        <v>147</v>
      </c>
      <c r="B339" s="3" t="s">
        <v>839</v>
      </c>
      <c r="C339" s="3" t="s">
        <v>842</v>
      </c>
      <c r="D339" s="3" t="s">
        <v>843</v>
      </c>
      <c r="E339" s="3" t="str">
        <f t="shared" si="47"/>
        <v>AF2902_February</v>
      </c>
      <c r="F339" s="10">
        <v>270987.92130465241</v>
      </c>
      <c r="G339" s="4" t="str">
        <f t="shared" si="40"/>
        <v>No shock</v>
      </c>
      <c r="H339" s="4">
        <f t="shared" si="41"/>
        <v>0</v>
      </c>
      <c r="I339" s="5">
        <v>0</v>
      </c>
      <c r="J339" s="5">
        <v>0</v>
      </c>
      <c r="K339" s="6">
        <v>0</v>
      </c>
      <c r="L339" s="5">
        <v>0</v>
      </c>
      <c r="M339" s="5">
        <v>0</v>
      </c>
      <c r="N339" s="6">
        <f t="shared" si="42"/>
        <v>0</v>
      </c>
      <c r="O339" s="6">
        <f t="shared" si="43"/>
        <v>0</v>
      </c>
      <c r="P339" s="6">
        <f t="shared" si="44"/>
        <v>0</v>
      </c>
      <c r="Q339" s="6">
        <f t="shared" si="45"/>
        <v>0</v>
      </c>
      <c r="R339" s="6">
        <f t="shared" si="46"/>
        <v>0</v>
      </c>
    </row>
    <row r="340" spans="1:18" ht="17" thickTop="1" thickBot="1" x14ac:dyDescent="0.5">
      <c r="A340" s="50" t="s">
        <v>147</v>
      </c>
      <c r="B340" s="3" t="s">
        <v>839</v>
      </c>
      <c r="C340" s="3" t="s">
        <v>844</v>
      </c>
      <c r="D340" s="3" t="s">
        <v>845</v>
      </c>
      <c r="E340" s="3" t="str">
        <f t="shared" si="47"/>
        <v>AF2903_February</v>
      </c>
      <c r="F340" s="10">
        <v>90472.026097633599</v>
      </c>
      <c r="G340" s="4" t="str">
        <f t="shared" si="40"/>
        <v>Shock</v>
      </c>
      <c r="H340" s="4">
        <f t="shared" si="41"/>
        <v>1</v>
      </c>
      <c r="I340" s="5">
        <v>0.25</v>
      </c>
      <c r="J340" s="5">
        <v>0</v>
      </c>
      <c r="K340" s="6">
        <v>0</v>
      </c>
      <c r="L340" s="5">
        <v>0</v>
      </c>
      <c r="M340" s="5">
        <v>0</v>
      </c>
      <c r="N340" s="6">
        <f t="shared" si="42"/>
        <v>1</v>
      </c>
      <c r="O340" s="6">
        <f t="shared" si="43"/>
        <v>0</v>
      </c>
      <c r="P340" s="6">
        <f t="shared" si="44"/>
        <v>0</v>
      </c>
      <c r="Q340" s="6">
        <f t="shared" si="45"/>
        <v>0</v>
      </c>
      <c r="R340" s="6">
        <f t="shared" si="46"/>
        <v>0</v>
      </c>
    </row>
    <row r="341" spans="1:18" ht="17" thickTop="1" thickBot="1" x14ac:dyDescent="0.5">
      <c r="A341" s="50" t="s">
        <v>147</v>
      </c>
      <c r="B341" s="3" t="s">
        <v>839</v>
      </c>
      <c r="C341" s="3" t="s">
        <v>846</v>
      </c>
      <c r="D341" s="3" t="s">
        <v>847</v>
      </c>
      <c r="E341" s="3" t="str">
        <f t="shared" si="47"/>
        <v>AF2904_February</v>
      </c>
      <c r="F341" s="10">
        <v>99538.322227648838</v>
      </c>
      <c r="G341" s="4" t="str">
        <f t="shared" si="40"/>
        <v>Shock</v>
      </c>
      <c r="H341" s="4">
        <f t="shared" si="41"/>
        <v>3</v>
      </c>
      <c r="I341" s="5">
        <v>0.11111111111111099</v>
      </c>
      <c r="J341" s="5">
        <v>0.5</v>
      </c>
      <c r="K341" s="6">
        <v>0</v>
      </c>
      <c r="L341" s="5">
        <v>0.5</v>
      </c>
      <c r="M341" s="5">
        <v>0.5</v>
      </c>
      <c r="N341" s="6">
        <f t="shared" si="42"/>
        <v>0</v>
      </c>
      <c r="O341" s="6">
        <f t="shared" si="43"/>
        <v>1</v>
      </c>
      <c r="P341" s="6">
        <f t="shared" si="44"/>
        <v>0</v>
      </c>
      <c r="Q341" s="6">
        <f t="shared" si="45"/>
        <v>1</v>
      </c>
      <c r="R341" s="6">
        <f t="shared" si="46"/>
        <v>1</v>
      </c>
    </row>
    <row r="342" spans="1:18" ht="17" thickTop="1" thickBot="1" x14ac:dyDescent="0.5">
      <c r="A342" s="50" t="s">
        <v>147</v>
      </c>
      <c r="B342" s="3" t="s">
        <v>839</v>
      </c>
      <c r="C342" s="3" t="s">
        <v>848</v>
      </c>
      <c r="D342" s="3" t="s">
        <v>849</v>
      </c>
      <c r="E342" s="3" t="str">
        <f t="shared" si="47"/>
        <v>AF2905_February</v>
      </c>
      <c r="F342" s="10">
        <v>82088.195047457935</v>
      </c>
      <c r="G342" s="4" t="str">
        <f t="shared" si="40"/>
        <v>No shock</v>
      </c>
      <c r="H342" s="4">
        <f t="shared" si="41"/>
        <v>0</v>
      </c>
      <c r="I342" s="5">
        <v>0</v>
      </c>
      <c r="J342" s="5">
        <v>0</v>
      </c>
      <c r="K342" s="6">
        <v>0</v>
      </c>
      <c r="L342" s="5">
        <v>0</v>
      </c>
      <c r="M342" s="5">
        <v>0</v>
      </c>
      <c r="N342" s="6">
        <f t="shared" si="42"/>
        <v>0</v>
      </c>
      <c r="O342" s="6">
        <f t="shared" si="43"/>
        <v>0</v>
      </c>
      <c r="P342" s="6">
        <f t="shared" si="44"/>
        <v>0</v>
      </c>
      <c r="Q342" s="6">
        <f t="shared" si="45"/>
        <v>0</v>
      </c>
      <c r="R342" s="6">
        <f t="shared" si="46"/>
        <v>0</v>
      </c>
    </row>
    <row r="343" spans="1:18" ht="17" thickTop="1" thickBot="1" x14ac:dyDescent="0.5">
      <c r="A343" s="50" t="s">
        <v>147</v>
      </c>
      <c r="B343" s="3" t="s">
        <v>839</v>
      </c>
      <c r="C343" s="3" t="s">
        <v>850</v>
      </c>
      <c r="D343" s="3" t="s">
        <v>851</v>
      </c>
      <c r="E343" s="3" t="str">
        <f t="shared" si="47"/>
        <v>AF2906_February</v>
      </c>
      <c r="F343" s="10">
        <v>131980.73220792171</v>
      </c>
      <c r="G343" s="4" t="str">
        <f t="shared" si="40"/>
        <v>No shock</v>
      </c>
      <c r="H343" s="4">
        <f t="shared" si="41"/>
        <v>0</v>
      </c>
      <c r="I343" s="5">
        <v>0</v>
      </c>
      <c r="J343" s="5">
        <v>0</v>
      </c>
      <c r="K343" s="6">
        <v>0</v>
      </c>
      <c r="L343" s="5">
        <v>0</v>
      </c>
      <c r="M343" s="5">
        <v>0</v>
      </c>
      <c r="N343" s="6">
        <f t="shared" si="42"/>
        <v>0</v>
      </c>
      <c r="O343" s="6">
        <f t="shared" si="43"/>
        <v>0</v>
      </c>
      <c r="P343" s="6">
        <f t="shared" si="44"/>
        <v>0</v>
      </c>
      <c r="Q343" s="6">
        <f t="shared" si="45"/>
        <v>0</v>
      </c>
      <c r="R343" s="6">
        <f t="shared" si="46"/>
        <v>0</v>
      </c>
    </row>
    <row r="344" spans="1:18" ht="17" thickTop="1" thickBot="1" x14ac:dyDescent="0.5">
      <c r="A344" s="50" t="s">
        <v>147</v>
      </c>
      <c r="B344" s="3" t="s">
        <v>839</v>
      </c>
      <c r="C344" s="3" t="s">
        <v>852</v>
      </c>
      <c r="D344" s="3" t="s">
        <v>853</v>
      </c>
      <c r="E344" s="3" t="str">
        <f t="shared" si="47"/>
        <v>AF2907_February</v>
      </c>
      <c r="F344" s="10">
        <v>185972.1790852125</v>
      </c>
      <c r="G344" s="4" t="str">
        <f t="shared" si="40"/>
        <v>No shock</v>
      </c>
      <c r="H344" s="4">
        <f t="shared" si="41"/>
        <v>0</v>
      </c>
      <c r="I344" s="5">
        <v>0</v>
      </c>
      <c r="J344" s="5">
        <v>0</v>
      </c>
      <c r="K344" s="6">
        <v>0</v>
      </c>
      <c r="L344" s="5">
        <v>0</v>
      </c>
      <c r="M344" s="5">
        <v>0</v>
      </c>
      <c r="N344" s="6">
        <f t="shared" si="42"/>
        <v>0</v>
      </c>
      <c r="O344" s="6">
        <f t="shared" si="43"/>
        <v>0</v>
      </c>
      <c r="P344" s="6">
        <f t="shared" si="44"/>
        <v>0</v>
      </c>
      <c r="Q344" s="6">
        <f t="shared" si="45"/>
        <v>0</v>
      </c>
      <c r="R344" s="6">
        <f t="shared" si="46"/>
        <v>0</v>
      </c>
    </row>
    <row r="345" spans="1:18" ht="17" thickTop="1" thickBot="1" x14ac:dyDescent="0.5">
      <c r="A345" s="50" t="s">
        <v>147</v>
      </c>
      <c r="B345" s="3" t="s">
        <v>839</v>
      </c>
      <c r="C345" s="3" t="s">
        <v>854</v>
      </c>
      <c r="D345" s="3" t="s">
        <v>855</v>
      </c>
      <c r="E345" s="3" t="str">
        <f t="shared" si="47"/>
        <v>AF2908_February</v>
      </c>
      <c r="F345" s="10">
        <v>133410.40021120707</v>
      </c>
      <c r="G345" s="4" t="str">
        <f t="shared" si="40"/>
        <v>Shock</v>
      </c>
      <c r="H345" s="4">
        <f t="shared" si="41"/>
        <v>1</v>
      </c>
      <c r="I345" s="5">
        <v>0.4</v>
      </c>
      <c r="J345" s="5">
        <v>0</v>
      </c>
      <c r="K345" s="6">
        <v>0</v>
      </c>
      <c r="L345" s="5">
        <v>0</v>
      </c>
      <c r="M345" s="5">
        <v>0</v>
      </c>
      <c r="N345" s="6">
        <f t="shared" si="42"/>
        <v>1</v>
      </c>
      <c r="O345" s="6">
        <f t="shared" si="43"/>
        <v>0</v>
      </c>
      <c r="P345" s="6">
        <f t="shared" si="44"/>
        <v>0</v>
      </c>
      <c r="Q345" s="6">
        <f t="shared" si="45"/>
        <v>0</v>
      </c>
      <c r="R345" s="6">
        <f t="shared" si="46"/>
        <v>0</v>
      </c>
    </row>
    <row r="346" spans="1:18" ht="17" thickTop="1" thickBot="1" x14ac:dyDescent="0.5">
      <c r="A346" s="50" t="s">
        <v>147</v>
      </c>
      <c r="B346" s="3" t="s">
        <v>839</v>
      </c>
      <c r="C346" s="3" t="s">
        <v>856</v>
      </c>
      <c r="D346" s="3" t="s">
        <v>857</v>
      </c>
      <c r="E346" s="3" t="str">
        <f t="shared" si="47"/>
        <v>AF2909_February</v>
      </c>
      <c r="F346" s="10">
        <v>100400.55913185516</v>
      </c>
      <c r="G346" s="4" t="str">
        <f t="shared" si="40"/>
        <v>No shock</v>
      </c>
      <c r="H346" s="4">
        <f t="shared" si="41"/>
        <v>0</v>
      </c>
      <c r="I346" s="5">
        <v>0</v>
      </c>
      <c r="J346" s="5">
        <v>0</v>
      </c>
      <c r="K346" s="6">
        <v>0</v>
      </c>
      <c r="L346" s="5">
        <v>0</v>
      </c>
      <c r="M346" s="5">
        <v>0</v>
      </c>
      <c r="N346" s="6">
        <f t="shared" si="42"/>
        <v>0</v>
      </c>
      <c r="O346" s="6">
        <f t="shared" si="43"/>
        <v>0</v>
      </c>
      <c r="P346" s="6">
        <f t="shared" si="44"/>
        <v>0</v>
      </c>
      <c r="Q346" s="6">
        <f t="shared" si="45"/>
        <v>0</v>
      </c>
      <c r="R346" s="6">
        <f t="shared" si="46"/>
        <v>0</v>
      </c>
    </row>
    <row r="347" spans="1:18" ht="17" thickTop="1" thickBot="1" x14ac:dyDescent="0.5">
      <c r="A347" s="50" t="s">
        <v>147</v>
      </c>
      <c r="B347" s="3" t="s">
        <v>839</v>
      </c>
      <c r="C347" s="3" t="s">
        <v>858</v>
      </c>
      <c r="D347" s="3" t="s">
        <v>859</v>
      </c>
      <c r="E347" s="3" t="str">
        <f t="shared" si="47"/>
        <v>AF2910_February</v>
      </c>
      <c r="F347" s="10">
        <v>87978.436970668976</v>
      </c>
      <c r="G347" s="4" t="str">
        <f t="shared" si="40"/>
        <v>No shock</v>
      </c>
      <c r="H347" s="4">
        <f t="shared" si="41"/>
        <v>0</v>
      </c>
      <c r="I347" s="5">
        <v>0</v>
      </c>
      <c r="J347" s="5">
        <v>0</v>
      </c>
      <c r="K347" s="6">
        <v>0</v>
      </c>
      <c r="L347" s="5">
        <v>0</v>
      </c>
      <c r="M347" s="5">
        <v>0</v>
      </c>
      <c r="N347" s="6">
        <f t="shared" si="42"/>
        <v>0</v>
      </c>
      <c r="O347" s="6">
        <f t="shared" si="43"/>
        <v>0</v>
      </c>
      <c r="P347" s="6">
        <f t="shared" si="44"/>
        <v>0</v>
      </c>
      <c r="Q347" s="6">
        <f t="shared" si="45"/>
        <v>0</v>
      </c>
      <c r="R347" s="6">
        <f t="shared" si="46"/>
        <v>0</v>
      </c>
    </row>
    <row r="348" spans="1:18" ht="17" thickTop="1" thickBot="1" x14ac:dyDescent="0.5">
      <c r="A348" s="50" t="s">
        <v>147</v>
      </c>
      <c r="B348" s="3" t="s">
        <v>839</v>
      </c>
      <c r="C348" s="3" t="s">
        <v>860</v>
      </c>
      <c r="D348" s="3" t="s">
        <v>861</v>
      </c>
      <c r="E348" s="3" t="str">
        <f t="shared" si="47"/>
        <v>AF2911_February</v>
      </c>
      <c r="F348" s="10">
        <v>34134.929228080087</v>
      </c>
      <c r="G348" s="4" t="str">
        <f t="shared" si="40"/>
        <v>No shock</v>
      </c>
      <c r="H348" s="4">
        <f t="shared" si="41"/>
        <v>0</v>
      </c>
      <c r="I348" s="5">
        <v>0</v>
      </c>
      <c r="J348" s="5">
        <v>0</v>
      </c>
      <c r="K348" s="6">
        <v>0</v>
      </c>
      <c r="L348" s="5">
        <v>0</v>
      </c>
      <c r="M348" s="5">
        <v>0</v>
      </c>
      <c r="N348" s="6">
        <f t="shared" si="42"/>
        <v>0</v>
      </c>
      <c r="O348" s="6">
        <f t="shared" si="43"/>
        <v>0</v>
      </c>
      <c r="P348" s="6">
        <f t="shared" si="44"/>
        <v>0</v>
      </c>
      <c r="Q348" s="6">
        <f t="shared" si="45"/>
        <v>0</v>
      </c>
      <c r="R348" s="6">
        <f t="shared" si="46"/>
        <v>0</v>
      </c>
    </row>
    <row r="349" spans="1:18" ht="17" thickTop="1" thickBot="1" x14ac:dyDescent="0.5">
      <c r="A349" s="50" t="s">
        <v>147</v>
      </c>
      <c r="B349" s="3" t="s">
        <v>839</v>
      </c>
      <c r="C349" s="3" t="s">
        <v>862</v>
      </c>
      <c r="D349" s="3" t="s">
        <v>863</v>
      </c>
      <c r="E349" s="3" t="str">
        <f t="shared" si="47"/>
        <v>AF2912_February</v>
      </c>
      <c r="F349" s="10">
        <v>47633.866458452911</v>
      </c>
      <c r="G349" s="4" t="str">
        <f t="shared" si="40"/>
        <v>Shock</v>
      </c>
      <c r="H349" s="4">
        <f t="shared" si="41"/>
        <v>3</v>
      </c>
      <c r="I349" s="5">
        <v>0</v>
      </c>
      <c r="J349" s="5">
        <v>0.5</v>
      </c>
      <c r="K349" s="6">
        <v>0</v>
      </c>
      <c r="L349" s="5">
        <v>1</v>
      </c>
      <c r="M349" s="5">
        <v>0.5</v>
      </c>
      <c r="N349" s="6">
        <f t="shared" si="42"/>
        <v>0</v>
      </c>
      <c r="O349" s="6">
        <f t="shared" si="43"/>
        <v>1</v>
      </c>
      <c r="P349" s="6">
        <f t="shared" si="44"/>
        <v>0</v>
      </c>
      <c r="Q349" s="6">
        <f t="shared" si="45"/>
        <v>1</v>
      </c>
      <c r="R349" s="6">
        <f t="shared" si="46"/>
        <v>1</v>
      </c>
    </row>
    <row r="350" spans="1:18" ht="17" thickTop="1" thickBot="1" x14ac:dyDescent="0.5">
      <c r="A350" s="50" t="s">
        <v>147</v>
      </c>
      <c r="B350" s="3" t="s">
        <v>839</v>
      </c>
      <c r="C350" s="3" t="s">
        <v>864</v>
      </c>
      <c r="D350" s="3" t="s">
        <v>865</v>
      </c>
      <c r="E350" s="3" t="str">
        <f t="shared" si="47"/>
        <v>AF2913_February</v>
      </c>
      <c r="F350" s="10">
        <v>87938.889850469001</v>
      </c>
      <c r="G350" s="4" t="str">
        <f t="shared" si="40"/>
        <v>No shock</v>
      </c>
      <c r="H350" s="4">
        <f t="shared" si="41"/>
        <v>0</v>
      </c>
      <c r="I350" s="5">
        <v>0</v>
      </c>
      <c r="J350" s="5">
        <v>0</v>
      </c>
      <c r="K350" s="6">
        <v>0</v>
      </c>
      <c r="L350" s="5">
        <v>0</v>
      </c>
      <c r="M350" s="5">
        <v>0</v>
      </c>
      <c r="N350" s="6">
        <f t="shared" si="42"/>
        <v>0</v>
      </c>
      <c r="O350" s="6">
        <f t="shared" si="43"/>
        <v>0</v>
      </c>
      <c r="P350" s="6">
        <f t="shared" si="44"/>
        <v>0</v>
      </c>
      <c r="Q350" s="6">
        <f t="shared" si="45"/>
        <v>0</v>
      </c>
      <c r="R350" s="6">
        <f t="shared" si="46"/>
        <v>0</v>
      </c>
    </row>
    <row r="351" spans="1:18" ht="17" thickTop="1" thickBot="1" x14ac:dyDescent="0.5">
      <c r="A351" s="50" t="s">
        <v>147</v>
      </c>
      <c r="B351" s="3" t="s">
        <v>839</v>
      </c>
      <c r="C351" s="3" t="s">
        <v>866</v>
      </c>
      <c r="D351" s="3" t="s">
        <v>867</v>
      </c>
      <c r="E351" s="3" t="str">
        <f t="shared" si="47"/>
        <v>AF2914_February</v>
      </c>
      <c r="F351" s="10">
        <v>39350.676430961837</v>
      </c>
      <c r="G351" s="4" t="str">
        <f t="shared" si="40"/>
        <v>No shock</v>
      </c>
      <c r="H351" s="4">
        <f t="shared" si="41"/>
        <v>0</v>
      </c>
      <c r="I351" s="5">
        <v>0</v>
      </c>
      <c r="J351" s="5">
        <v>0</v>
      </c>
      <c r="K351" s="6">
        <v>0</v>
      </c>
      <c r="L351" s="5">
        <v>0</v>
      </c>
      <c r="M351" s="5">
        <v>0</v>
      </c>
      <c r="N351" s="6">
        <f t="shared" si="42"/>
        <v>0</v>
      </c>
      <c r="O351" s="6">
        <f t="shared" si="43"/>
        <v>0</v>
      </c>
      <c r="P351" s="6">
        <f t="shared" si="44"/>
        <v>0</v>
      </c>
      <c r="Q351" s="6">
        <f t="shared" si="45"/>
        <v>0</v>
      </c>
      <c r="R351" s="6">
        <f t="shared" si="46"/>
        <v>0</v>
      </c>
    </row>
    <row r="352" spans="1:18" ht="17" thickTop="1" thickBot="1" x14ac:dyDescent="0.5">
      <c r="A352" s="50" t="s">
        <v>147</v>
      </c>
      <c r="B352" s="3" t="s">
        <v>868</v>
      </c>
      <c r="C352" s="3" t="s">
        <v>869</v>
      </c>
      <c r="D352" s="3" t="s">
        <v>870</v>
      </c>
      <c r="E352" s="3" t="str">
        <f t="shared" si="47"/>
        <v>AF3001_February</v>
      </c>
      <c r="F352" s="10">
        <v>298023.6951527333</v>
      </c>
      <c r="G352" s="4" t="str">
        <f t="shared" si="40"/>
        <v>Shock</v>
      </c>
      <c r="H352" s="4">
        <f t="shared" si="41"/>
        <v>3</v>
      </c>
      <c r="I352" s="5">
        <v>0.115384615384615</v>
      </c>
      <c r="J352" s="5">
        <v>0.33333333333333298</v>
      </c>
      <c r="K352" s="6">
        <v>0</v>
      </c>
      <c r="L352" s="5">
        <v>0.28571428571428598</v>
      </c>
      <c r="M352" s="5">
        <v>0.28571428571428598</v>
      </c>
      <c r="N352" s="6">
        <f t="shared" si="42"/>
        <v>0</v>
      </c>
      <c r="O352" s="6">
        <f t="shared" si="43"/>
        <v>1</v>
      </c>
      <c r="P352" s="6">
        <f t="shared" si="44"/>
        <v>0</v>
      </c>
      <c r="Q352" s="6">
        <f t="shared" si="45"/>
        <v>1</v>
      </c>
      <c r="R352" s="6">
        <f t="shared" si="46"/>
        <v>1</v>
      </c>
    </row>
    <row r="353" spans="1:18" ht="17" thickTop="1" thickBot="1" x14ac:dyDescent="0.5">
      <c r="A353" s="50" t="s">
        <v>147</v>
      </c>
      <c r="B353" s="3" t="s">
        <v>868</v>
      </c>
      <c r="C353" s="3" t="s">
        <v>871</v>
      </c>
      <c r="D353" s="3" t="s">
        <v>872</v>
      </c>
      <c r="E353" s="3" t="str">
        <f t="shared" si="47"/>
        <v>AF3002_February</v>
      </c>
      <c r="F353" s="10">
        <v>333990.30015547806</v>
      </c>
      <c r="G353" s="4" t="str">
        <f t="shared" si="40"/>
        <v>No shock</v>
      </c>
      <c r="H353" s="4">
        <f t="shared" si="41"/>
        <v>0</v>
      </c>
      <c r="I353" s="5">
        <v>3.8461538461538498E-2</v>
      </c>
      <c r="J353" s="5">
        <v>0</v>
      </c>
      <c r="K353" s="6">
        <v>0</v>
      </c>
      <c r="L353" s="5">
        <v>0</v>
      </c>
      <c r="M353" s="5">
        <v>0</v>
      </c>
      <c r="N353" s="6">
        <f t="shared" si="42"/>
        <v>0</v>
      </c>
      <c r="O353" s="6">
        <f t="shared" si="43"/>
        <v>0</v>
      </c>
      <c r="P353" s="6">
        <f t="shared" si="44"/>
        <v>0</v>
      </c>
      <c r="Q353" s="6">
        <f t="shared" si="45"/>
        <v>0</v>
      </c>
      <c r="R353" s="6">
        <f t="shared" si="46"/>
        <v>0</v>
      </c>
    </row>
    <row r="354" spans="1:18" ht="17" thickTop="1" thickBot="1" x14ac:dyDescent="0.5">
      <c r="A354" s="50" t="s">
        <v>147</v>
      </c>
      <c r="B354" s="3" t="s">
        <v>868</v>
      </c>
      <c r="C354" s="3" t="s">
        <v>873</v>
      </c>
      <c r="D354" s="3" t="s">
        <v>874</v>
      </c>
      <c r="E354" s="3" t="str">
        <f t="shared" si="47"/>
        <v>AF3003_February</v>
      </c>
      <c r="F354" s="10">
        <v>131399.94560895645</v>
      </c>
      <c r="G354" s="4" t="str">
        <f t="shared" si="40"/>
        <v>No shock</v>
      </c>
      <c r="H354" s="4">
        <f t="shared" si="41"/>
        <v>0</v>
      </c>
      <c r="I354" s="5">
        <v>0.2</v>
      </c>
      <c r="J354" s="5">
        <v>0</v>
      </c>
      <c r="K354" s="6">
        <v>0</v>
      </c>
      <c r="L354" s="5">
        <v>0</v>
      </c>
      <c r="M354" s="5">
        <v>0</v>
      </c>
      <c r="N354" s="6">
        <f t="shared" si="42"/>
        <v>0</v>
      </c>
      <c r="O354" s="6">
        <f t="shared" si="43"/>
        <v>0</v>
      </c>
      <c r="P354" s="6">
        <f t="shared" si="44"/>
        <v>0</v>
      </c>
      <c r="Q354" s="6">
        <f t="shared" si="45"/>
        <v>0</v>
      </c>
      <c r="R354" s="6">
        <f t="shared" si="46"/>
        <v>0</v>
      </c>
    </row>
    <row r="355" spans="1:18" ht="17" thickTop="1" thickBot="1" x14ac:dyDescent="0.5">
      <c r="A355" s="50" t="s">
        <v>147</v>
      </c>
      <c r="B355" s="3" t="s">
        <v>868</v>
      </c>
      <c r="C355" s="3" t="s">
        <v>875</v>
      </c>
      <c r="D355" s="3" t="s">
        <v>876</v>
      </c>
      <c r="E355" s="3" t="str">
        <f t="shared" si="47"/>
        <v>AF3004_February</v>
      </c>
      <c r="F355" s="10">
        <v>263900.08134136122</v>
      </c>
      <c r="G355" s="4" t="str">
        <f t="shared" si="40"/>
        <v>No shock</v>
      </c>
      <c r="H355" s="4">
        <f t="shared" si="41"/>
        <v>0</v>
      </c>
      <c r="I355" s="5">
        <v>0.115384615384615</v>
      </c>
      <c r="J355" s="5">
        <v>0</v>
      </c>
      <c r="K355" s="6">
        <v>0</v>
      </c>
      <c r="L355" s="5">
        <v>0</v>
      </c>
      <c r="M355" s="5">
        <v>0</v>
      </c>
      <c r="N355" s="6">
        <f t="shared" si="42"/>
        <v>0</v>
      </c>
      <c r="O355" s="6">
        <f t="shared" si="43"/>
        <v>0</v>
      </c>
      <c r="P355" s="6">
        <f t="shared" si="44"/>
        <v>0</v>
      </c>
      <c r="Q355" s="6">
        <f t="shared" si="45"/>
        <v>0</v>
      </c>
      <c r="R355" s="6">
        <f t="shared" si="46"/>
        <v>0</v>
      </c>
    </row>
    <row r="356" spans="1:18" ht="17" thickTop="1" thickBot="1" x14ac:dyDescent="0.5">
      <c r="A356" s="50" t="s">
        <v>147</v>
      </c>
      <c r="B356" s="3" t="s">
        <v>868</v>
      </c>
      <c r="C356" s="3" t="s">
        <v>877</v>
      </c>
      <c r="D356" s="3" t="s">
        <v>878</v>
      </c>
      <c r="E356" s="3" t="str">
        <f t="shared" si="47"/>
        <v>AF3005_February</v>
      </c>
      <c r="F356" s="10">
        <v>44764.92981276122</v>
      </c>
      <c r="G356" s="4" t="str">
        <f t="shared" si="40"/>
        <v>No shock</v>
      </c>
      <c r="H356" s="4">
        <f t="shared" si="41"/>
        <v>0</v>
      </c>
      <c r="I356" s="5">
        <v>0</v>
      </c>
      <c r="J356" s="5">
        <v>0</v>
      </c>
      <c r="K356" s="6">
        <v>0</v>
      </c>
      <c r="L356" s="5">
        <v>0</v>
      </c>
      <c r="M356" s="5">
        <v>0</v>
      </c>
      <c r="N356" s="6">
        <f t="shared" si="42"/>
        <v>0</v>
      </c>
      <c r="O356" s="6">
        <f t="shared" si="43"/>
        <v>0</v>
      </c>
      <c r="P356" s="6">
        <f t="shared" si="44"/>
        <v>0</v>
      </c>
      <c r="Q356" s="6">
        <f t="shared" si="45"/>
        <v>0</v>
      </c>
      <c r="R356" s="6">
        <f t="shared" si="46"/>
        <v>0</v>
      </c>
    </row>
    <row r="357" spans="1:18" ht="17" thickTop="1" thickBot="1" x14ac:dyDescent="0.5">
      <c r="A357" s="50" t="s">
        <v>147</v>
      </c>
      <c r="B357" s="3" t="s">
        <v>868</v>
      </c>
      <c r="C357" s="3" t="s">
        <v>879</v>
      </c>
      <c r="D357" s="3" t="s">
        <v>880</v>
      </c>
      <c r="E357" s="3" t="str">
        <f t="shared" si="47"/>
        <v>AF3006_February</v>
      </c>
      <c r="F357" s="10">
        <v>177683.71780430028</v>
      </c>
      <c r="G357" s="4" t="str">
        <f t="shared" si="40"/>
        <v>No shock</v>
      </c>
      <c r="H357" s="4">
        <f t="shared" si="41"/>
        <v>0</v>
      </c>
      <c r="I357" s="5">
        <v>0</v>
      </c>
      <c r="J357" s="5">
        <v>0</v>
      </c>
      <c r="K357" s="6">
        <v>0</v>
      </c>
      <c r="L357" s="5">
        <v>0</v>
      </c>
      <c r="M357" s="5">
        <v>0</v>
      </c>
      <c r="N357" s="6">
        <f t="shared" si="42"/>
        <v>0</v>
      </c>
      <c r="O357" s="6">
        <f t="shared" si="43"/>
        <v>0</v>
      </c>
      <c r="P357" s="6">
        <f t="shared" si="44"/>
        <v>0</v>
      </c>
      <c r="Q357" s="6">
        <f t="shared" si="45"/>
        <v>0</v>
      </c>
      <c r="R357" s="6">
        <f t="shared" si="46"/>
        <v>0</v>
      </c>
    </row>
    <row r="358" spans="1:18" ht="17" thickTop="1" thickBot="1" x14ac:dyDescent="0.5">
      <c r="A358" s="50" t="s">
        <v>147</v>
      </c>
      <c r="B358" s="3" t="s">
        <v>868</v>
      </c>
      <c r="C358" s="3" t="s">
        <v>881</v>
      </c>
      <c r="D358" s="3" t="s">
        <v>882</v>
      </c>
      <c r="E358" s="3" t="str">
        <f t="shared" si="47"/>
        <v>AF3007_February</v>
      </c>
      <c r="F358" s="10">
        <v>141879.53502527444</v>
      </c>
      <c r="G358" s="4" t="str">
        <f t="shared" si="40"/>
        <v>No shock</v>
      </c>
      <c r="H358" s="4">
        <f t="shared" si="41"/>
        <v>0</v>
      </c>
      <c r="I358" s="5">
        <v>0</v>
      </c>
      <c r="J358" s="5">
        <v>0</v>
      </c>
      <c r="K358" s="6">
        <v>0</v>
      </c>
      <c r="L358" s="5">
        <v>0</v>
      </c>
      <c r="M358" s="5">
        <v>0</v>
      </c>
      <c r="N358" s="6">
        <f t="shared" si="42"/>
        <v>0</v>
      </c>
      <c r="O358" s="6">
        <f t="shared" si="43"/>
        <v>0</v>
      </c>
      <c r="P358" s="6">
        <f t="shared" si="44"/>
        <v>0</v>
      </c>
      <c r="Q358" s="6">
        <f t="shared" si="45"/>
        <v>0</v>
      </c>
      <c r="R358" s="6">
        <f t="shared" si="46"/>
        <v>0</v>
      </c>
    </row>
    <row r="359" spans="1:18" ht="17" thickTop="1" thickBot="1" x14ac:dyDescent="0.5">
      <c r="A359" s="50" t="s">
        <v>147</v>
      </c>
      <c r="B359" s="3" t="s">
        <v>868</v>
      </c>
      <c r="C359" s="3" t="s">
        <v>883</v>
      </c>
      <c r="D359" s="3" t="s">
        <v>884</v>
      </c>
      <c r="E359" s="3" t="str">
        <f t="shared" si="47"/>
        <v>AF3008_February</v>
      </c>
      <c r="F359" s="10">
        <v>70638.720487316808</v>
      </c>
      <c r="G359" s="4" t="str">
        <f t="shared" si="40"/>
        <v>No shock</v>
      </c>
      <c r="H359" s="4">
        <f t="shared" si="41"/>
        <v>0</v>
      </c>
      <c r="I359" s="5">
        <v>0</v>
      </c>
      <c r="J359" s="5">
        <v>0</v>
      </c>
      <c r="K359" s="6">
        <v>0</v>
      </c>
      <c r="L359" s="5">
        <v>0</v>
      </c>
      <c r="M359" s="5">
        <v>0</v>
      </c>
      <c r="N359" s="6">
        <f t="shared" si="42"/>
        <v>0</v>
      </c>
      <c r="O359" s="6">
        <f t="shared" si="43"/>
        <v>0</v>
      </c>
      <c r="P359" s="6">
        <f t="shared" si="44"/>
        <v>0</v>
      </c>
      <c r="Q359" s="6">
        <f t="shared" si="45"/>
        <v>0</v>
      </c>
      <c r="R359" s="6">
        <f t="shared" si="46"/>
        <v>0</v>
      </c>
    </row>
    <row r="360" spans="1:18" ht="17" thickTop="1" thickBot="1" x14ac:dyDescent="0.5">
      <c r="A360" s="50" t="s">
        <v>147</v>
      </c>
      <c r="B360" s="3" t="s">
        <v>868</v>
      </c>
      <c r="C360" s="3" t="s">
        <v>885</v>
      </c>
      <c r="D360" s="3" t="s">
        <v>886</v>
      </c>
      <c r="E360" s="3" t="str">
        <f t="shared" si="47"/>
        <v>AF3009_February</v>
      </c>
      <c r="F360" s="10">
        <v>137595.22820131711</v>
      </c>
      <c r="G360" s="4" t="str">
        <f t="shared" si="40"/>
        <v>No shock</v>
      </c>
      <c r="H360" s="4">
        <f t="shared" si="41"/>
        <v>0</v>
      </c>
      <c r="I360" s="5">
        <v>0</v>
      </c>
      <c r="J360" s="5">
        <v>0</v>
      </c>
      <c r="K360" s="6">
        <v>0</v>
      </c>
      <c r="L360" s="5">
        <v>0</v>
      </c>
      <c r="M360" s="5">
        <v>0</v>
      </c>
      <c r="N360" s="6">
        <f t="shared" si="42"/>
        <v>0</v>
      </c>
      <c r="O360" s="6">
        <f t="shared" si="43"/>
        <v>0</v>
      </c>
      <c r="P360" s="6">
        <f t="shared" si="44"/>
        <v>0</v>
      </c>
      <c r="Q360" s="6">
        <f t="shared" si="45"/>
        <v>0</v>
      </c>
      <c r="R360" s="6">
        <f t="shared" si="46"/>
        <v>0</v>
      </c>
    </row>
    <row r="361" spans="1:18" ht="17" thickTop="1" thickBot="1" x14ac:dyDescent="0.5">
      <c r="A361" s="50" t="s">
        <v>147</v>
      </c>
      <c r="B361" s="3" t="s">
        <v>868</v>
      </c>
      <c r="C361" s="3" t="s">
        <v>887</v>
      </c>
      <c r="D361" s="3" t="s">
        <v>888</v>
      </c>
      <c r="E361" s="3" t="str">
        <f t="shared" si="47"/>
        <v>AF3010_February</v>
      </c>
      <c r="F361" s="10">
        <v>148865.01611882658</v>
      </c>
      <c r="G361" s="4" t="str">
        <f t="shared" si="40"/>
        <v>No shock</v>
      </c>
      <c r="H361" s="4">
        <f t="shared" si="41"/>
        <v>0</v>
      </c>
      <c r="I361" s="5">
        <v>0</v>
      </c>
      <c r="J361" s="5">
        <v>0</v>
      </c>
      <c r="K361" s="6">
        <v>0</v>
      </c>
      <c r="L361" s="5">
        <v>0</v>
      </c>
      <c r="M361" s="5">
        <v>0</v>
      </c>
      <c r="N361" s="6">
        <f t="shared" si="42"/>
        <v>0</v>
      </c>
      <c r="O361" s="6">
        <f t="shared" si="43"/>
        <v>0</v>
      </c>
      <c r="P361" s="6">
        <f t="shared" si="44"/>
        <v>0</v>
      </c>
      <c r="Q361" s="6">
        <f t="shared" si="45"/>
        <v>0</v>
      </c>
      <c r="R361" s="6">
        <f t="shared" si="46"/>
        <v>0</v>
      </c>
    </row>
    <row r="362" spans="1:18" ht="17" thickTop="1" thickBot="1" x14ac:dyDescent="0.5">
      <c r="A362" s="50" t="s">
        <v>147</v>
      </c>
      <c r="B362" s="3" t="s">
        <v>868</v>
      </c>
      <c r="C362" s="3" t="s">
        <v>889</v>
      </c>
      <c r="D362" s="3" t="s">
        <v>890</v>
      </c>
      <c r="E362" s="3" t="str">
        <f t="shared" si="47"/>
        <v>AF3011_February</v>
      </c>
      <c r="F362" s="10">
        <v>30519.331367643972</v>
      </c>
      <c r="G362" s="4" t="str">
        <f t="shared" si="40"/>
        <v>No shock</v>
      </c>
      <c r="H362" s="4">
        <f t="shared" si="41"/>
        <v>0</v>
      </c>
      <c r="I362" s="5">
        <v>0</v>
      </c>
      <c r="J362" s="5">
        <v>0</v>
      </c>
      <c r="K362" s="6">
        <v>0</v>
      </c>
      <c r="L362" s="5">
        <v>0</v>
      </c>
      <c r="M362" s="5">
        <v>0</v>
      </c>
      <c r="N362" s="6">
        <f t="shared" si="42"/>
        <v>0</v>
      </c>
      <c r="O362" s="6">
        <f t="shared" si="43"/>
        <v>0</v>
      </c>
      <c r="P362" s="6">
        <f t="shared" si="44"/>
        <v>0</v>
      </c>
      <c r="Q362" s="6">
        <f t="shared" si="45"/>
        <v>0</v>
      </c>
      <c r="R362" s="6">
        <f t="shared" si="46"/>
        <v>0</v>
      </c>
    </row>
    <row r="363" spans="1:18" ht="17" thickTop="1" thickBot="1" x14ac:dyDescent="0.5">
      <c r="A363" s="50" t="s">
        <v>147</v>
      </c>
      <c r="B363" s="3" t="s">
        <v>868</v>
      </c>
      <c r="C363" s="3" t="s">
        <v>891</v>
      </c>
      <c r="D363" s="3" t="s">
        <v>892</v>
      </c>
      <c r="E363" s="3" t="str">
        <f t="shared" si="47"/>
        <v>AF3012_February</v>
      </c>
      <c r="F363" s="10">
        <v>172541.1150958536</v>
      </c>
      <c r="G363" s="4" t="str">
        <f t="shared" si="40"/>
        <v>Shock</v>
      </c>
      <c r="H363" s="4">
        <f t="shared" si="41"/>
        <v>1</v>
      </c>
      <c r="I363" s="5">
        <v>0.4</v>
      </c>
      <c r="J363" s="5">
        <v>0</v>
      </c>
      <c r="K363" s="6">
        <v>0</v>
      </c>
      <c r="L363" s="5">
        <v>0</v>
      </c>
      <c r="M363" s="5">
        <v>0</v>
      </c>
      <c r="N363" s="6">
        <f t="shared" si="42"/>
        <v>1</v>
      </c>
      <c r="O363" s="6">
        <f t="shared" si="43"/>
        <v>0</v>
      </c>
      <c r="P363" s="6">
        <f t="shared" si="44"/>
        <v>0</v>
      </c>
      <c r="Q363" s="6">
        <f t="shared" si="45"/>
        <v>0</v>
      </c>
      <c r="R363" s="6">
        <f t="shared" si="46"/>
        <v>0</v>
      </c>
    </row>
    <row r="364" spans="1:18" ht="17" thickTop="1" thickBot="1" x14ac:dyDescent="0.5">
      <c r="A364" s="50" t="s">
        <v>147</v>
      </c>
      <c r="B364" s="3" t="s">
        <v>868</v>
      </c>
      <c r="C364" s="3" t="s">
        <v>893</v>
      </c>
      <c r="D364" s="3" t="s">
        <v>894</v>
      </c>
      <c r="E364" s="3" t="str">
        <f t="shared" si="47"/>
        <v>AF3013_February</v>
      </c>
      <c r="F364" s="10">
        <v>33961.304393920349</v>
      </c>
      <c r="G364" s="4" t="str">
        <f t="shared" si="40"/>
        <v>No shock</v>
      </c>
      <c r="H364" s="4">
        <f t="shared" si="41"/>
        <v>0</v>
      </c>
      <c r="I364" s="5">
        <v>0</v>
      </c>
      <c r="J364" s="5">
        <v>0</v>
      </c>
      <c r="K364" s="6">
        <v>0</v>
      </c>
      <c r="L364" s="5">
        <v>0</v>
      </c>
      <c r="M364" s="5">
        <v>0</v>
      </c>
      <c r="N364" s="6">
        <f t="shared" si="42"/>
        <v>0</v>
      </c>
      <c r="O364" s="6">
        <f t="shared" si="43"/>
        <v>0</v>
      </c>
      <c r="P364" s="6">
        <f t="shared" si="44"/>
        <v>0</v>
      </c>
      <c r="Q364" s="6">
        <f t="shared" si="45"/>
        <v>0</v>
      </c>
      <c r="R364" s="6">
        <f t="shared" si="46"/>
        <v>0</v>
      </c>
    </row>
    <row r="365" spans="1:18" ht="17" thickTop="1" thickBot="1" x14ac:dyDescent="0.5">
      <c r="A365" s="50" t="s">
        <v>147</v>
      </c>
      <c r="B365" s="3" t="s">
        <v>895</v>
      </c>
      <c r="C365" s="3" t="s">
        <v>896</v>
      </c>
      <c r="D365" s="3" t="s">
        <v>897</v>
      </c>
      <c r="E365" s="3" t="str">
        <f t="shared" si="47"/>
        <v>AF3101_February</v>
      </c>
      <c r="F365" s="10">
        <v>114346.13398548325</v>
      </c>
      <c r="G365" s="4" t="str">
        <f t="shared" si="40"/>
        <v>No shock</v>
      </c>
      <c r="H365" s="4">
        <f t="shared" si="41"/>
        <v>0</v>
      </c>
      <c r="I365" s="5">
        <v>0.1</v>
      </c>
      <c r="J365" s="5">
        <v>0</v>
      </c>
      <c r="K365" s="6">
        <v>0</v>
      </c>
      <c r="L365" s="5">
        <v>0</v>
      </c>
      <c r="M365" s="5">
        <v>0</v>
      </c>
      <c r="N365" s="6">
        <f t="shared" si="42"/>
        <v>0</v>
      </c>
      <c r="O365" s="6">
        <f t="shared" si="43"/>
        <v>0</v>
      </c>
      <c r="P365" s="6">
        <f t="shared" si="44"/>
        <v>0</v>
      </c>
      <c r="Q365" s="6">
        <f t="shared" si="45"/>
        <v>0</v>
      </c>
      <c r="R365" s="6">
        <f t="shared" si="46"/>
        <v>0</v>
      </c>
    </row>
    <row r="366" spans="1:18" ht="17" thickTop="1" thickBot="1" x14ac:dyDescent="0.5">
      <c r="A366" s="50" t="s">
        <v>147</v>
      </c>
      <c r="B366" s="3" t="s">
        <v>895</v>
      </c>
      <c r="C366" s="3" t="s">
        <v>898</v>
      </c>
      <c r="D366" s="3" t="s">
        <v>899</v>
      </c>
      <c r="E366" s="3" t="str">
        <f t="shared" si="47"/>
        <v>AF3102_February</v>
      </c>
      <c r="F366" s="10">
        <v>121638.15185133764</v>
      </c>
      <c r="G366" s="4" t="str">
        <f t="shared" si="40"/>
        <v>No shock</v>
      </c>
      <c r="H366" s="4">
        <f t="shared" si="41"/>
        <v>0</v>
      </c>
      <c r="I366" s="5">
        <v>0</v>
      </c>
      <c r="J366" s="5">
        <v>0</v>
      </c>
      <c r="K366" s="6">
        <v>0</v>
      </c>
      <c r="L366" s="5">
        <v>0</v>
      </c>
      <c r="M366" s="5">
        <v>0</v>
      </c>
      <c r="N366" s="6">
        <f t="shared" si="42"/>
        <v>0</v>
      </c>
      <c r="O366" s="6">
        <f t="shared" si="43"/>
        <v>0</v>
      </c>
      <c r="P366" s="6">
        <f t="shared" si="44"/>
        <v>0</v>
      </c>
      <c r="Q366" s="6">
        <f t="shared" si="45"/>
        <v>0</v>
      </c>
      <c r="R366" s="6">
        <f t="shared" si="46"/>
        <v>0</v>
      </c>
    </row>
    <row r="367" spans="1:18" ht="17" thickTop="1" thickBot="1" x14ac:dyDescent="0.5">
      <c r="A367" s="50" t="s">
        <v>147</v>
      </c>
      <c r="B367" s="3" t="s">
        <v>895</v>
      </c>
      <c r="C367" s="3" t="s">
        <v>900</v>
      </c>
      <c r="D367" s="3" t="s">
        <v>901</v>
      </c>
      <c r="E367" s="3" t="str">
        <f t="shared" si="47"/>
        <v>AF3103_February</v>
      </c>
      <c r="F367" s="10">
        <v>35189.935954838329</v>
      </c>
      <c r="G367" s="4" t="str">
        <f t="shared" si="40"/>
        <v>No shock</v>
      </c>
      <c r="H367" s="4">
        <f t="shared" si="41"/>
        <v>0</v>
      </c>
      <c r="I367" s="5">
        <v>0</v>
      </c>
      <c r="J367" s="5">
        <v>0</v>
      </c>
      <c r="K367" s="6">
        <v>0</v>
      </c>
      <c r="L367" s="5">
        <v>0</v>
      </c>
      <c r="M367" s="5">
        <v>0</v>
      </c>
      <c r="N367" s="6">
        <f t="shared" si="42"/>
        <v>0</v>
      </c>
      <c r="O367" s="6">
        <f t="shared" si="43"/>
        <v>0</v>
      </c>
      <c r="P367" s="6">
        <f t="shared" si="44"/>
        <v>0</v>
      </c>
      <c r="Q367" s="6">
        <f t="shared" si="45"/>
        <v>0</v>
      </c>
      <c r="R367" s="6">
        <f t="shared" si="46"/>
        <v>0</v>
      </c>
    </row>
    <row r="368" spans="1:18" ht="17" thickTop="1" thickBot="1" x14ac:dyDescent="0.5">
      <c r="A368" s="50" t="s">
        <v>147</v>
      </c>
      <c r="B368" s="3" t="s">
        <v>895</v>
      </c>
      <c r="C368" s="3" t="s">
        <v>902</v>
      </c>
      <c r="D368" s="3" t="s">
        <v>903</v>
      </c>
      <c r="E368" s="3" t="str">
        <f t="shared" si="47"/>
        <v>AF3104_February</v>
      </c>
      <c r="F368" s="10">
        <v>142096.10135956467</v>
      </c>
      <c r="G368" s="4" t="str">
        <f t="shared" si="40"/>
        <v>Shock</v>
      </c>
      <c r="H368" s="4">
        <f t="shared" si="41"/>
        <v>3</v>
      </c>
      <c r="I368" s="5">
        <v>9.0909090909090898E-2</v>
      </c>
      <c r="J368" s="5">
        <v>0.5</v>
      </c>
      <c r="K368" s="6">
        <v>0</v>
      </c>
      <c r="L368" s="5">
        <v>0.5</v>
      </c>
      <c r="M368" s="5">
        <v>1</v>
      </c>
      <c r="N368" s="6">
        <f t="shared" si="42"/>
        <v>0</v>
      </c>
      <c r="O368" s="6">
        <f t="shared" si="43"/>
        <v>1</v>
      </c>
      <c r="P368" s="6">
        <f t="shared" si="44"/>
        <v>0</v>
      </c>
      <c r="Q368" s="6">
        <f t="shared" si="45"/>
        <v>1</v>
      </c>
      <c r="R368" s="6">
        <f t="shared" si="46"/>
        <v>1</v>
      </c>
    </row>
    <row r="369" spans="1:18" ht="17" thickTop="1" thickBot="1" x14ac:dyDescent="0.5">
      <c r="A369" s="50" t="s">
        <v>147</v>
      </c>
      <c r="B369" s="3" t="s">
        <v>895</v>
      </c>
      <c r="C369" s="3" t="s">
        <v>904</v>
      </c>
      <c r="D369" s="3" t="s">
        <v>905</v>
      </c>
      <c r="E369" s="3" t="str">
        <f t="shared" si="47"/>
        <v>AF3105_February</v>
      </c>
      <c r="F369" s="10">
        <v>152630.68621034108</v>
      </c>
      <c r="G369" s="4" t="str">
        <f t="shared" si="40"/>
        <v>No shock</v>
      </c>
      <c r="H369" s="4">
        <f t="shared" si="41"/>
        <v>0</v>
      </c>
      <c r="I369" s="5">
        <v>0</v>
      </c>
      <c r="J369" s="5">
        <v>0</v>
      </c>
      <c r="K369" s="6">
        <v>0</v>
      </c>
      <c r="L369" s="5">
        <v>0</v>
      </c>
      <c r="M369" s="5">
        <v>0</v>
      </c>
      <c r="N369" s="6">
        <f t="shared" si="42"/>
        <v>0</v>
      </c>
      <c r="O369" s="6">
        <f t="shared" si="43"/>
        <v>0</v>
      </c>
      <c r="P369" s="6">
        <f t="shared" si="44"/>
        <v>0</v>
      </c>
      <c r="Q369" s="6">
        <f t="shared" si="45"/>
        <v>0</v>
      </c>
      <c r="R369" s="6">
        <f t="shared" si="46"/>
        <v>0</v>
      </c>
    </row>
    <row r="370" spans="1:18" ht="17" thickTop="1" thickBot="1" x14ac:dyDescent="0.5">
      <c r="A370" s="50" t="s">
        <v>147</v>
      </c>
      <c r="B370" s="3" t="s">
        <v>895</v>
      </c>
      <c r="C370" s="3" t="s">
        <v>906</v>
      </c>
      <c r="D370" s="3" t="s">
        <v>907</v>
      </c>
      <c r="E370" s="3" t="str">
        <f t="shared" si="47"/>
        <v>AF3106_February</v>
      </c>
      <c r="F370" s="10">
        <v>113993.01316493128</v>
      </c>
      <c r="G370" s="4" t="str">
        <f t="shared" si="40"/>
        <v>No shock</v>
      </c>
      <c r="H370" s="4">
        <f t="shared" si="41"/>
        <v>0</v>
      </c>
      <c r="I370" s="5">
        <v>0</v>
      </c>
      <c r="J370" s="5">
        <v>0</v>
      </c>
      <c r="K370" s="6">
        <v>0</v>
      </c>
      <c r="L370" s="5">
        <v>0</v>
      </c>
      <c r="M370" s="5">
        <v>0</v>
      </c>
      <c r="N370" s="6">
        <f t="shared" si="42"/>
        <v>0</v>
      </c>
      <c r="O370" s="6">
        <f t="shared" si="43"/>
        <v>0</v>
      </c>
      <c r="P370" s="6">
        <f t="shared" si="44"/>
        <v>0</v>
      </c>
      <c r="Q370" s="6">
        <f t="shared" si="45"/>
        <v>0</v>
      </c>
      <c r="R370" s="6">
        <f t="shared" si="46"/>
        <v>0</v>
      </c>
    </row>
    <row r="371" spans="1:18" ht="17" thickTop="1" thickBot="1" x14ac:dyDescent="0.5">
      <c r="A371" s="50" t="s">
        <v>147</v>
      </c>
      <c r="B371" s="3" t="s">
        <v>895</v>
      </c>
      <c r="C371" s="3" t="s">
        <v>908</v>
      </c>
      <c r="D371" s="3" t="s">
        <v>909</v>
      </c>
      <c r="E371" s="3" t="str">
        <f t="shared" si="47"/>
        <v>AF3107_February</v>
      </c>
      <c r="F371" s="10">
        <v>74715.526199024156</v>
      </c>
      <c r="G371" s="4" t="str">
        <f t="shared" si="40"/>
        <v>No shock</v>
      </c>
      <c r="H371" s="4">
        <f t="shared" si="41"/>
        <v>0</v>
      </c>
      <c r="I371" s="5">
        <v>0</v>
      </c>
      <c r="J371" s="5">
        <v>0</v>
      </c>
      <c r="K371" s="6">
        <v>0</v>
      </c>
      <c r="L371" s="5">
        <v>0</v>
      </c>
      <c r="M371" s="5">
        <v>0</v>
      </c>
      <c r="N371" s="6">
        <f t="shared" si="42"/>
        <v>0</v>
      </c>
      <c r="O371" s="6">
        <f t="shared" si="43"/>
        <v>0</v>
      </c>
      <c r="P371" s="6">
        <f t="shared" si="44"/>
        <v>0</v>
      </c>
      <c r="Q371" s="6">
        <f t="shared" si="45"/>
        <v>0</v>
      </c>
      <c r="R371" s="6">
        <f t="shared" si="46"/>
        <v>0</v>
      </c>
    </row>
    <row r="372" spans="1:18" ht="17" thickTop="1" thickBot="1" x14ac:dyDescent="0.5">
      <c r="A372" s="50" t="s">
        <v>147</v>
      </c>
      <c r="B372" s="3" t="s">
        <v>910</v>
      </c>
      <c r="C372" s="3" t="s">
        <v>910</v>
      </c>
      <c r="D372" s="3" t="s">
        <v>911</v>
      </c>
      <c r="E372" s="3" t="str">
        <f t="shared" si="47"/>
        <v>AF3201_February</v>
      </c>
      <c r="F372" s="10">
        <v>1001121.6293803462</v>
      </c>
      <c r="G372" s="4" t="str">
        <f t="shared" si="40"/>
        <v>No shock</v>
      </c>
      <c r="H372" s="4">
        <f t="shared" si="41"/>
        <v>0</v>
      </c>
      <c r="I372" s="5">
        <v>3.3333333333333298E-2</v>
      </c>
      <c r="J372" s="5">
        <v>9.0909090909090898E-2</v>
      </c>
      <c r="K372" s="6">
        <v>0</v>
      </c>
      <c r="L372" s="5">
        <v>0.105263157894737</v>
      </c>
      <c r="M372" s="5">
        <v>6.25E-2</v>
      </c>
      <c r="N372" s="6">
        <f t="shared" si="42"/>
        <v>0</v>
      </c>
      <c r="O372" s="6">
        <f t="shared" si="43"/>
        <v>0</v>
      </c>
      <c r="P372" s="6">
        <f t="shared" si="44"/>
        <v>0</v>
      </c>
      <c r="Q372" s="6">
        <f t="shared" si="45"/>
        <v>0</v>
      </c>
      <c r="R372" s="6">
        <f t="shared" si="46"/>
        <v>0</v>
      </c>
    </row>
    <row r="373" spans="1:18" ht="17" thickTop="1" thickBot="1" x14ac:dyDescent="0.5">
      <c r="A373" s="50" t="s">
        <v>147</v>
      </c>
      <c r="B373" s="3" t="s">
        <v>910</v>
      </c>
      <c r="C373" s="3" t="s">
        <v>912</v>
      </c>
      <c r="D373" s="3" t="s">
        <v>913</v>
      </c>
      <c r="E373" s="3" t="str">
        <f t="shared" si="47"/>
        <v>AF3202_February</v>
      </c>
      <c r="F373" s="10">
        <v>280972.47568604886</v>
      </c>
      <c r="G373" s="4" t="str">
        <f t="shared" si="40"/>
        <v>No shock</v>
      </c>
      <c r="H373" s="4">
        <f t="shared" si="41"/>
        <v>0</v>
      </c>
      <c r="I373" s="5">
        <v>0</v>
      </c>
      <c r="J373" s="5">
        <v>0</v>
      </c>
      <c r="K373" s="6">
        <v>0</v>
      </c>
      <c r="L373" s="5">
        <v>0</v>
      </c>
      <c r="M373" s="5">
        <v>0</v>
      </c>
      <c r="N373" s="6">
        <f t="shared" si="42"/>
        <v>0</v>
      </c>
      <c r="O373" s="6">
        <f t="shared" si="43"/>
        <v>0</v>
      </c>
      <c r="P373" s="6">
        <f t="shared" si="44"/>
        <v>0</v>
      </c>
      <c r="Q373" s="6">
        <f t="shared" si="45"/>
        <v>0</v>
      </c>
      <c r="R373" s="6">
        <f t="shared" si="46"/>
        <v>0</v>
      </c>
    </row>
    <row r="374" spans="1:18" ht="17" thickTop="1" thickBot="1" x14ac:dyDescent="0.5">
      <c r="A374" s="50" t="s">
        <v>147</v>
      </c>
      <c r="B374" s="3" t="s">
        <v>910</v>
      </c>
      <c r="C374" s="3" t="s">
        <v>914</v>
      </c>
      <c r="D374" s="3" t="s">
        <v>915</v>
      </c>
      <c r="E374" s="3" t="str">
        <f t="shared" si="47"/>
        <v>AF3203_February</v>
      </c>
      <c r="F374" s="10">
        <v>220734.68723905494</v>
      </c>
      <c r="G374" s="4" t="str">
        <f t="shared" si="40"/>
        <v>No shock</v>
      </c>
      <c r="H374" s="4">
        <f t="shared" si="41"/>
        <v>0</v>
      </c>
      <c r="I374" s="5">
        <v>0</v>
      </c>
      <c r="J374" s="5">
        <v>0</v>
      </c>
      <c r="K374" s="6">
        <v>0</v>
      </c>
      <c r="L374" s="5">
        <v>0</v>
      </c>
      <c r="M374" s="5">
        <v>0</v>
      </c>
      <c r="N374" s="6">
        <f t="shared" si="42"/>
        <v>0</v>
      </c>
      <c r="O374" s="6">
        <f t="shared" si="43"/>
        <v>0</v>
      </c>
      <c r="P374" s="6">
        <f t="shared" si="44"/>
        <v>0</v>
      </c>
      <c r="Q374" s="6">
        <f t="shared" si="45"/>
        <v>0</v>
      </c>
      <c r="R374" s="6">
        <f t="shared" si="46"/>
        <v>0</v>
      </c>
    </row>
    <row r="375" spans="1:18" ht="17" thickTop="1" thickBot="1" x14ac:dyDescent="0.5">
      <c r="A375" s="50" t="s">
        <v>147</v>
      </c>
      <c r="B375" s="3" t="s">
        <v>910</v>
      </c>
      <c r="C375" s="3" t="s">
        <v>916</v>
      </c>
      <c r="D375" s="3" t="s">
        <v>917</v>
      </c>
      <c r="E375" s="3" t="str">
        <f t="shared" si="47"/>
        <v>AF3204_February</v>
      </c>
      <c r="F375" s="10">
        <v>84788.958822363624</v>
      </c>
      <c r="G375" s="4" t="str">
        <f t="shared" si="40"/>
        <v>No shock</v>
      </c>
      <c r="H375" s="4">
        <f t="shared" si="41"/>
        <v>0</v>
      </c>
      <c r="I375" s="5">
        <v>0</v>
      </c>
      <c r="J375" s="5">
        <v>0</v>
      </c>
      <c r="K375" s="6">
        <v>0</v>
      </c>
      <c r="L375" s="5">
        <v>0</v>
      </c>
      <c r="M375" s="5">
        <v>0</v>
      </c>
      <c r="N375" s="6">
        <f t="shared" si="42"/>
        <v>0</v>
      </c>
      <c r="O375" s="6">
        <f t="shared" si="43"/>
        <v>0</v>
      </c>
      <c r="P375" s="6">
        <f t="shared" si="44"/>
        <v>0</v>
      </c>
      <c r="Q375" s="6">
        <f t="shared" si="45"/>
        <v>0</v>
      </c>
      <c r="R375" s="6">
        <f t="shared" si="46"/>
        <v>0</v>
      </c>
    </row>
    <row r="376" spans="1:18" ht="17" thickTop="1" thickBot="1" x14ac:dyDescent="0.5">
      <c r="A376" s="50" t="s">
        <v>147</v>
      </c>
      <c r="B376" s="3" t="s">
        <v>910</v>
      </c>
      <c r="C376" s="3" t="s">
        <v>918</v>
      </c>
      <c r="D376" s="3" t="s">
        <v>919</v>
      </c>
      <c r="E376" s="3" t="str">
        <f t="shared" si="47"/>
        <v>AF3205_February</v>
      </c>
      <c r="F376" s="10">
        <v>70288.777511374879</v>
      </c>
      <c r="G376" s="4" t="str">
        <f t="shared" si="40"/>
        <v>No shock</v>
      </c>
      <c r="H376" s="4">
        <f t="shared" si="41"/>
        <v>0</v>
      </c>
      <c r="I376" s="5">
        <v>0</v>
      </c>
      <c r="J376" s="5">
        <v>0</v>
      </c>
      <c r="K376" s="6">
        <v>0</v>
      </c>
      <c r="L376" s="5">
        <v>0</v>
      </c>
      <c r="M376" s="5">
        <v>0</v>
      </c>
      <c r="N376" s="6">
        <f t="shared" si="42"/>
        <v>0</v>
      </c>
      <c r="O376" s="6">
        <f t="shared" si="43"/>
        <v>0</v>
      </c>
      <c r="P376" s="6">
        <f t="shared" si="44"/>
        <v>0</v>
      </c>
      <c r="Q376" s="6">
        <f t="shared" si="45"/>
        <v>0</v>
      </c>
      <c r="R376" s="6">
        <f t="shared" si="46"/>
        <v>0</v>
      </c>
    </row>
    <row r="377" spans="1:18" ht="17" thickTop="1" thickBot="1" x14ac:dyDescent="0.5">
      <c r="A377" s="50" t="s">
        <v>147</v>
      </c>
      <c r="B377" s="3" t="s">
        <v>910</v>
      </c>
      <c r="C377" s="3" t="s">
        <v>920</v>
      </c>
      <c r="D377" s="3" t="s">
        <v>921</v>
      </c>
      <c r="E377" s="3" t="str">
        <f t="shared" si="47"/>
        <v>AF3206_February</v>
      </c>
      <c r="F377" s="10">
        <v>143154.38540897841</v>
      </c>
      <c r="G377" s="4" t="str">
        <f t="shared" si="40"/>
        <v>No shock</v>
      </c>
      <c r="H377" s="4">
        <f t="shared" si="41"/>
        <v>0</v>
      </c>
      <c r="I377" s="5">
        <v>0</v>
      </c>
      <c r="J377" s="5">
        <v>0</v>
      </c>
      <c r="K377" s="6">
        <v>0</v>
      </c>
      <c r="L377" s="5">
        <v>0</v>
      </c>
      <c r="M377" s="5">
        <v>0</v>
      </c>
      <c r="N377" s="6">
        <f t="shared" si="42"/>
        <v>0</v>
      </c>
      <c r="O377" s="6">
        <f t="shared" si="43"/>
        <v>0</v>
      </c>
      <c r="P377" s="6">
        <f t="shared" si="44"/>
        <v>0</v>
      </c>
      <c r="Q377" s="6">
        <f t="shared" si="45"/>
        <v>0</v>
      </c>
      <c r="R377" s="6">
        <f t="shared" si="46"/>
        <v>0</v>
      </c>
    </row>
    <row r="378" spans="1:18" ht="17" thickTop="1" thickBot="1" x14ac:dyDescent="0.5">
      <c r="A378" s="50" t="s">
        <v>147</v>
      </c>
      <c r="B378" s="3" t="s">
        <v>910</v>
      </c>
      <c r="C378" s="3" t="s">
        <v>922</v>
      </c>
      <c r="D378" s="3" t="s">
        <v>923</v>
      </c>
      <c r="E378" s="3" t="str">
        <f t="shared" si="47"/>
        <v>AF3207_February</v>
      </c>
      <c r="F378" s="10">
        <v>177726.30166871342</v>
      </c>
      <c r="G378" s="4" t="str">
        <f t="shared" si="40"/>
        <v>No shock</v>
      </c>
      <c r="H378" s="4">
        <f t="shared" si="41"/>
        <v>0</v>
      </c>
      <c r="I378" s="5">
        <v>0</v>
      </c>
      <c r="J378" s="5">
        <v>0</v>
      </c>
      <c r="K378" s="6">
        <v>0</v>
      </c>
      <c r="L378" s="5">
        <v>0</v>
      </c>
      <c r="M378" s="5">
        <v>0</v>
      </c>
      <c r="N378" s="6">
        <f t="shared" si="42"/>
        <v>0</v>
      </c>
      <c r="O378" s="6">
        <f t="shared" si="43"/>
        <v>0</v>
      </c>
      <c r="P378" s="6">
        <f t="shared" si="44"/>
        <v>0</v>
      </c>
      <c r="Q378" s="6">
        <f t="shared" si="45"/>
        <v>0</v>
      </c>
      <c r="R378" s="6">
        <f t="shared" si="46"/>
        <v>0</v>
      </c>
    </row>
    <row r="379" spans="1:18" ht="17" thickTop="1" thickBot="1" x14ac:dyDescent="0.5">
      <c r="A379" s="50" t="s">
        <v>147</v>
      </c>
      <c r="B379" s="3" t="s">
        <v>910</v>
      </c>
      <c r="C379" s="3" t="s">
        <v>924</v>
      </c>
      <c r="D379" s="3" t="s">
        <v>925</v>
      </c>
      <c r="E379" s="3" t="str">
        <f t="shared" si="47"/>
        <v>AF3208_February</v>
      </c>
      <c r="F379" s="10">
        <v>146365.41072085963</v>
      </c>
      <c r="G379" s="4" t="str">
        <f t="shared" si="40"/>
        <v>Shock</v>
      </c>
      <c r="H379" s="4">
        <f t="shared" si="41"/>
        <v>2</v>
      </c>
      <c r="I379" s="5">
        <v>0</v>
      </c>
      <c r="J379" s="5">
        <v>0.5</v>
      </c>
      <c r="K379" s="6">
        <v>0</v>
      </c>
      <c r="L379" s="5">
        <v>1</v>
      </c>
      <c r="M379" s="5">
        <v>0</v>
      </c>
      <c r="N379" s="6">
        <f t="shared" si="42"/>
        <v>0</v>
      </c>
      <c r="O379" s="6">
        <f t="shared" si="43"/>
        <v>1</v>
      </c>
      <c r="P379" s="6">
        <f t="shared" si="44"/>
        <v>0</v>
      </c>
      <c r="Q379" s="6">
        <f t="shared" si="45"/>
        <v>1</v>
      </c>
      <c r="R379" s="6">
        <f t="shared" si="46"/>
        <v>0</v>
      </c>
    </row>
    <row r="380" spans="1:18" ht="17" thickTop="1" thickBot="1" x14ac:dyDescent="0.5">
      <c r="A380" s="50" t="s">
        <v>147</v>
      </c>
      <c r="B380" s="3" t="s">
        <v>910</v>
      </c>
      <c r="C380" s="3" t="s">
        <v>926</v>
      </c>
      <c r="D380" s="3" t="s">
        <v>927</v>
      </c>
      <c r="E380" s="3" t="str">
        <f t="shared" si="47"/>
        <v>AF3209_February</v>
      </c>
      <c r="F380" s="10">
        <v>113601.81372824479</v>
      </c>
      <c r="G380" s="4" t="str">
        <f t="shared" si="40"/>
        <v>No shock</v>
      </c>
      <c r="H380" s="4">
        <f t="shared" si="41"/>
        <v>0</v>
      </c>
      <c r="I380" s="5">
        <v>0</v>
      </c>
      <c r="J380" s="5">
        <v>0</v>
      </c>
      <c r="K380" s="6">
        <v>0</v>
      </c>
      <c r="L380" s="5">
        <v>0</v>
      </c>
      <c r="M380" s="5">
        <v>0</v>
      </c>
      <c r="N380" s="6">
        <f t="shared" si="42"/>
        <v>0</v>
      </c>
      <c r="O380" s="6">
        <f t="shared" si="43"/>
        <v>0</v>
      </c>
      <c r="P380" s="6">
        <f t="shared" si="44"/>
        <v>0</v>
      </c>
      <c r="Q380" s="6">
        <f t="shared" si="45"/>
        <v>0</v>
      </c>
      <c r="R380" s="6">
        <f t="shared" si="46"/>
        <v>0</v>
      </c>
    </row>
    <row r="381" spans="1:18" ht="17" thickTop="1" thickBot="1" x14ac:dyDescent="0.5">
      <c r="A381" s="50" t="s">
        <v>147</v>
      </c>
      <c r="B381" s="3" t="s">
        <v>910</v>
      </c>
      <c r="C381" s="3" t="s">
        <v>928</v>
      </c>
      <c r="D381" s="3" t="s">
        <v>929</v>
      </c>
      <c r="E381" s="3" t="str">
        <f t="shared" si="47"/>
        <v>AF3210_February</v>
      </c>
      <c r="F381" s="10">
        <v>71549.264622173345</v>
      </c>
      <c r="G381" s="4" t="str">
        <f t="shared" si="40"/>
        <v>No shock</v>
      </c>
      <c r="H381" s="4">
        <f t="shared" si="41"/>
        <v>0</v>
      </c>
      <c r="I381" s="5">
        <v>0</v>
      </c>
      <c r="J381" s="5">
        <v>0</v>
      </c>
      <c r="K381" s="6">
        <v>0</v>
      </c>
      <c r="L381" s="5">
        <v>0</v>
      </c>
      <c r="M381" s="5">
        <v>0</v>
      </c>
      <c r="N381" s="6">
        <f t="shared" si="42"/>
        <v>0</v>
      </c>
      <c r="O381" s="6">
        <f t="shared" si="43"/>
        <v>0</v>
      </c>
      <c r="P381" s="6">
        <f t="shared" si="44"/>
        <v>0</v>
      </c>
      <c r="Q381" s="6">
        <f t="shared" si="45"/>
        <v>0</v>
      </c>
      <c r="R381" s="6">
        <f t="shared" si="46"/>
        <v>0</v>
      </c>
    </row>
    <row r="382" spans="1:18" ht="17" thickTop="1" thickBot="1" x14ac:dyDescent="0.5">
      <c r="A382" s="50" t="s">
        <v>147</v>
      </c>
      <c r="B382" s="3" t="s">
        <v>910</v>
      </c>
      <c r="C382" s="3" t="s">
        <v>930</v>
      </c>
      <c r="D382" s="3" t="s">
        <v>931</v>
      </c>
      <c r="E382" s="3" t="str">
        <f t="shared" si="47"/>
        <v>AF3211_February</v>
      </c>
      <c r="F382" s="10">
        <v>112545.11600532994</v>
      </c>
      <c r="G382" s="4" t="str">
        <f t="shared" si="40"/>
        <v>No shock</v>
      </c>
      <c r="H382" s="4">
        <f t="shared" si="41"/>
        <v>0</v>
      </c>
      <c r="I382" s="5">
        <v>0</v>
      </c>
      <c r="J382" s="5">
        <v>0</v>
      </c>
      <c r="K382" s="6">
        <v>0</v>
      </c>
      <c r="L382" s="5">
        <v>0</v>
      </c>
      <c r="M382" s="5">
        <v>0</v>
      </c>
      <c r="N382" s="6">
        <f t="shared" si="42"/>
        <v>0</v>
      </c>
      <c r="O382" s="6">
        <f t="shared" si="43"/>
        <v>0</v>
      </c>
      <c r="P382" s="6">
        <f t="shared" si="44"/>
        <v>0</v>
      </c>
      <c r="Q382" s="6">
        <f t="shared" si="45"/>
        <v>0</v>
      </c>
      <c r="R382" s="6">
        <f t="shared" si="46"/>
        <v>0</v>
      </c>
    </row>
    <row r="383" spans="1:18" ht="17" thickTop="1" thickBot="1" x14ac:dyDescent="0.5">
      <c r="A383" s="50" t="s">
        <v>147</v>
      </c>
      <c r="B383" s="3" t="s">
        <v>910</v>
      </c>
      <c r="C383" s="3" t="s">
        <v>932</v>
      </c>
      <c r="D383" s="3" t="s">
        <v>933</v>
      </c>
      <c r="E383" s="3" t="str">
        <f t="shared" si="47"/>
        <v>AF3212_February</v>
      </c>
      <c r="F383" s="10">
        <v>108622.75286238975</v>
      </c>
      <c r="G383" s="4" t="str">
        <f t="shared" si="40"/>
        <v>No shock</v>
      </c>
      <c r="H383" s="4">
        <f t="shared" si="41"/>
        <v>0</v>
      </c>
      <c r="I383" s="5">
        <v>0</v>
      </c>
      <c r="J383" s="5">
        <v>0</v>
      </c>
      <c r="K383" s="6">
        <v>0</v>
      </c>
      <c r="L383" s="5">
        <v>0</v>
      </c>
      <c r="M383" s="5">
        <v>0</v>
      </c>
      <c r="N383" s="6">
        <f t="shared" si="42"/>
        <v>0</v>
      </c>
      <c r="O383" s="6">
        <f t="shared" si="43"/>
        <v>0</v>
      </c>
      <c r="P383" s="6">
        <f t="shared" si="44"/>
        <v>0</v>
      </c>
      <c r="Q383" s="6">
        <f t="shared" si="45"/>
        <v>0</v>
      </c>
      <c r="R383" s="6">
        <f t="shared" si="46"/>
        <v>0</v>
      </c>
    </row>
    <row r="384" spans="1:18" ht="17" thickTop="1" thickBot="1" x14ac:dyDescent="0.5">
      <c r="A384" s="50" t="s">
        <v>147</v>
      </c>
      <c r="B384" s="3" t="s">
        <v>910</v>
      </c>
      <c r="C384" s="3" t="s">
        <v>934</v>
      </c>
      <c r="D384" s="3" t="s">
        <v>935</v>
      </c>
      <c r="E384" s="3" t="str">
        <f t="shared" si="47"/>
        <v>AF3213_February</v>
      </c>
      <c r="F384" s="10">
        <v>93931.294835986148</v>
      </c>
      <c r="G384" s="4" t="str">
        <f t="shared" si="40"/>
        <v>Shock</v>
      </c>
      <c r="H384" s="4">
        <f t="shared" si="41"/>
        <v>1</v>
      </c>
      <c r="I384" s="5">
        <v>0.5</v>
      </c>
      <c r="J384" s="5">
        <v>0</v>
      </c>
      <c r="K384" s="6">
        <v>0</v>
      </c>
      <c r="L384" s="5">
        <v>0</v>
      </c>
      <c r="M384" s="5">
        <v>0</v>
      </c>
      <c r="N384" s="6">
        <f t="shared" si="42"/>
        <v>1</v>
      </c>
      <c r="O384" s="6">
        <f t="shared" si="43"/>
        <v>0</v>
      </c>
      <c r="P384" s="6">
        <f t="shared" si="44"/>
        <v>0</v>
      </c>
      <c r="Q384" s="6">
        <f t="shared" si="45"/>
        <v>0</v>
      </c>
      <c r="R384" s="6">
        <f t="shared" si="46"/>
        <v>0</v>
      </c>
    </row>
    <row r="385" spans="1:18" ht="17" thickTop="1" thickBot="1" x14ac:dyDescent="0.5">
      <c r="A385" s="50" t="s">
        <v>147</v>
      </c>
      <c r="B385" s="3" t="s">
        <v>910</v>
      </c>
      <c r="C385" s="3" t="s">
        <v>936</v>
      </c>
      <c r="D385" s="3" t="s">
        <v>937</v>
      </c>
      <c r="E385" s="3" t="str">
        <f t="shared" si="47"/>
        <v>AF3214_February</v>
      </c>
      <c r="F385" s="10">
        <v>230495.60519997013</v>
      </c>
      <c r="G385" s="4" t="str">
        <f t="shared" si="40"/>
        <v>No shock</v>
      </c>
      <c r="H385" s="4">
        <f t="shared" si="41"/>
        <v>0</v>
      </c>
      <c r="I385" s="5">
        <v>0</v>
      </c>
      <c r="J385" s="5">
        <v>0</v>
      </c>
      <c r="K385" s="6">
        <v>0</v>
      </c>
      <c r="L385" s="5">
        <v>0</v>
      </c>
      <c r="M385" s="5">
        <v>0</v>
      </c>
      <c r="N385" s="6">
        <f t="shared" si="42"/>
        <v>0</v>
      </c>
      <c r="O385" s="6">
        <f t="shared" si="43"/>
        <v>0</v>
      </c>
      <c r="P385" s="6">
        <f t="shared" si="44"/>
        <v>0</v>
      </c>
      <c r="Q385" s="6">
        <f t="shared" si="45"/>
        <v>0</v>
      </c>
      <c r="R385" s="6">
        <f t="shared" si="46"/>
        <v>0</v>
      </c>
    </row>
    <row r="386" spans="1:18" ht="17" thickTop="1" thickBot="1" x14ac:dyDescent="0.5">
      <c r="A386" s="50" t="s">
        <v>147</v>
      </c>
      <c r="B386" s="3" t="s">
        <v>910</v>
      </c>
      <c r="C386" s="3" t="s">
        <v>938</v>
      </c>
      <c r="D386" s="3" t="s">
        <v>939</v>
      </c>
      <c r="E386" s="3" t="str">
        <f t="shared" si="47"/>
        <v>AF3215_February</v>
      </c>
      <c r="F386" s="10">
        <v>42682.194890073384</v>
      </c>
      <c r="G386" s="4" t="str">
        <f t="shared" si="40"/>
        <v>No shock</v>
      </c>
      <c r="H386" s="4">
        <f t="shared" si="41"/>
        <v>0</v>
      </c>
      <c r="I386" s="5">
        <v>0</v>
      </c>
      <c r="J386" s="5">
        <v>0</v>
      </c>
      <c r="K386" s="6">
        <v>0</v>
      </c>
      <c r="L386" s="5">
        <v>0</v>
      </c>
      <c r="M386" s="5">
        <v>0</v>
      </c>
      <c r="N386" s="6">
        <f t="shared" si="42"/>
        <v>0</v>
      </c>
      <c r="O386" s="6">
        <f t="shared" si="43"/>
        <v>0</v>
      </c>
      <c r="P386" s="6">
        <f t="shared" si="44"/>
        <v>0</v>
      </c>
      <c r="Q386" s="6">
        <f t="shared" si="45"/>
        <v>0</v>
      </c>
      <c r="R386" s="6">
        <f t="shared" si="46"/>
        <v>0</v>
      </c>
    </row>
    <row r="387" spans="1:18" ht="17" thickTop="1" thickBot="1" x14ac:dyDescent="0.5">
      <c r="A387" s="50" t="s">
        <v>147</v>
      </c>
      <c r="B387" s="3" t="s">
        <v>910</v>
      </c>
      <c r="C387" s="3" t="s">
        <v>940</v>
      </c>
      <c r="D387" s="3" t="s">
        <v>941</v>
      </c>
      <c r="E387" s="3" t="str">
        <f t="shared" si="47"/>
        <v>AF3216_February</v>
      </c>
      <c r="F387" s="10">
        <v>40687.310156686479</v>
      </c>
      <c r="G387" s="4" t="str">
        <f t="shared" ref="G387:G402" si="48">IF(H387&gt;0, "Shock", "No shock")</f>
        <v>No shock</v>
      </c>
      <c r="H387" s="4">
        <f t="shared" ref="H387:H403" si="49">SUM(N387:R387)</f>
        <v>0</v>
      </c>
      <c r="I387" s="5">
        <v>0</v>
      </c>
      <c r="J387" s="5">
        <v>0</v>
      </c>
      <c r="K387" s="6">
        <v>0</v>
      </c>
      <c r="L387" s="5">
        <v>0</v>
      </c>
      <c r="M387" s="5">
        <v>0</v>
      </c>
      <c r="N387" s="6">
        <f t="shared" ref="N387:N403" si="50">IF(I387&gt;0.2, 1, 0)</f>
        <v>0</v>
      </c>
      <c r="O387" s="6">
        <f t="shared" ref="O387:O403" si="51">IF(J387&gt;0.2, 1, 0)</f>
        <v>0</v>
      </c>
      <c r="P387" s="6">
        <f t="shared" ref="P387:P403" si="52">IF(K387&gt;3, 1, 0)</f>
        <v>0</v>
      </c>
      <c r="Q387" s="6">
        <f t="shared" ref="Q387:Q403" si="53">IF(L387&gt;0.2, 1, 0)</f>
        <v>0</v>
      </c>
      <c r="R387" s="6">
        <f t="shared" ref="R387:R403" si="54">IF(M387&gt;0.2, 1, 0)</f>
        <v>0</v>
      </c>
    </row>
    <row r="388" spans="1:18" ht="17" thickTop="1" thickBot="1" x14ac:dyDescent="0.5">
      <c r="A388" s="50" t="s">
        <v>147</v>
      </c>
      <c r="B388" s="3" t="s">
        <v>942</v>
      </c>
      <c r="C388" s="3" t="s">
        <v>942</v>
      </c>
      <c r="D388" s="3" t="s">
        <v>943</v>
      </c>
      <c r="E388" s="3" t="str">
        <f t="shared" ref="E388:E403" si="55">_xlfn.CONCAT(D388,"_",A388)</f>
        <v>AF3301_February</v>
      </c>
      <c r="F388" s="10">
        <v>169323.43570838007</v>
      </c>
      <c r="G388" s="4" t="str">
        <f t="shared" si="48"/>
        <v>No shock</v>
      </c>
      <c r="H388" s="4">
        <f t="shared" si="49"/>
        <v>0</v>
      </c>
      <c r="I388" s="5">
        <v>0</v>
      </c>
      <c r="J388" s="5">
        <v>0</v>
      </c>
      <c r="K388" s="6">
        <v>0</v>
      </c>
      <c r="L388" s="5">
        <v>0</v>
      </c>
      <c r="M388" s="5">
        <v>0</v>
      </c>
      <c r="N388" s="6">
        <f t="shared" si="50"/>
        <v>0</v>
      </c>
      <c r="O388" s="6">
        <f t="shared" si="51"/>
        <v>0</v>
      </c>
      <c r="P388" s="6">
        <f t="shared" si="52"/>
        <v>0</v>
      </c>
      <c r="Q388" s="6">
        <f t="shared" si="53"/>
        <v>0</v>
      </c>
      <c r="R388" s="6">
        <f t="shared" si="54"/>
        <v>0</v>
      </c>
    </row>
    <row r="389" spans="1:18" ht="17" thickTop="1" thickBot="1" x14ac:dyDescent="0.5">
      <c r="A389" s="50" t="s">
        <v>147</v>
      </c>
      <c r="B389" s="3" t="s">
        <v>942</v>
      </c>
      <c r="C389" s="3" t="s">
        <v>944</v>
      </c>
      <c r="D389" s="3" t="s">
        <v>945</v>
      </c>
      <c r="E389" s="3" t="str">
        <f t="shared" si="55"/>
        <v>AF3302_February</v>
      </c>
      <c r="F389" s="10">
        <v>56034.08281329312</v>
      </c>
      <c r="G389" s="4" t="str">
        <f t="shared" si="48"/>
        <v>No shock</v>
      </c>
      <c r="H389" s="4">
        <f t="shared" si="49"/>
        <v>0</v>
      </c>
      <c r="I389" s="5">
        <v>0</v>
      </c>
      <c r="J389" s="5">
        <v>0</v>
      </c>
      <c r="K389" s="6">
        <v>0</v>
      </c>
      <c r="L389" s="5">
        <v>0</v>
      </c>
      <c r="M389" s="5">
        <v>0</v>
      </c>
      <c r="N389" s="6">
        <f t="shared" si="50"/>
        <v>0</v>
      </c>
      <c r="O389" s="6">
        <f t="shared" si="51"/>
        <v>0</v>
      </c>
      <c r="P389" s="6">
        <f t="shared" si="52"/>
        <v>0</v>
      </c>
      <c r="Q389" s="6">
        <f t="shared" si="53"/>
        <v>0</v>
      </c>
      <c r="R389" s="6">
        <f t="shared" si="54"/>
        <v>0</v>
      </c>
    </row>
    <row r="390" spans="1:18" ht="17" thickTop="1" thickBot="1" x14ac:dyDescent="0.5">
      <c r="A390" s="50" t="s">
        <v>147</v>
      </c>
      <c r="B390" s="3" t="s">
        <v>942</v>
      </c>
      <c r="C390" s="3" t="s">
        <v>946</v>
      </c>
      <c r="D390" s="3" t="s">
        <v>947</v>
      </c>
      <c r="E390" s="3" t="str">
        <f t="shared" si="55"/>
        <v>AF3303_February</v>
      </c>
      <c r="F390" s="10">
        <v>56472.833720127033</v>
      </c>
      <c r="G390" s="4" t="str">
        <f t="shared" si="48"/>
        <v>No shock</v>
      </c>
      <c r="H390" s="4">
        <f t="shared" si="49"/>
        <v>0</v>
      </c>
      <c r="I390" s="5">
        <v>0</v>
      </c>
      <c r="J390" s="5">
        <v>0</v>
      </c>
      <c r="K390" s="6">
        <v>0</v>
      </c>
      <c r="L390" s="5">
        <v>0</v>
      </c>
      <c r="M390" s="5">
        <v>0</v>
      </c>
      <c r="N390" s="6">
        <f t="shared" si="50"/>
        <v>0</v>
      </c>
      <c r="O390" s="6">
        <f t="shared" si="51"/>
        <v>0</v>
      </c>
      <c r="P390" s="6">
        <f t="shared" si="52"/>
        <v>0</v>
      </c>
      <c r="Q390" s="6">
        <f t="shared" si="53"/>
        <v>0</v>
      </c>
      <c r="R390" s="6">
        <f t="shared" si="54"/>
        <v>0</v>
      </c>
    </row>
    <row r="391" spans="1:18" ht="17" thickTop="1" thickBot="1" x14ac:dyDescent="0.5">
      <c r="A391" s="50" t="s">
        <v>147</v>
      </c>
      <c r="B391" s="3" t="s">
        <v>942</v>
      </c>
      <c r="C391" s="3" t="s">
        <v>948</v>
      </c>
      <c r="D391" s="3" t="s">
        <v>949</v>
      </c>
      <c r="E391" s="3" t="str">
        <f t="shared" si="55"/>
        <v>AF3304_February</v>
      </c>
      <c r="F391" s="10">
        <v>39747.227938538308</v>
      </c>
      <c r="G391" s="4" t="str">
        <f t="shared" si="48"/>
        <v>No shock</v>
      </c>
      <c r="H391" s="4">
        <f t="shared" si="49"/>
        <v>0</v>
      </c>
      <c r="I391" s="5">
        <v>0</v>
      </c>
      <c r="J391" s="5">
        <v>0</v>
      </c>
      <c r="K391" s="6">
        <v>0</v>
      </c>
      <c r="L391" s="5">
        <v>0</v>
      </c>
      <c r="M391" s="5">
        <v>0</v>
      </c>
      <c r="N391" s="6">
        <f t="shared" si="50"/>
        <v>0</v>
      </c>
      <c r="O391" s="6">
        <f t="shared" si="51"/>
        <v>0</v>
      </c>
      <c r="P391" s="6">
        <f t="shared" si="52"/>
        <v>0</v>
      </c>
      <c r="Q391" s="6">
        <f t="shared" si="53"/>
        <v>0</v>
      </c>
      <c r="R391" s="6">
        <f t="shared" si="54"/>
        <v>0</v>
      </c>
    </row>
    <row r="392" spans="1:18" ht="17" thickTop="1" thickBot="1" x14ac:dyDescent="0.5">
      <c r="A392" s="50" t="s">
        <v>147</v>
      </c>
      <c r="B392" s="3" t="s">
        <v>942</v>
      </c>
      <c r="C392" s="3" t="s">
        <v>950</v>
      </c>
      <c r="D392" s="3" t="s">
        <v>951</v>
      </c>
      <c r="E392" s="3" t="str">
        <f t="shared" si="55"/>
        <v>AF3305_February</v>
      </c>
      <c r="F392" s="10">
        <v>26473.178466149817</v>
      </c>
      <c r="G392" s="4" t="str">
        <f t="shared" si="48"/>
        <v>No shock</v>
      </c>
      <c r="H392" s="4">
        <f t="shared" si="49"/>
        <v>0</v>
      </c>
      <c r="I392" s="5">
        <v>0</v>
      </c>
      <c r="J392" s="5">
        <v>0</v>
      </c>
      <c r="K392" s="6">
        <v>0</v>
      </c>
      <c r="L392" s="5">
        <v>0</v>
      </c>
      <c r="M392" s="5">
        <v>0</v>
      </c>
      <c r="N392" s="6">
        <f t="shared" si="50"/>
        <v>0</v>
      </c>
      <c r="O392" s="6">
        <f t="shared" si="51"/>
        <v>0</v>
      </c>
      <c r="P392" s="6">
        <f t="shared" si="52"/>
        <v>0</v>
      </c>
      <c r="Q392" s="6">
        <f t="shared" si="53"/>
        <v>0</v>
      </c>
      <c r="R392" s="6">
        <f t="shared" si="54"/>
        <v>0</v>
      </c>
    </row>
    <row r="393" spans="1:18" ht="17" thickTop="1" thickBot="1" x14ac:dyDescent="0.5">
      <c r="A393" s="50" t="s">
        <v>147</v>
      </c>
      <c r="B393" s="3" t="s">
        <v>942</v>
      </c>
      <c r="C393" s="3" t="s">
        <v>952</v>
      </c>
      <c r="D393" s="3" t="s">
        <v>953</v>
      </c>
      <c r="E393" s="3" t="str">
        <f t="shared" si="55"/>
        <v>AF3306_February</v>
      </c>
      <c r="F393" s="10">
        <v>99290.135252384251</v>
      </c>
      <c r="G393" s="4" t="str">
        <f t="shared" si="48"/>
        <v>No shock</v>
      </c>
      <c r="H393" s="4">
        <f t="shared" si="49"/>
        <v>0</v>
      </c>
      <c r="I393" s="5">
        <v>0</v>
      </c>
      <c r="J393" s="5">
        <v>0</v>
      </c>
      <c r="K393" s="6">
        <v>0</v>
      </c>
      <c r="L393" s="5">
        <v>0</v>
      </c>
      <c r="M393" s="5">
        <v>0</v>
      </c>
      <c r="N393" s="6">
        <f t="shared" si="50"/>
        <v>0</v>
      </c>
      <c r="O393" s="6">
        <f t="shared" si="51"/>
        <v>0</v>
      </c>
      <c r="P393" s="6">
        <f t="shared" si="52"/>
        <v>0</v>
      </c>
      <c r="Q393" s="6">
        <f t="shared" si="53"/>
        <v>0</v>
      </c>
      <c r="R393" s="6">
        <f t="shared" si="54"/>
        <v>0</v>
      </c>
    </row>
    <row r="394" spans="1:18" ht="17" thickTop="1" thickBot="1" x14ac:dyDescent="0.5">
      <c r="A394" s="50" t="s">
        <v>147</v>
      </c>
      <c r="B394" s="3" t="s">
        <v>942</v>
      </c>
      <c r="C394" s="3" t="s">
        <v>954</v>
      </c>
      <c r="D394" s="3" t="s">
        <v>955</v>
      </c>
      <c r="E394" s="3" t="str">
        <f t="shared" si="55"/>
        <v>AF3307_February</v>
      </c>
      <c r="F394" s="10">
        <v>36909.44471014366</v>
      </c>
      <c r="G394" s="4" t="str">
        <f t="shared" si="48"/>
        <v>No shock</v>
      </c>
      <c r="H394" s="4">
        <f t="shared" si="49"/>
        <v>0</v>
      </c>
      <c r="I394" s="5">
        <v>0</v>
      </c>
      <c r="J394" s="5">
        <v>0</v>
      </c>
      <c r="K394" s="6">
        <v>0</v>
      </c>
      <c r="L394" s="5">
        <v>0</v>
      </c>
      <c r="M394" s="5">
        <v>0</v>
      </c>
      <c r="N394" s="6">
        <f t="shared" si="50"/>
        <v>0</v>
      </c>
      <c r="O394" s="6">
        <f t="shared" si="51"/>
        <v>0</v>
      </c>
      <c r="P394" s="6">
        <f t="shared" si="52"/>
        <v>0</v>
      </c>
      <c r="Q394" s="6">
        <f t="shared" si="53"/>
        <v>0</v>
      </c>
      <c r="R394" s="6">
        <f t="shared" si="54"/>
        <v>0</v>
      </c>
    </row>
    <row r="395" spans="1:18" ht="17" thickTop="1" thickBot="1" x14ac:dyDescent="0.5">
      <c r="A395" s="50" t="s">
        <v>147</v>
      </c>
      <c r="B395" s="3" t="s">
        <v>942</v>
      </c>
      <c r="C395" s="3" t="s">
        <v>956</v>
      </c>
      <c r="D395" s="3" t="s">
        <v>957</v>
      </c>
      <c r="E395" s="3" t="str">
        <f t="shared" si="55"/>
        <v>AF3308_February</v>
      </c>
      <c r="F395" s="10">
        <v>84962.137400299514</v>
      </c>
      <c r="G395" s="4" t="str">
        <f t="shared" si="48"/>
        <v>Shock</v>
      </c>
      <c r="H395" s="4">
        <f t="shared" si="49"/>
        <v>1</v>
      </c>
      <c r="I395" s="5">
        <v>0.5</v>
      </c>
      <c r="J395" s="5">
        <v>0</v>
      </c>
      <c r="K395" s="6">
        <v>0</v>
      </c>
      <c r="L395" s="5">
        <v>0</v>
      </c>
      <c r="M395" s="5">
        <v>0</v>
      </c>
      <c r="N395" s="6">
        <f t="shared" si="50"/>
        <v>1</v>
      </c>
      <c r="O395" s="6">
        <f t="shared" si="51"/>
        <v>0</v>
      </c>
      <c r="P395" s="6">
        <f t="shared" si="52"/>
        <v>0</v>
      </c>
      <c r="Q395" s="6">
        <f t="shared" si="53"/>
        <v>0</v>
      </c>
      <c r="R395" s="6">
        <f t="shared" si="54"/>
        <v>0</v>
      </c>
    </row>
    <row r="396" spans="1:18" ht="17" thickTop="1" thickBot="1" x14ac:dyDescent="0.5">
      <c r="A396" s="50" t="s">
        <v>147</v>
      </c>
      <c r="B396" s="3" t="s">
        <v>942</v>
      </c>
      <c r="C396" s="3" t="s">
        <v>958</v>
      </c>
      <c r="D396" s="3" t="s">
        <v>959</v>
      </c>
      <c r="E396" s="3" t="str">
        <f t="shared" si="55"/>
        <v>AF3309_February</v>
      </c>
      <c r="F396" s="10">
        <v>20354.282699487077</v>
      </c>
      <c r="G396" s="4" t="str">
        <f t="shared" si="48"/>
        <v>No shock</v>
      </c>
      <c r="H396" s="4">
        <f t="shared" si="49"/>
        <v>0</v>
      </c>
      <c r="I396" s="5">
        <v>0</v>
      </c>
      <c r="J396" s="5">
        <v>0</v>
      </c>
      <c r="K396" s="6">
        <v>0</v>
      </c>
      <c r="L396" s="5">
        <v>0</v>
      </c>
      <c r="M396" s="5">
        <v>0</v>
      </c>
      <c r="N396" s="6">
        <f t="shared" si="50"/>
        <v>0</v>
      </c>
      <c r="O396" s="6">
        <f t="shared" si="51"/>
        <v>0</v>
      </c>
      <c r="P396" s="6">
        <f t="shared" si="52"/>
        <v>0</v>
      </c>
      <c r="Q396" s="6">
        <f t="shared" si="53"/>
        <v>0</v>
      </c>
      <c r="R396" s="6">
        <f t="shared" si="54"/>
        <v>0</v>
      </c>
    </row>
    <row r="397" spans="1:18" ht="17" thickTop="1" thickBot="1" x14ac:dyDescent="0.5">
      <c r="A397" s="50" t="s">
        <v>147</v>
      </c>
      <c r="B397" s="3" t="s">
        <v>942</v>
      </c>
      <c r="C397" s="3" t="s">
        <v>960</v>
      </c>
      <c r="D397" s="3" t="s">
        <v>961</v>
      </c>
      <c r="E397" s="3" t="str">
        <f t="shared" si="55"/>
        <v>AF3310_February</v>
      </c>
      <c r="F397" s="10">
        <v>81221.849190526802</v>
      </c>
      <c r="G397" s="4" t="str">
        <f t="shared" si="48"/>
        <v>No shock</v>
      </c>
      <c r="H397" s="4">
        <f t="shared" si="49"/>
        <v>0</v>
      </c>
      <c r="I397" s="5">
        <v>0</v>
      </c>
      <c r="J397" s="5">
        <v>0</v>
      </c>
      <c r="K397" s="6">
        <v>0</v>
      </c>
      <c r="L397" s="5">
        <v>0</v>
      </c>
      <c r="M397" s="5">
        <v>0</v>
      </c>
      <c r="N397" s="6">
        <f t="shared" si="50"/>
        <v>0</v>
      </c>
      <c r="O397" s="6">
        <f t="shared" si="51"/>
        <v>0</v>
      </c>
      <c r="P397" s="6">
        <f t="shared" si="52"/>
        <v>0</v>
      </c>
      <c r="Q397" s="6">
        <f t="shared" si="53"/>
        <v>0</v>
      </c>
      <c r="R397" s="6">
        <f t="shared" si="54"/>
        <v>0</v>
      </c>
    </row>
    <row r="398" spans="1:18" ht="17" thickTop="1" thickBot="1" x14ac:dyDescent="0.5">
      <c r="A398" s="50" t="s">
        <v>147</v>
      </c>
      <c r="B398" s="3" t="s">
        <v>942</v>
      </c>
      <c r="C398" s="3" t="s">
        <v>962</v>
      </c>
      <c r="D398" s="3" t="s">
        <v>963</v>
      </c>
      <c r="E398" s="3" t="str">
        <f t="shared" si="55"/>
        <v>AF3311_February</v>
      </c>
      <c r="F398" s="10">
        <v>102278.30630284075</v>
      </c>
      <c r="G398" s="4" t="str">
        <f t="shared" si="48"/>
        <v>No shock</v>
      </c>
      <c r="H398" s="4">
        <f t="shared" si="49"/>
        <v>0</v>
      </c>
      <c r="I398" s="5">
        <v>0</v>
      </c>
      <c r="J398" s="5">
        <v>0</v>
      </c>
      <c r="K398" s="6">
        <v>0</v>
      </c>
      <c r="L398" s="5">
        <v>0</v>
      </c>
      <c r="M398" s="5">
        <v>0</v>
      </c>
      <c r="N398" s="6">
        <f t="shared" si="50"/>
        <v>0</v>
      </c>
      <c r="O398" s="6">
        <f t="shared" si="51"/>
        <v>0</v>
      </c>
      <c r="P398" s="6">
        <f t="shared" si="52"/>
        <v>0</v>
      </c>
      <c r="Q398" s="6">
        <f t="shared" si="53"/>
        <v>0</v>
      </c>
      <c r="R398" s="6">
        <f t="shared" si="54"/>
        <v>0</v>
      </c>
    </row>
    <row r="399" spans="1:18" ht="17" thickTop="1" thickBot="1" x14ac:dyDescent="0.5">
      <c r="A399" s="50" t="s">
        <v>147</v>
      </c>
      <c r="B399" s="3" t="s">
        <v>964</v>
      </c>
      <c r="C399" s="3" t="s">
        <v>965</v>
      </c>
      <c r="D399" s="3" t="s">
        <v>966</v>
      </c>
      <c r="E399" s="3" t="str">
        <f t="shared" si="55"/>
        <v>AF3401_February</v>
      </c>
      <c r="F399" s="10">
        <v>158611.3332702078</v>
      </c>
      <c r="G399" s="4" t="str">
        <f t="shared" si="48"/>
        <v>No shock</v>
      </c>
      <c r="H399" s="4">
        <f t="shared" si="49"/>
        <v>0</v>
      </c>
      <c r="I399" s="5">
        <v>9.0909090909090898E-2</v>
      </c>
      <c r="J399" s="5">
        <v>0</v>
      </c>
      <c r="K399" s="6">
        <v>0</v>
      </c>
      <c r="L399" s="5">
        <v>0</v>
      </c>
      <c r="M399" s="5">
        <v>0</v>
      </c>
      <c r="N399" s="6">
        <f t="shared" si="50"/>
        <v>0</v>
      </c>
      <c r="O399" s="6">
        <f t="shared" si="51"/>
        <v>0</v>
      </c>
      <c r="P399" s="6">
        <f t="shared" si="52"/>
        <v>0</v>
      </c>
      <c r="Q399" s="6">
        <f t="shared" si="53"/>
        <v>0</v>
      </c>
      <c r="R399" s="6">
        <f t="shared" si="54"/>
        <v>0</v>
      </c>
    </row>
    <row r="400" spans="1:18" ht="17" thickTop="1" thickBot="1" x14ac:dyDescent="0.5">
      <c r="A400" s="50" t="s">
        <v>147</v>
      </c>
      <c r="B400" s="3" t="s">
        <v>964</v>
      </c>
      <c r="C400" s="3" t="s">
        <v>967</v>
      </c>
      <c r="D400" s="3" t="s">
        <v>968</v>
      </c>
      <c r="E400" s="3" t="str">
        <f t="shared" si="55"/>
        <v>AF3402_February</v>
      </c>
      <c r="F400" s="10">
        <v>16430.913584432907</v>
      </c>
      <c r="G400" s="4" t="str">
        <f t="shared" si="48"/>
        <v>No shock</v>
      </c>
      <c r="H400" s="4">
        <f t="shared" si="49"/>
        <v>0</v>
      </c>
      <c r="I400" s="5">
        <v>0</v>
      </c>
      <c r="J400" s="5">
        <v>0</v>
      </c>
      <c r="K400" s="6">
        <v>0</v>
      </c>
      <c r="L400" s="5">
        <v>0</v>
      </c>
      <c r="M400" s="5">
        <v>0</v>
      </c>
      <c r="N400" s="6">
        <f t="shared" si="50"/>
        <v>0</v>
      </c>
      <c r="O400" s="6">
        <f t="shared" si="51"/>
        <v>0</v>
      </c>
      <c r="P400" s="6">
        <f t="shared" si="52"/>
        <v>0</v>
      </c>
      <c r="Q400" s="6">
        <f t="shared" si="53"/>
        <v>0</v>
      </c>
      <c r="R400" s="6">
        <f t="shared" si="54"/>
        <v>0</v>
      </c>
    </row>
    <row r="401" spans="1:18" ht="17" thickTop="1" thickBot="1" x14ac:dyDescent="0.5">
      <c r="A401" s="50" t="s">
        <v>147</v>
      </c>
      <c r="B401" s="3" t="s">
        <v>964</v>
      </c>
      <c r="C401" s="3" t="s">
        <v>969</v>
      </c>
      <c r="D401" s="3" t="s">
        <v>970</v>
      </c>
      <c r="E401" s="3" t="str">
        <f t="shared" si="55"/>
        <v>AF3403_February</v>
      </c>
      <c r="F401" s="10">
        <v>12177.778234461794</v>
      </c>
      <c r="G401" s="4" t="str">
        <f t="shared" si="48"/>
        <v>No shock</v>
      </c>
      <c r="H401" s="4">
        <f t="shared" si="49"/>
        <v>0</v>
      </c>
      <c r="I401" s="5">
        <v>0</v>
      </c>
      <c r="J401" s="5">
        <v>0</v>
      </c>
      <c r="K401" s="6">
        <v>0</v>
      </c>
      <c r="L401" s="5">
        <v>0</v>
      </c>
      <c r="M401" s="5">
        <v>0</v>
      </c>
      <c r="N401" s="6">
        <f t="shared" si="50"/>
        <v>0</v>
      </c>
      <c r="O401" s="6">
        <f t="shared" si="51"/>
        <v>0</v>
      </c>
      <c r="P401" s="6">
        <f t="shared" si="52"/>
        <v>0</v>
      </c>
      <c r="Q401" s="6">
        <f t="shared" si="53"/>
        <v>0</v>
      </c>
      <c r="R401" s="6">
        <f t="shared" si="54"/>
        <v>0</v>
      </c>
    </row>
    <row r="402" spans="1:18" ht="17" thickTop="1" thickBot="1" x14ac:dyDescent="0.5">
      <c r="A402" s="50" t="s">
        <v>147</v>
      </c>
      <c r="B402" s="3" t="s">
        <v>964</v>
      </c>
      <c r="C402" s="3" t="s">
        <v>971</v>
      </c>
      <c r="D402" s="3" t="s">
        <v>972</v>
      </c>
      <c r="E402" s="3" t="str">
        <f t="shared" si="55"/>
        <v>AF3404_February</v>
      </c>
      <c r="F402" s="10">
        <v>11627.413916897331</v>
      </c>
      <c r="G402" s="4" t="str">
        <f t="shared" si="48"/>
        <v>Shock</v>
      </c>
      <c r="H402" s="4">
        <f t="shared" si="49"/>
        <v>3</v>
      </c>
      <c r="I402" s="5">
        <v>0</v>
      </c>
      <c r="J402" s="5">
        <v>1</v>
      </c>
      <c r="K402" s="6">
        <v>0</v>
      </c>
      <c r="L402" s="5">
        <v>1</v>
      </c>
      <c r="M402" s="5">
        <v>1</v>
      </c>
      <c r="N402" s="6">
        <f t="shared" si="50"/>
        <v>0</v>
      </c>
      <c r="O402" s="6">
        <f t="shared" si="51"/>
        <v>1</v>
      </c>
      <c r="P402" s="6">
        <f t="shared" si="52"/>
        <v>0</v>
      </c>
      <c r="Q402" s="6">
        <f t="shared" si="53"/>
        <v>1</v>
      </c>
      <c r="R402" s="6">
        <f t="shared" si="54"/>
        <v>1</v>
      </c>
    </row>
    <row r="403" spans="1:18" ht="16.5" thickTop="1" x14ac:dyDescent="0.45">
      <c r="A403" s="50" t="s">
        <v>147</v>
      </c>
      <c r="B403" s="3" t="s">
        <v>964</v>
      </c>
      <c r="C403" s="3" t="s">
        <v>973</v>
      </c>
      <c r="D403" s="3" t="s">
        <v>974</v>
      </c>
      <c r="E403" s="3" t="str">
        <f t="shared" si="55"/>
        <v>AF3405_February</v>
      </c>
      <c r="F403" s="10">
        <v>53183.100795480612</v>
      </c>
      <c r="G403" s="4" t="str">
        <f>IF(H403&gt;0, "Shock", "No shock")</f>
        <v>No shock</v>
      </c>
      <c r="H403" s="4">
        <f t="shared" si="49"/>
        <v>0</v>
      </c>
      <c r="I403" s="5">
        <v>0</v>
      </c>
      <c r="J403" s="5">
        <v>0</v>
      </c>
      <c r="K403" s="6">
        <v>0</v>
      </c>
      <c r="L403" s="5">
        <v>0</v>
      </c>
      <c r="M403" s="5">
        <v>0</v>
      </c>
      <c r="N403" s="6">
        <f t="shared" si="50"/>
        <v>0</v>
      </c>
      <c r="O403" s="6">
        <f t="shared" si="51"/>
        <v>0</v>
      </c>
      <c r="P403" s="6">
        <f t="shared" si="52"/>
        <v>0</v>
      </c>
      <c r="Q403" s="6">
        <f t="shared" si="53"/>
        <v>0</v>
      </c>
      <c r="R403" s="6">
        <f t="shared" si="54"/>
        <v>0</v>
      </c>
    </row>
  </sheetData>
  <autoFilter ref="A2:R403" xr:uid="{DC51DDE1-17C2-4DEF-8424-4CC6A93AB55C}"/>
  <phoneticPr fontId="21" type="noConversion"/>
  <conditionalFormatting sqref="G3:H403">
    <cfRule type="cellIs" dxfId="45" priority="15" operator="equal">
      <formula>"Shock"</formula>
    </cfRule>
  </conditionalFormatting>
  <conditionalFormatting sqref="I3:J403">
    <cfRule type="cellIs" dxfId="44" priority="14" operator="greaterThan">
      <formula>0.2</formula>
    </cfRule>
  </conditionalFormatting>
  <conditionalFormatting sqref="K3:K403">
    <cfRule type="cellIs" dxfId="43" priority="13" operator="greaterThan">
      <formula>3</formula>
    </cfRule>
  </conditionalFormatting>
  <conditionalFormatting sqref="L3:M403">
    <cfRule type="cellIs" dxfId="42" priority="12" operator="greaterThan">
      <formula>0.2</formula>
    </cfRule>
  </conditionalFormatting>
  <conditionalFormatting sqref="N3:R403">
    <cfRule type="containsText" dxfId="41" priority="2" operator="containsText" text="Yes">
      <formula>NOT(ISERROR(SEARCH("Yes",N3)))</formula>
    </cfRule>
  </conditionalFormatting>
  <pageMargins left="0.7" right="0.7" top="0.75" bottom="0.75" header="0.3" footer="0.3"/>
  <pageSetup paperSize="9" orientation="portrait"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D7B09-657E-4305-AA4F-E08163231A97}">
  <dimension ref="A1:AK405"/>
  <sheetViews>
    <sheetView tabSelected="1" topLeftCell="A2" zoomScale="85" zoomScaleNormal="85" workbookViewId="0">
      <pane xSplit="3" ySplit="1" topLeftCell="D3" activePane="bottomRight" state="frozen"/>
      <selection pane="topRight" activeCell="D2" sqref="D2"/>
      <selection pane="bottomLeft" activeCell="A3" sqref="A3"/>
      <selection pane="bottomRight" activeCell="Q371" sqref="Q371"/>
    </sheetView>
  </sheetViews>
  <sheetFormatPr defaultRowHeight="16" x14ac:dyDescent="0.45"/>
  <cols>
    <col min="1" max="1" width="10.54296875" bestFit="1" customWidth="1"/>
    <col min="2" max="4" width="16.54296875" customWidth="1"/>
    <col min="5" max="5" width="18.453125" hidden="1" customWidth="1"/>
    <col min="6" max="12" width="16.54296875" customWidth="1"/>
    <col min="13" max="13" width="20.81640625" customWidth="1"/>
    <col min="14" max="14" width="16.54296875" customWidth="1"/>
    <col min="15" max="15" width="21.453125" customWidth="1"/>
    <col min="16" max="16" width="3.1796875" customWidth="1"/>
    <col min="17" max="17" width="5.453125" customWidth="1"/>
    <col min="18" max="18" width="5.7265625" customWidth="1"/>
    <col min="19" max="19" width="4.6328125" customWidth="1"/>
    <col min="20" max="20" width="4.90625" customWidth="1"/>
    <col min="21" max="21" width="8.08984375" customWidth="1"/>
    <col min="22" max="22" width="16.54296875" customWidth="1"/>
    <col min="23" max="23" width="17.54296875" customWidth="1"/>
    <col min="24" max="24" width="16.54296875" style="57" customWidth="1"/>
    <col min="25" max="26" width="16.54296875" customWidth="1"/>
    <col min="27" max="27" width="20.453125" customWidth="1"/>
    <col min="28" max="28" width="16.54296875" customWidth="1"/>
    <col min="29" max="29" width="5.1796875" customWidth="1"/>
    <col min="30" max="30" width="8.1796875" customWidth="1"/>
    <col min="31" max="31" width="7.81640625" customWidth="1"/>
    <col min="32" max="32" width="16.54296875" customWidth="1"/>
    <col min="33" max="33" width="19.54296875" customWidth="1"/>
    <col min="34" max="34" width="17.54296875" customWidth="1"/>
    <col min="35" max="36" width="16.54296875" customWidth="1"/>
    <col min="37" max="37" width="11.54296875" customWidth="1"/>
  </cols>
  <sheetData>
    <row r="1" spans="1:37" ht="16.5" hidden="1" thickBot="1" x14ac:dyDescent="0.5">
      <c r="J1">
        <v>1</v>
      </c>
      <c r="K1">
        <v>2</v>
      </c>
      <c r="L1">
        <v>3</v>
      </c>
      <c r="M1">
        <v>4</v>
      </c>
      <c r="N1">
        <v>5</v>
      </c>
      <c r="O1">
        <v>6</v>
      </c>
      <c r="X1" s="6">
        <v>1</v>
      </c>
      <c r="Y1">
        <v>2</v>
      </c>
      <c r="AA1">
        <v>3</v>
      </c>
      <c r="AB1">
        <v>3</v>
      </c>
      <c r="AG1">
        <v>1</v>
      </c>
      <c r="AI1">
        <v>1</v>
      </c>
      <c r="AJ1">
        <v>2</v>
      </c>
    </row>
    <row r="2" spans="1:37" ht="119.15" customHeight="1" thickTop="1" thickBot="1" x14ac:dyDescent="0.4">
      <c r="A2" s="41" t="s">
        <v>130</v>
      </c>
      <c r="B2" s="41" t="s">
        <v>131</v>
      </c>
      <c r="C2" s="41" t="s">
        <v>132</v>
      </c>
      <c r="D2" s="41" t="s">
        <v>133</v>
      </c>
      <c r="E2" s="41" t="s">
        <v>134</v>
      </c>
      <c r="F2" s="41" t="s">
        <v>135</v>
      </c>
      <c r="G2" s="43" t="s">
        <v>982</v>
      </c>
      <c r="H2" s="40" t="s">
        <v>983</v>
      </c>
      <c r="I2" s="40" t="s">
        <v>984</v>
      </c>
      <c r="J2" s="45" t="s">
        <v>985</v>
      </c>
      <c r="K2" s="45" t="s">
        <v>986</v>
      </c>
      <c r="L2" s="45" t="s">
        <v>987</v>
      </c>
      <c r="M2" s="45" t="s">
        <v>988</v>
      </c>
      <c r="N2" s="45" t="s">
        <v>989</v>
      </c>
      <c r="O2" s="45" t="s">
        <v>990</v>
      </c>
      <c r="P2" s="14">
        <v>1</v>
      </c>
      <c r="Q2" s="14">
        <v>2</v>
      </c>
      <c r="R2" s="14">
        <v>3</v>
      </c>
      <c r="S2" s="14">
        <v>4</v>
      </c>
      <c r="T2" s="14">
        <v>5</v>
      </c>
      <c r="U2" s="14">
        <v>6</v>
      </c>
      <c r="V2" s="40" t="s">
        <v>991</v>
      </c>
      <c r="W2" s="40" t="s">
        <v>992</v>
      </c>
      <c r="X2" s="45" t="s">
        <v>993</v>
      </c>
      <c r="Y2" s="45" t="s">
        <v>994</v>
      </c>
      <c r="Z2" s="45" t="s">
        <v>995</v>
      </c>
      <c r="AA2" s="46" t="s">
        <v>996</v>
      </c>
      <c r="AB2" s="46" t="s">
        <v>997</v>
      </c>
      <c r="AC2" s="14">
        <v>1</v>
      </c>
      <c r="AD2" s="14">
        <v>2</v>
      </c>
      <c r="AE2" s="14">
        <v>3</v>
      </c>
      <c r="AF2" s="40" t="s">
        <v>141</v>
      </c>
      <c r="AG2" s="45" t="s">
        <v>998</v>
      </c>
      <c r="AH2" s="40" t="s">
        <v>999</v>
      </c>
      <c r="AI2" s="45" t="s">
        <v>1000</v>
      </c>
      <c r="AJ2" s="45" t="s">
        <v>1001</v>
      </c>
      <c r="AK2" s="59" t="s">
        <v>1002</v>
      </c>
    </row>
    <row r="3" spans="1:37" ht="17.5" thickTop="1" thickBot="1" x14ac:dyDescent="0.5">
      <c r="A3" s="50" t="s">
        <v>147</v>
      </c>
      <c r="B3" s="3" t="s">
        <v>727</v>
      </c>
      <c r="C3" s="3" t="s">
        <v>728</v>
      </c>
      <c r="D3" s="3" t="s">
        <v>729</v>
      </c>
      <c r="E3" s="3" t="str">
        <f>_xlfn.CONCAT(D3,"_",A3)</f>
        <v>AF2401_February</v>
      </c>
      <c r="F3" s="10">
        <v>58860.713526713698</v>
      </c>
      <c r="G3" s="8">
        <f>COUNTIF(H3, "Shock")+COUNTIF(V3, "Shock")+COUNTIF(AF3, "Shock")+COUNTIF(AH3, "Shock")</f>
        <v>2</v>
      </c>
      <c r="H3" s="4" t="str">
        <f>IF(I3&gt;0, "Shock", "No shock")</f>
        <v>Shock</v>
      </c>
      <c r="I3" s="4">
        <f>SUM(P3:U3)</f>
        <v>1</v>
      </c>
      <c r="J3" s="17">
        <v>-0.73606859395901403</v>
      </c>
      <c r="K3" s="17">
        <v>-0.88882975776990303</v>
      </c>
      <c r="L3" s="6" t="s">
        <v>1003</v>
      </c>
      <c r="M3" s="6" t="s">
        <v>1003</v>
      </c>
      <c r="N3" s="6" t="s">
        <v>1003</v>
      </c>
      <c r="O3" s="17">
        <v>0.138433741747059</v>
      </c>
      <c r="P3" s="56">
        <f>IF(J3&lt;=-0.8, 1, 0)</f>
        <v>0</v>
      </c>
      <c r="Q3" s="6">
        <f>IF(K3&lt;=-0.8, 1, 0)</f>
        <v>1</v>
      </c>
      <c r="R3" s="6">
        <f>IF(AND(NOT(ISTEXT(L3)),L3&gt;=0.25),1,0)</f>
        <v>0</v>
      </c>
      <c r="S3" s="6">
        <f>IF(AND(NOT(ISTEXT(M3)),M3&gt;=0.25), 1, 0)</f>
        <v>0</v>
      </c>
      <c r="T3" s="6">
        <f>IF(AND(NOT(ISTEXT(N3)), N3&gt;=3), 1, 0)</f>
        <v>0</v>
      </c>
      <c r="U3" s="6">
        <f>IF(O3&lt;=-0.8, 1, 0)</f>
        <v>0</v>
      </c>
      <c r="V3" s="4" t="str">
        <f>IF(W3&gt;0, "Shock", "No shock")</f>
        <v>No shock</v>
      </c>
      <c r="W3" s="4">
        <f>SUM(AC3:AE3)</f>
        <v>0</v>
      </c>
      <c r="X3" s="51">
        <v>0.71471699999999994</v>
      </c>
      <c r="Y3" s="6" t="s">
        <v>1004</v>
      </c>
      <c r="Z3" s="6" t="s">
        <v>1004</v>
      </c>
      <c r="AA3" s="16" t="s">
        <v>1003</v>
      </c>
      <c r="AB3" s="16" t="s">
        <v>1003</v>
      </c>
      <c r="AC3" s="6">
        <f>IF(ISTEXT(X3), 0, IF(X3&gt;1.4, 1, 0))</f>
        <v>0</v>
      </c>
      <c r="AD3" s="6">
        <f>IF(OR(ISTEXT(Y3), ISTEXT(Z3)), 0, IF(OR(Y3&gt;3, Z3&gt;=2), 1, 0))</f>
        <v>0</v>
      </c>
      <c r="AE3" s="6">
        <f>IF(AND(ISTEXT(AA3), ISTEXT(AB3)), 0, IF(AND(AA3&gt;0.03, AB3&gt;=1), 1, 0))</f>
        <v>0</v>
      </c>
      <c r="AF3" s="4" t="s">
        <v>1005</v>
      </c>
      <c r="AG3" s="5">
        <v>0</v>
      </c>
      <c r="AH3" s="4" t="str">
        <f>IF(OR(AI3&gt;=3,AJ3="Shock"),"Shock","No Shock")</f>
        <v>Shock</v>
      </c>
      <c r="AI3" s="62">
        <v>0</v>
      </c>
      <c r="AJ3" s="6" t="str">
        <f>IF(AK3&gt;=1,"Shock","No Shock")</f>
        <v>Shock</v>
      </c>
      <c r="AK3">
        <v>7</v>
      </c>
    </row>
    <row r="4" spans="1:37" ht="17.5" thickTop="1" thickBot="1" x14ac:dyDescent="0.5">
      <c r="A4" s="50" t="s">
        <v>147</v>
      </c>
      <c r="B4" s="3" t="s">
        <v>706</v>
      </c>
      <c r="C4" s="3" t="s">
        <v>713</v>
      </c>
      <c r="D4" s="3" t="s">
        <v>714</v>
      </c>
      <c r="E4" s="3" t="str">
        <f>_xlfn.CONCAT(D4,"_",A4)</f>
        <v>AF2304_February</v>
      </c>
      <c r="F4" s="10">
        <v>60104.65921541342</v>
      </c>
      <c r="G4" s="8">
        <f>COUNTIF(H4, "Shock")+COUNTIF(V4, "Shock")+COUNTIF(AF4, "Shock")+COUNTIF(AH4, "Shock")</f>
        <v>1</v>
      </c>
      <c r="H4" s="4" t="str">
        <f>IF(I4&gt;0, "Shock", "No shock")</f>
        <v>Shock</v>
      </c>
      <c r="I4" s="4">
        <f>SUM(P4:U4)</f>
        <v>1</v>
      </c>
      <c r="J4" s="17">
        <v>-0.69985151638587295</v>
      </c>
      <c r="K4" s="17">
        <v>-1.2103007982174601</v>
      </c>
      <c r="L4" s="6" t="s">
        <v>1003</v>
      </c>
      <c r="M4" s="6" t="s">
        <v>1003</v>
      </c>
      <c r="N4" s="6" t="s">
        <v>1003</v>
      </c>
      <c r="O4" s="17">
        <v>-0.27909922728051417</v>
      </c>
      <c r="P4" s="56">
        <f>IF(J4&lt;=-0.8, 1, 0)</f>
        <v>0</v>
      </c>
      <c r="Q4" s="6">
        <f>IF(K4&lt;=-0.8, 1, 0)</f>
        <v>1</v>
      </c>
      <c r="R4" s="6">
        <f>IF(AND(NOT(ISTEXT(L4)),L4&gt;=0.25),1,0)</f>
        <v>0</v>
      </c>
      <c r="S4" s="6">
        <f>IF(AND(NOT(ISTEXT(M4)),M4&gt;=0.25), 1, 0)</f>
        <v>0</v>
      </c>
      <c r="T4" s="6">
        <f>IF(AND(NOT(ISTEXT(N4)), N4&gt;=3), 1, 0)</f>
        <v>0</v>
      </c>
      <c r="U4" s="6">
        <f>IF(O4&lt;=-0.8, 1, 0)</f>
        <v>0</v>
      </c>
      <c r="V4" s="4" t="str">
        <f>IF(W4&gt;0, "Shock", "No shock")</f>
        <v>No shock</v>
      </c>
      <c r="W4" s="4">
        <f>SUM(AC4:AE4)</f>
        <v>0</v>
      </c>
      <c r="X4" s="51">
        <v>0.67303200000000007</v>
      </c>
      <c r="Y4" s="6" t="s">
        <v>1004</v>
      </c>
      <c r="Z4" s="6" t="s">
        <v>1004</v>
      </c>
      <c r="AA4" s="16" t="s">
        <v>1003</v>
      </c>
      <c r="AB4" s="16" t="s">
        <v>1003</v>
      </c>
      <c r="AC4" s="6">
        <f>IF(ISTEXT(X4), 0, IF(X4&gt;1.4, 1, 0))</f>
        <v>0</v>
      </c>
      <c r="AD4" s="6">
        <f>IF(OR(ISTEXT(Y4), ISTEXT(Z4)), 0, IF(OR(Y4&gt;3, Z4&gt;=2), 1, 0))</f>
        <v>0</v>
      </c>
      <c r="AE4" s="6">
        <f>IF(AND(ISTEXT(AA4), ISTEXT(AB4)), 0, IF(AND(AA4&gt;0.03, AB4&gt;=1), 1, 0))</f>
        <v>0</v>
      </c>
      <c r="AF4" s="4" t="s">
        <v>1005</v>
      </c>
      <c r="AG4" s="5">
        <v>0</v>
      </c>
      <c r="AH4" s="4" t="str">
        <f>IF(OR(AI4&gt;=3,AJ4="Shock"),"Shock","No Shock")</f>
        <v>No Shock</v>
      </c>
      <c r="AI4" s="62">
        <v>0</v>
      </c>
      <c r="AJ4" s="6" t="str">
        <f>IF(AK4&gt;=1,"Shock","No Shock")</f>
        <v>No Shock</v>
      </c>
      <c r="AK4">
        <v>0</v>
      </c>
    </row>
    <row r="5" spans="1:37" ht="17.5" thickTop="1" thickBot="1" x14ac:dyDescent="0.5">
      <c r="A5" s="50" t="s">
        <v>147</v>
      </c>
      <c r="B5" s="3" t="s">
        <v>727</v>
      </c>
      <c r="C5" s="3" t="s">
        <v>730</v>
      </c>
      <c r="D5" s="3" t="s">
        <v>731</v>
      </c>
      <c r="E5" s="3" t="str">
        <f>_xlfn.CONCAT(D5,"_",A5)</f>
        <v>AF2402_February</v>
      </c>
      <c r="F5" s="10">
        <v>110721.57410010036</v>
      </c>
      <c r="G5" s="8">
        <f>COUNTIF(H5, "Shock")+COUNTIF(V5, "Shock")+COUNTIF(AF5, "Shock")+COUNTIF(AH5, "Shock")</f>
        <v>2</v>
      </c>
      <c r="H5" s="4" t="str">
        <f>IF(I5&gt;0, "Shock", "No shock")</f>
        <v>Shock</v>
      </c>
      <c r="I5" s="4">
        <f>SUM(P5:U5)</f>
        <v>1</v>
      </c>
      <c r="J5" s="17">
        <v>-0.85579383929570496</v>
      </c>
      <c r="K5" s="17">
        <v>-0.73328036626180004</v>
      </c>
      <c r="L5" s="6" t="s">
        <v>1003</v>
      </c>
      <c r="M5" s="6" t="s">
        <v>1003</v>
      </c>
      <c r="N5" s="6" t="s">
        <v>1003</v>
      </c>
      <c r="O5" s="17">
        <v>-9.8953798599159801E-2</v>
      </c>
      <c r="P5" s="56">
        <f>IF(J5&lt;=-0.8, 1, 0)</f>
        <v>1</v>
      </c>
      <c r="Q5" s="6">
        <f>IF(K5&lt;=-0.8, 1, 0)</f>
        <v>0</v>
      </c>
      <c r="R5" s="6">
        <f>IF(AND(NOT(ISTEXT(L5)),L5&gt;=0.25),1,0)</f>
        <v>0</v>
      </c>
      <c r="S5" s="6">
        <f>IF(AND(NOT(ISTEXT(M5)),M5&gt;=0.25), 1, 0)</f>
        <v>0</v>
      </c>
      <c r="T5" s="6">
        <f>IF(AND(NOT(ISTEXT(N5)), N5&gt;=3), 1, 0)</f>
        <v>0</v>
      </c>
      <c r="U5" s="6">
        <f>IF(O5&lt;=-0.8, 1, 0)</f>
        <v>0</v>
      </c>
      <c r="V5" s="4" t="str">
        <f>IF(W5&gt;0, "Shock", "No shock")</f>
        <v>No shock</v>
      </c>
      <c r="W5" s="4">
        <f>SUM(AC5:AE5)</f>
        <v>0</v>
      </c>
      <c r="X5" s="51">
        <v>0.68398399999999993</v>
      </c>
      <c r="Y5" s="6" t="s">
        <v>1004</v>
      </c>
      <c r="Z5" s="6" t="s">
        <v>1004</v>
      </c>
      <c r="AA5" s="16" t="s">
        <v>1003</v>
      </c>
      <c r="AB5" s="16" t="s">
        <v>1003</v>
      </c>
      <c r="AC5" s="6">
        <f>IF(ISTEXT(X5), 0, IF(X5&gt;1.4, 1, 0))</f>
        <v>0</v>
      </c>
      <c r="AD5" s="6">
        <f>IF(OR(ISTEXT(Y5), ISTEXT(Z5)), 0, IF(OR(Y5&gt;3, Z5&gt;=2), 1, 0))</f>
        <v>0</v>
      </c>
      <c r="AE5" s="6">
        <f>IF(AND(ISTEXT(AA5), ISTEXT(AB5)), 0, IF(AND(AA5&gt;0.03, AB5&gt;=1), 1, 0))</f>
        <v>0</v>
      </c>
      <c r="AF5" s="4" t="s">
        <v>1005</v>
      </c>
      <c r="AG5" s="5">
        <v>0</v>
      </c>
      <c r="AH5" s="4" t="str">
        <f>IF(OR(AI5&gt;=3,AJ5="Shock"),"Shock","No Shock")</f>
        <v>Shock</v>
      </c>
      <c r="AI5" s="60">
        <v>0</v>
      </c>
      <c r="AJ5" s="6" t="str">
        <f>IF(AK5&gt;=1,"Shock","No Shock")</f>
        <v>Shock</v>
      </c>
      <c r="AK5">
        <v>8</v>
      </c>
    </row>
    <row r="6" spans="1:37" ht="17.5" thickTop="1" thickBot="1" x14ac:dyDescent="0.5">
      <c r="A6" s="50" t="s">
        <v>147</v>
      </c>
      <c r="B6" s="3" t="s">
        <v>727</v>
      </c>
      <c r="C6" s="3" t="s">
        <v>734</v>
      </c>
      <c r="D6" s="3" t="s">
        <v>735</v>
      </c>
      <c r="E6" s="3" t="str">
        <f>_xlfn.CONCAT(D6,"_",A6)</f>
        <v>AF2404_February</v>
      </c>
      <c r="F6" s="10">
        <v>65082.709984529909</v>
      </c>
      <c r="G6" s="8">
        <f>COUNTIF(H6, "Shock")+COUNTIF(V6, "Shock")+COUNTIF(AF6, "Shock")+COUNTIF(AH6, "Shock")</f>
        <v>1</v>
      </c>
      <c r="H6" s="4" t="str">
        <f>IF(I6&gt;0, "Shock", "No shock")</f>
        <v>Shock</v>
      </c>
      <c r="I6" s="4">
        <f>SUM(P6:U6)</f>
        <v>1</v>
      </c>
      <c r="J6" s="17">
        <v>-0.70209678656914698</v>
      </c>
      <c r="K6" s="17">
        <v>-0.840504212414517</v>
      </c>
      <c r="L6" s="6" t="s">
        <v>1003</v>
      </c>
      <c r="M6" s="6" t="s">
        <v>1003</v>
      </c>
      <c r="N6" s="6" t="s">
        <v>1003</v>
      </c>
      <c r="O6" s="17">
        <v>0.28563803504097568</v>
      </c>
      <c r="P6" s="56">
        <f>IF(J6&lt;=-0.8, 1, 0)</f>
        <v>0</v>
      </c>
      <c r="Q6" s="6">
        <f>IF(K6&lt;=-0.8, 1, 0)</f>
        <v>1</v>
      </c>
      <c r="R6" s="6">
        <f>IF(AND(NOT(ISTEXT(L6)),L6&gt;=0.25),1,0)</f>
        <v>0</v>
      </c>
      <c r="S6" s="6">
        <f>IF(AND(NOT(ISTEXT(M6)),M6&gt;=0.25), 1, 0)</f>
        <v>0</v>
      </c>
      <c r="T6" s="6">
        <f>IF(AND(NOT(ISTEXT(N6)), N6&gt;=3), 1, 0)</f>
        <v>0</v>
      </c>
      <c r="U6" s="6">
        <f>IF(O6&lt;=-0.8, 1, 0)</f>
        <v>0</v>
      </c>
      <c r="V6" s="4" t="str">
        <f>IF(W6&gt;0, "Shock", "No shock")</f>
        <v>No shock</v>
      </c>
      <c r="W6" s="4">
        <f>SUM(AC6:AE6)</f>
        <v>0</v>
      </c>
      <c r="X6" s="51">
        <v>0.72623800000000005</v>
      </c>
      <c r="Y6" s="6" t="s">
        <v>1004</v>
      </c>
      <c r="Z6" s="6" t="s">
        <v>1004</v>
      </c>
      <c r="AA6" s="16" t="s">
        <v>1003</v>
      </c>
      <c r="AB6" s="16" t="s">
        <v>1003</v>
      </c>
      <c r="AC6" s="6">
        <f>IF(ISTEXT(X6), 0, IF(X6&gt;1.4, 1, 0))</f>
        <v>0</v>
      </c>
      <c r="AD6" s="6">
        <f>IF(OR(ISTEXT(Y6), ISTEXT(Z6)), 0, IF(OR(Y6&gt;3, Z6&gt;=2), 1, 0))</f>
        <v>0</v>
      </c>
      <c r="AE6" s="6">
        <f>IF(AND(ISTEXT(AA6), ISTEXT(AB6)), 0, IF(AND(AA6&gt;0.03, AB6&gt;=1), 1, 0))</f>
        <v>0</v>
      </c>
      <c r="AF6" s="4" t="s">
        <v>1005</v>
      </c>
      <c r="AG6" s="5">
        <v>0</v>
      </c>
      <c r="AH6" s="4" t="str">
        <f>IF(OR(AI6&gt;=3,AJ6="Shock"),"Shock","No Shock")</f>
        <v>No Shock</v>
      </c>
      <c r="AI6" s="60">
        <v>0</v>
      </c>
      <c r="AJ6" s="6" t="str">
        <f>IF(AK6&gt;=1,"Shock","No Shock")</f>
        <v>No Shock</v>
      </c>
      <c r="AK6">
        <v>0</v>
      </c>
    </row>
    <row r="7" spans="1:37" ht="17.5" thickTop="1" thickBot="1" x14ac:dyDescent="0.5">
      <c r="A7" s="50" t="s">
        <v>147</v>
      </c>
      <c r="B7" s="3" t="s">
        <v>784</v>
      </c>
      <c r="C7" s="3" t="s">
        <v>808</v>
      </c>
      <c r="D7" s="3" t="s">
        <v>809</v>
      </c>
      <c r="E7" s="3" t="str">
        <f>_xlfn.CONCAT(D7,"_",A7)</f>
        <v>AF2713_February</v>
      </c>
      <c r="F7" s="10">
        <v>17005.279026833305</v>
      </c>
      <c r="G7" s="8">
        <f>COUNTIF(H7, "Shock")+COUNTIF(V7, "Shock")+COUNTIF(AF7, "Shock")+COUNTIF(AH7, "Shock")</f>
        <v>0</v>
      </c>
      <c r="H7" s="4" t="str">
        <f>IF(I7&gt;0, "Shock", "No shock")</f>
        <v>No shock</v>
      </c>
      <c r="I7" s="4">
        <f>SUM(P7:U7)</f>
        <v>0</v>
      </c>
      <c r="J7" s="17">
        <v>-0.29678797147547198</v>
      </c>
      <c r="K7" s="17">
        <v>0.247832774520793</v>
      </c>
      <c r="L7" s="6" t="s">
        <v>1003</v>
      </c>
      <c r="M7" s="6" t="s">
        <v>1003</v>
      </c>
      <c r="N7" s="6" t="s">
        <v>1003</v>
      </c>
      <c r="O7" s="17">
        <v>1.279939856131161E-2</v>
      </c>
      <c r="P7" s="56">
        <f>IF(J7&lt;=-0.8, 1, 0)</f>
        <v>0</v>
      </c>
      <c r="Q7" s="6">
        <f>IF(K7&lt;=-0.8, 1, 0)</f>
        <v>0</v>
      </c>
      <c r="R7" s="6">
        <f>IF(AND(NOT(ISTEXT(L7)),L7&gt;=0.25),1,0)</f>
        <v>0</v>
      </c>
      <c r="S7" s="6">
        <f>IF(AND(NOT(ISTEXT(M7)),M7&gt;=0.25), 1, 0)</f>
        <v>0</v>
      </c>
      <c r="T7" s="6">
        <f>IF(AND(NOT(ISTEXT(N7)), N7&gt;=3), 1, 0)</f>
        <v>0</v>
      </c>
      <c r="U7" s="6">
        <f>IF(O7&lt;=-0.8, 1, 0)</f>
        <v>0</v>
      </c>
      <c r="V7" s="4" t="str">
        <f>IF(W7&gt;0, "Shock", "No shock")</f>
        <v>No shock</v>
      </c>
      <c r="W7" s="4">
        <f>SUM(AC7:AE7)</f>
        <v>0</v>
      </c>
      <c r="X7" s="51">
        <v>0.51164600000000005</v>
      </c>
      <c r="Y7" s="6" t="s">
        <v>1004</v>
      </c>
      <c r="Z7" s="6" t="s">
        <v>1004</v>
      </c>
      <c r="AA7" s="16" t="s">
        <v>1003</v>
      </c>
      <c r="AB7" s="16" t="s">
        <v>1003</v>
      </c>
      <c r="AC7" s="6">
        <f>IF(ISTEXT(X7), 0, IF(X7&gt;1.4, 1, 0))</f>
        <v>0</v>
      </c>
      <c r="AD7" s="6">
        <f>IF(OR(ISTEXT(Y7), ISTEXT(Z7)), 0, IF(OR(Y7&gt;3, Z7&gt;=2), 1, 0))</f>
        <v>0</v>
      </c>
      <c r="AE7" s="6">
        <f>IF(AND(ISTEXT(AA7), ISTEXT(AB7)), 0, IF(AND(AA7&gt;0.03, AB7&gt;=1), 1, 0))</f>
        <v>0</v>
      </c>
      <c r="AF7" s="4" t="s">
        <v>1005</v>
      </c>
      <c r="AG7" s="5">
        <v>0</v>
      </c>
      <c r="AH7" s="4" t="str">
        <f>IF(OR(AI7&gt;=3,AJ7="Shock"),"Shock","No Shock")</f>
        <v>No Shock</v>
      </c>
      <c r="AI7" s="60">
        <v>0</v>
      </c>
      <c r="AJ7" s="6" t="str">
        <f>IF(AK7&gt;=1,"Shock","No Shock")</f>
        <v>No Shock</v>
      </c>
      <c r="AK7">
        <v>0</v>
      </c>
    </row>
    <row r="8" spans="1:37" ht="17.5" thickTop="1" thickBot="1" x14ac:dyDescent="0.5">
      <c r="A8" s="50" t="s">
        <v>147</v>
      </c>
      <c r="B8" s="3" t="s">
        <v>645</v>
      </c>
      <c r="C8" s="3" t="s">
        <v>658</v>
      </c>
      <c r="D8" s="3" t="s">
        <v>659</v>
      </c>
      <c r="E8" s="3" t="str">
        <f>_xlfn.CONCAT(D8,"_",A8)</f>
        <v>AF2007_February</v>
      </c>
      <c r="F8" s="10">
        <v>88866.401973806162</v>
      </c>
      <c r="G8" s="8">
        <f>COUNTIF(H8, "Shock")+COUNTIF(V8, "Shock")+COUNTIF(AF8, "Shock")+COUNTIF(AH8, "Shock")</f>
        <v>1</v>
      </c>
      <c r="H8" s="4" t="str">
        <f>IF(I8&gt;0, "Shock", "No shock")</f>
        <v>Shock</v>
      </c>
      <c r="I8" s="4">
        <f>SUM(P8:U8)</f>
        <v>1</v>
      </c>
      <c r="J8" s="17">
        <v>3.5171602800902403E-2</v>
      </c>
      <c r="K8" s="17">
        <v>-0.98592319488525404</v>
      </c>
      <c r="L8" s="6" t="s">
        <v>1003</v>
      </c>
      <c r="M8" s="6" t="s">
        <v>1003</v>
      </c>
      <c r="N8" s="6" t="s">
        <v>1003</v>
      </c>
      <c r="O8" s="17">
        <v>-0.29076487250244543</v>
      </c>
      <c r="P8" s="56">
        <f>IF(J8&lt;=-0.8, 1, 0)</f>
        <v>0</v>
      </c>
      <c r="Q8" s="6">
        <f>IF(K8&lt;=-0.8, 1, 0)</f>
        <v>1</v>
      </c>
      <c r="R8" s="6">
        <f>IF(AND(NOT(ISTEXT(L8)),L8&gt;=0.25),1,0)</f>
        <v>0</v>
      </c>
      <c r="S8" s="6">
        <f>IF(AND(NOT(ISTEXT(M8)),M8&gt;=0.25), 1, 0)</f>
        <v>0</v>
      </c>
      <c r="T8" s="6">
        <f>IF(AND(NOT(ISTEXT(N8)), N8&gt;=3), 1, 0)</f>
        <v>0</v>
      </c>
      <c r="U8" s="6">
        <f>IF(O8&lt;=-0.8, 1, 0)</f>
        <v>0</v>
      </c>
      <c r="V8" s="4" t="str">
        <f>IF(W8&gt;0, "Shock", "No shock")</f>
        <v>No shock</v>
      </c>
      <c r="W8" s="4">
        <f>SUM(AC8:AE8)</f>
        <v>0</v>
      </c>
      <c r="X8" s="51">
        <v>0.84469099999999997</v>
      </c>
      <c r="Y8" s="6" t="s">
        <v>1004</v>
      </c>
      <c r="Z8" s="6" t="s">
        <v>1004</v>
      </c>
      <c r="AA8" s="16" t="s">
        <v>1003</v>
      </c>
      <c r="AB8" s="16" t="s">
        <v>1003</v>
      </c>
      <c r="AC8" s="6">
        <f>IF(ISTEXT(X8), 0, IF(X8&gt;1.4, 1, 0))</f>
        <v>0</v>
      </c>
      <c r="AD8" s="6">
        <f>IF(OR(ISTEXT(Y8), ISTEXT(Z8)), 0, IF(OR(Y8&gt;3, Z8&gt;=2), 1, 0))</f>
        <v>0</v>
      </c>
      <c r="AE8" s="6">
        <f>IF(AND(ISTEXT(AA8), ISTEXT(AB8)), 0, IF(AND(AA8&gt;0.03, AB8&gt;=1), 1, 0))</f>
        <v>0</v>
      </c>
      <c r="AF8" s="4" t="s">
        <v>1005</v>
      </c>
      <c r="AG8" s="5">
        <v>0</v>
      </c>
      <c r="AH8" s="4" t="str">
        <f>IF(OR(AI8&gt;=3,AJ8="Shock"),"Shock","No Shock")</f>
        <v>No Shock</v>
      </c>
      <c r="AI8" s="60">
        <v>0</v>
      </c>
      <c r="AJ8" s="6" t="str">
        <f>IF(AK8&gt;=1,"Shock","No Shock")</f>
        <v>No Shock</v>
      </c>
      <c r="AK8">
        <v>0</v>
      </c>
    </row>
    <row r="9" spans="1:37" ht="17.5" thickTop="1" thickBot="1" x14ac:dyDescent="0.5">
      <c r="A9" s="50" t="s">
        <v>147</v>
      </c>
      <c r="B9" s="3" t="s">
        <v>942</v>
      </c>
      <c r="C9" s="3" t="s">
        <v>962</v>
      </c>
      <c r="D9" s="3" t="s">
        <v>963</v>
      </c>
      <c r="E9" s="3" t="str">
        <f>_xlfn.CONCAT(D9,"_",A9)</f>
        <v>AF3311_February</v>
      </c>
      <c r="F9" s="10">
        <v>102278.30630284075</v>
      </c>
      <c r="G9" s="8">
        <f>COUNTIF(H9, "Shock")+COUNTIF(V9, "Shock")+COUNTIF(AF9, "Shock")+COUNTIF(AH9, "Shock")</f>
        <v>1</v>
      </c>
      <c r="H9" s="4" t="str">
        <f>IF(I9&gt;0, "Shock", "No shock")</f>
        <v>Shock</v>
      </c>
      <c r="I9" s="4">
        <f>SUM(P9:U9)</f>
        <v>2</v>
      </c>
      <c r="J9" s="17">
        <v>-1.0055630801850699</v>
      </c>
      <c r="K9" s="17">
        <v>-1.4969781654796499</v>
      </c>
      <c r="L9" s="6" t="s">
        <v>1003</v>
      </c>
      <c r="M9" s="6" t="s">
        <v>1003</v>
      </c>
      <c r="N9" s="6" t="s">
        <v>1003</v>
      </c>
      <c r="O9" s="17">
        <v>4.4742959840480573E-2</v>
      </c>
      <c r="P9" s="56">
        <f>IF(J9&lt;=-0.8, 1, 0)</f>
        <v>1</v>
      </c>
      <c r="Q9" s="6">
        <f>IF(K9&lt;=-0.8, 1, 0)</f>
        <v>1</v>
      </c>
      <c r="R9" s="6">
        <f>IF(AND(NOT(ISTEXT(L9)),L9&gt;=0.25),1,0)</f>
        <v>0</v>
      </c>
      <c r="S9" s="6">
        <f>IF(AND(NOT(ISTEXT(M9)),M9&gt;=0.25), 1, 0)</f>
        <v>0</v>
      </c>
      <c r="T9" s="6">
        <f>IF(AND(NOT(ISTEXT(N9)), N9&gt;=3), 1, 0)</f>
        <v>0</v>
      </c>
      <c r="U9" s="6">
        <f>IF(O9&lt;=-0.8, 1, 0)</f>
        <v>0</v>
      </c>
      <c r="V9" s="4" t="str">
        <f>IF(W9&gt;0, "Shock", "No shock")</f>
        <v>No shock</v>
      </c>
      <c r="W9" s="4">
        <f>SUM(AC9:AE9)</f>
        <v>0</v>
      </c>
      <c r="X9" s="51">
        <v>0.52031899999999998</v>
      </c>
      <c r="Y9" s="6" t="s">
        <v>1004</v>
      </c>
      <c r="Z9" s="6" t="s">
        <v>1004</v>
      </c>
      <c r="AA9" s="16" t="s">
        <v>1003</v>
      </c>
      <c r="AB9" s="16" t="s">
        <v>1003</v>
      </c>
      <c r="AC9" s="6">
        <f>IF(ISTEXT(X9), 0, IF(X9&gt;1.4, 1, 0))</f>
        <v>0</v>
      </c>
      <c r="AD9" s="6">
        <f>IF(OR(ISTEXT(Y9), ISTEXT(Z9)), 0, IF(OR(Y9&gt;3, Z9&gt;=2), 1, 0))</f>
        <v>0</v>
      </c>
      <c r="AE9" s="6">
        <f>IF(AND(ISTEXT(AA9), ISTEXT(AB9)), 0, IF(AND(AA9&gt;0.03, AB9&gt;=1), 1, 0))</f>
        <v>0</v>
      </c>
      <c r="AF9" s="4" t="s">
        <v>1005</v>
      </c>
      <c r="AG9" s="5">
        <v>0</v>
      </c>
      <c r="AH9" s="4" t="str">
        <f>IF(OR(AI9&gt;=3,AJ9="Shock"),"Shock","No Shock")</f>
        <v>No Shock</v>
      </c>
      <c r="AI9" s="60">
        <v>0</v>
      </c>
      <c r="AJ9" s="6" t="str">
        <f>IF(AK9&gt;=1,"Shock","No Shock")</f>
        <v>No Shock</v>
      </c>
      <c r="AK9">
        <v>0</v>
      </c>
    </row>
    <row r="10" spans="1:37" ht="17.5" thickTop="1" thickBot="1" x14ac:dyDescent="0.5">
      <c r="A10" s="50" t="s">
        <v>147</v>
      </c>
      <c r="B10" s="3" t="s">
        <v>910</v>
      </c>
      <c r="C10" s="3" t="s">
        <v>916</v>
      </c>
      <c r="D10" s="3" t="s">
        <v>917</v>
      </c>
      <c r="E10" s="3" t="str">
        <f>_xlfn.CONCAT(D10,"_",A10)</f>
        <v>AF3204_February</v>
      </c>
      <c r="F10" s="10">
        <v>84788.958822363624</v>
      </c>
      <c r="G10" s="8">
        <f>COUNTIF(H10, "Shock")+COUNTIF(V10, "Shock")+COUNTIF(AF10, "Shock")+COUNTIF(AH10, "Shock")</f>
        <v>2</v>
      </c>
      <c r="H10" s="4" t="str">
        <f>IF(I10&gt;0, "Shock", "No shock")</f>
        <v>Shock</v>
      </c>
      <c r="I10" s="4">
        <f>SUM(P10:U10)</f>
        <v>1</v>
      </c>
      <c r="J10" s="17">
        <v>-0.52708654351094197</v>
      </c>
      <c r="K10" s="17">
        <v>-1.3936400161069999</v>
      </c>
      <c r="L10" s="6" t="s">
        <v>1003</v>
      </c>
      <c r="M10" s="6" t="s">
        <v>1003</v>
      </c>
      <c r="N10" s="6" t="s">
        <v>1003</v>
      </c>
      <c r="O10" s="17">
        <v>-8.1454803663789085E-2</v>
      </c>
      <c r="P10" s="56">
        <f>IF(J10&lt;=-0.8, 1, 0)</f>
        <v>0</v>
      </c>
      <c r="Q10" s="6">
        <f>IF(K10&lt;=-0.8, 1, 0)</f>
        <v>1</v>
      </c>
      <c r="R10" s="6">
        <f>IF(AND(NOT(ISTEXT(L10)),L10&gt;=0.25),1,0)</f>
        <v>0</v>
      </c>
      <c r="S10" s="6">
        <f>IF(AND(NOT(ISTEXT(M10)),M10&gt;=0.25), 1, 0)</f>
        <v>0</v>
      </c>
      <c r="T10" s="6">
        <f>IF(AND(NOT(ISTEXT(N10)), N10&gt;=3), 1, 0)</f>
        <v>0</v>
      </c>
      <c r="U10" s="6">
        <f>IF(O10&lt;=-0.8, 1, 0)</f>
        <v>0</v>
      </c>
      <c r="V10" s="4" t="str">
        <f>IF(W10&gt;0, "Shock", "No shock")</f>
        <v>No shock</v>
      </c>
      <c r="W10" s="4">
        <f>SUM(AC10:AE10)</f>
        <v>0</v>
      </c>
      <c r="X10" s="51">
        <v>0.80583699999999991</v>
      </c>
      <c r="Y10" s="6" t="s">
        <v>1004</v>
      </c>
      <c r="Z10" s="6" t="s">
        <v>1004</v>
      </c>
      <c r="AA10" s="16" t="s">
        <v>1003</v>
      </c>
      <c r="AB10" s="16" t="s">
        <v>1003</v>
      </c>
      <c r="AC10" s="6">
        <f>IF(ISTEXT(X10), 0, IF(X10&gt;1.4, 1, 0))</f>
        <v>0</v>
      </c>
      <c r="AD10" s="6">
        <f>IF(OR(ISTEXT(Y10), ISTEXT(Z10)), 0, IF(OR(Y10&gt;3, Z10&gt;=2), 1, 0))</f>
        <v>0</v>
      </c>
      <c r="AE10" s="6">
        <f>IF(AND(ISTEXT(AA10), ISTEXT(AB10)), 0, IF(AND(AA10&gt;0.03, AB10&gt;=1), 1, 0))</f>
        <v>0</v>
      </c>
      <c r="AF10" s="4" t="s">
        <v>1005</v>
      </c>
      <c r="AG10" s="5">
        <v>0</v>
      </c>
      <c r="AH10" s="4" t="str">
        <f>IF(OR(AI10&gt;=3,AJ10="Shock"),"Shock","No Shock")</f>
        <v>Shock</v>
      </c>
      <c r="AI10" s="60">
        <v>0</v>
      </c>
      <c r="AJ10" s="6" t="str">
        <f>IF(AK10&gt;=1,"Shock","No Shock")</f>
        <v>Shock</v>
      </c>
      <c r="AK10">
        <v>3</v>
      </c>
    </row>
    <row r="11" spans="1:37" ht="17.5" thickTop="1" thickBot="1" x14ac:dyDescent="0.5">
      <c r="A11" s="50" t="s">
        <v>147</v>
      </c>
      <c r="B11" s="3" t="s">
        <v>441</v>
      </c>
      <c r="C11" s="3" t="s">
        <v>458</v>
      </c>
      <c r="D11" s="3" t="s">
        <v>459</v>
      </c>
      <c r="E11" s="3" t="str">
        <f>_xlfn.CONCAT(D11,"_",A11)</f>
        <v>AF1309_February</v>
      </c>
      <c r="F11" s="10">
        <v>59302.378787750858</v>
      </c>
      <c r="G11" s="8">
        <f>COUNTIF(H11, "Shock")+COUNTIF(V11, "Shock")+COUNTIF(AF11, "Shock")+COUNTIF(AH11, "Shock")</f>
        <v>0</v>
      </c>
      <c r="H11" s="4" t="str">
        <f>IF(I11&gt;0, "Shock", "No shock")</f>
        <v>No shock</v>
      </c>
      <c r="I11" s="4">
        <f>SUM(P11:U11)</f>
        <v>0</v>
      </c>
      <c r="J11" s="17">
        <v>-0.39041096610682402</v>
      </c>
      <c r="K11" s="17">
        <v>-0.33783855821405101</v>
      </c>
      <c r="L11" s="6" t="s">
        <v>1003</v>
      </c>
      <c r="M11" s="6" t="s">
        <v>1003</v>
      </c>
      <c r="N11" s="6" t="s">
        <v>1003</v>
      </c>
      <c r="O11" s="17">
        <v>0.539092418431519</v>
      </c>
      <c r="P11" s="56">
        <f>IF(J11&lt;=-0.8, 1, 0)</f>
        <v>0</v>
      </c>
      <c r="Q11" s="6">
        <f>IF(K11&lt;=-0.8, 1, 0)</f>
        <v>0</v>
      </c>
      <c r="R11" s="6">
        <f>IF(AND(NOT(ISTEXT(L11)),L11&gt;=0.25),1,0)</f>
        <v>0</v>
      </c>
      <c r="S11" s="6">
        <f>IF(AND(NOT(ISTEXT(M11)),M11&gt;=0.25), 1, 0)</f>
        <v>0</v>
      </c>
      <c r="T11" s="6">
        <f>IF(AND(NOT(ISTEXT(N11)), N11&gt;=3), 1, 0)</f>
        <v>0</v>
      </c>
      <c r="U11" s="6">
        <f>IF(O11&lt;=-0.8, 1, 0)</f>
        <v>0</v>
      </c>
      <c r="V11" s="4" t="str">
        <f>IF(W11&gt;0, "Shock", "No shock")</f>
        <v>No shock</v>
      </c>
      <c r="W11" s="4">
        <f>SUM(AC11:AE11)</f>
        <v>0</v>
      </c>
      <c r="X11" s="51">
        <v>1.05464</v>
      </c>
      <c r="Y11" s="6" t="s">
        <v>1004</v>
      </c>
      <c r="Z11" s="6" t="s">
        <v>1004</v>
      </c>
      <c r="AA11" s="16" t="s">
        <v>1003</v>
      </c>
      <c r="AB11" s="16" t="s">
        <v>1003</v>
      </c>
      <c r="AC11" s="6">
        <f>IF(ISTEXT(X11), 0, IF(X11&gt;1.4, 1, 0))</f>
        <v>0</v>
      </c>
      <c r="AD11" s="6">
        <f>IF(OR(ISTEXT(Y11), ISTEXT(Z11)), 0, IF(OR(Y11&gt;3, Z11&gt;=2), 1, 0))</f>
        <v>0</v>
      </c>
      <c r="AE11" s="6">
        <f>IF(AND(ISTEXT(AA11), ISTEXT(AB11)), 0, IF(AND(AA11&gt;0.03, AB11&gt;=1), 1, 0))</f>
        <v>0</v>
      </c>
      <c r="AF11" s="4" t="s">
        <v>1005</v>
      </c>
      <c r="AG11" s="5">
        <v>0</v>
      </c>
      <c r="AH11" s="4" t="str">
        <f>IF(OR(AI11&gt;=3,AJ11="Shock"),"Shock","No Shock")</f>
        <v>No Shock</v>
      </c>
      <c r="AI11" s="60">
        <v>0</v>
      </c>
      <c r="AJ11" s="6" t="str">
        <f>IF(AK11&gt;=1,"Shock","No Shock")</f>
        <v>No Shock</v>
      </c>
      <c r="AK11">
        <v>0</v>
      </c>
    </row>
    <row r="12" spans="1:37" ht="17.5" thickTop="1" thickBot="1" x14ac:dyDescent="0.5">
      <c r="A12" s="50" t="s">
        <v>147</v>
      </c>
      <c r="B12" s="3" t="s">
        <v>706</v>
      </c>
      <c r="C12" s="3" t="s">
        <v>725</v>
      </c>
      <c r="D12" s="3" t="s">
        <v>726</v>
      </c>
      <c r="E12" s="3" t="str">
        <f>_xlfn.CONCAT(D12,"_",A12)</f>
        <v>AF2310_February</v>
      </c>
      <c r="F12" s="10">
        <v>49406.965532136397</v>
      </c>
      <c r="G12" s="8">
        <f>COUNTIF(H12, "Shock")+COUNTIF(V12, "Shock")+COUNTIF(AF12, "Shock")+COUNTIF(AH12, "Shock")</f>
        <v>1</v>
      </c>
      <c r="H12" s="4" t="str">
        <f>IF(I12&gt;0, "Shock", "No shock")</f>
        <v>Shock</v>
      </c>
      <c r="I12" s="4">
        <f>SUM(P12:U12)</f>
        <v>2</v>
      </c>
      <c r="J12" s="17">
        <v>-1.04755137782348</v>
      </c>
      <c r="K12" s="17">
        <v>-1.4340527120389399</v>
      </c>
      <c r="L12" s="6" t="s">
        <v>1003</v>
      </c>
      <c r="M12" s="6" t="s">
        <v>1003</v>
      </c>
      <c r="N12" s="6" t="s">
        <v>1003</v>
      </c>
      <c r="O12" s="17">
        <v>5.8241906226143413E-2</v>
      </c>
      <c r="P12" s="56">
        <f>IF(J12&lt;=-0.8, 1, 0)</f>
        <v>1</v>
      </c>
      <c r="Q12" s="6">
        <f>IF(K12&lt;=-0.8, 1, 0)</f>
        <v>1</v>
      </c>
      <c r="R12" s="6">
        <f>IF(AND(NOT(ISTEXT(L12)),L12&gt;=0.25),1,0)</f>
        <v>0</v>
      </c>
      <c r="S12" s="6">
        <f>IF(AND(NOT(ISTEXT(M12)),M12&gt;=0.25), 1, 0)</f>
        <v>0</v>
      </c>
      <c r="T12" s="6">
        <f>IF(AND(NOT(ISTEXT(N12)), N12&gt;=3), 1, 0)</f>
        <v>0</v>
      </c>
      <c r="U12" s="6">
        <f>IF(O12&lt;=-0.8, 1, 0)</f>
        <v>0</v>
      </c>
      <c r="V12" s="4" t="str">
        <f>IF(W12&gt;0, "Shock", "No shock")</f>
        <v>No shock</v>
      </c>
      <c r="W12" s="4">
        <f>SUM(AC12:AE12)</f>
        <v>0</v>
      </c>
      <c r="X12" s="51">
        <v>0.54022300000000001</v>
      </c>
      <c r="Y12" s="6" t="s">
        <v>1004</v>
      </c>
      <c r="Z12" s="6" t="s">
        <v>1004</v>
      </c>
      <c r="AA12" s="16" t="s">
        <v>1003</v>
      </c>
      <c r="AB12" s="16" t="s">
        <v>1003</v>
      </c>
      <c r="AC12" s="6">
        <f>IF(ISTEXT(X12), 0, IF(X12&gt;1.4, 1, 0))</f>
        <v>0</v>
      </c>
      <c r="AD12" s="6">
        <f>IF(OR(ISTEXT(Y12), ISTEXT(Z12)), 0, IF(OR(Y12&gt;3, Z12&gt;=2), 1, 0))</f>
        <v>0</v>
      </c>
      <c r="AE12" s="6">
        <f>IF(AND(ISTEXT(AA12), ISTEXT(AB12)), 0, IF(AND(AA12&gt;0.03, AB12&gt;=1), 1, 0))</f>
        <v>0</v>
      </c>
      <c r="AF12" s="4" t="s">
        <v>1005</v>
      </c>
      <c r="AG12" s="5">
        <v>0</v>
      </c>
      <c r="AH12" s="4" t="str">
        <f>IF(OR(AI12&gt;=3,AJ12="Shock"),"Shock","No Shock")</f>
        <v>No Shock</v>
      </c>
      <c r="AI12" s="60">
        <v>0</v>
      </c>
      <c r="AJ12" s="6" t="str">
        <f>IF(AK12&gt;=1,"Shock","No Shock")</f>
        <v>No Shock</v>
      </c>
      <c r="AK12">
        <v>0</v>
      </c>
    </row>
    <row r="13" spans="1:37" ht="17.5" thickTop="1" thickBot="1" x14ac:dyDescent="0.5">
      <c r="A13" s="50" t="s">
        <v>147</v>
      </c>
      <c r="B13" s="3" t="s">
        <v>706</v>
      </c>
      <c r="C13" s="3" t="s">
        <v>715</v>
      </c>
      <c r="D13" s="3" t="s">
        <v>716</v>
      </c>
      <c r="E13" s="3" t="str">
        <f>_xlfn.CONCAT(D13,"_",A13)</f>
        <v>AF2305_February</v>
      </c>
      <c r="F13" s="10">
        <v>126305.94744699092</v>
      </c>
      <c r="G13" s="8">
        <f>COUNTIF(H13, "Shock")+COUNTIF(V13, "Shock")+COUNTIF(AF13, "Shock")+COUNTIF(AH13, "Shock")</f>
        <v>2</v>
      </c>
      <c r="H13" s="4" t="str">
        <f>IF(I13&gt;0, "Shock", "No shock")</f>
        <v>Shock</v>
      </c>
      <c r="I13" s="4">
        <f>SUM(P13:U13)</f>
        <v>1</v>
      </c>
      <c r="J13" s="17">
        <v>-0.72204227850894698</v>
      </c>
      <c r="K13" s="17">
        <v>-0.87775899319335704</v>
      </c>
      <c r="L13" s="6" t="s">
        <v>1003</v>
      </c>
      <c r="M13" s="6" t="s">
        <v>1003</v>
      </c>
      <c r="N13" s="6" t="s">
        <v>1003</v>
      </c>
      <c r="O13" s="17">
        <v>-4.5554730498560243E-2</v>
      </c>
      <c r="P13" s="56">
        <f>IF(J13&lt;=-0.8, 1, 0)</f>
        <v>0</v>
      </c>
      <c r="Q13" s="6">
        <f>IF(K13&lt;=-0.8, 1, 0)</f>
        <v>1</v>
      </c>
      <c r="R13" s="6">
        <f>IF(AND(NOT(ISTEXT(L13)),L13&gt;=0.25),1,0)</f>
        <v>0</v>
      </c>
      <c r="S13" s="6">
        <f>IF(AND(NOT(ISTEXT(M13)),M13&gt;=0.25), 1, 0)</f>
        <v>0</v>
      </c>
      <c r="T13" s="6">
        <f>IF(AND(NOT(ISTEXT(N13)), N13&gt;=3), 1, 0)</f>
        <v>0</v>
      </c>
      <c r="U13" s="6">
        <f>IF(O13&lt;=-0.8, 1, 0)</f>
        <v>0</v>
      </c>
      <c r="V13" s="4" t="str">
        <f>IF(W13&gt;0, "Shock", "No shock")</f>
        <v>No shock</v>
      </c>
      <c r="W13" s="4">
        <f>SUM(AC13:AE13)</f>
        <v>0</v>
      </c>
      <c r="X13" s="51">
        <v>0.62651899999999994</v>
      </c>
      <c r="Y13" s="6" t="s">
        <v>1004</v>
      </c>
      <c r="Z13" s="6" t="s">
        <v>1004</v>
      </c>
      <c r="AA13" s="16" t="s">
        <v>1003</v>
      </c>
      <c r="AB13" s="16" t="s">
        <v>1003</v>
      </c>
      <c r="AC13" s="6">
        <f>IF(ISTEXT(X13), 0, IF(X13&gt;1.4, 1, 0))</f>
        <v>0</v>
      </c>
      <c r="AD13" s="6">
        <f>IF(OR(ISTEXT(Y13), ISTEXT(Z13)), 0, IF(OR(Y13&gt;3, Z13&gt;=2), 1, 0))</f>
        <v>0</v>
      </c>
      <c r="AE13" s="6">
        <f>IF(AND(ISTEXT(AA13), ISTEXT(AB13)), 0, IF(AND(AA13&gt;0.03, AB13&gt;=1), 1, 0))</f>
        <v>0</v>
      </c>
      <c r="AF13" s="4" t="s">
        <v>1005</v>
      </c>
      <c r="AG13" s="5">
        <v>0</v>
      </c>
      <c r="AH13" s="4" t="str">
        <f>IF(OR(AI13&gt;=3,AJ13="Shock"),"Shock","No Shock")</f>
        <v>Shock</v>
      </c>
      <c r="AI13" s="60">
        <v>0</v>
      </c>
      <c r="AJ13" s="6" t="str">
        <f>IF(AK13&gt;=1,"Shock","No Shock")</f>
        <v>Shock</v>
      </c>
      <c r="AK13">
        <v>5</v>
      </c>
    </row>
    <row r="14" spans="1:37" ht="17.5" thickTop="1" thickBot="1" x14ac:dyDescent="0.5">
      <c r="A14" s="50" t="s">
        <v>147</v>
      </c>
      <c r="B14" s="3" t="s">
        <v>910</v>
      </c>
      <c r="C14" s="3" t="s">
        <v>920</v>
      </c>
      <c r="D14" s="3" t="s">
        <v>921</v>
      </c>
      <c r="E14" s="3" t="str">
        <f>_xlfn.CONCAT(D14,"_",A14)</f>
        <v>AF3206_February</v>
      </c>
      <c r="F14" s="10">
        <v>143154.38540897841</v>
      </c>
      <c r="G14" s="8">
        <f>COUNTIF(H14, "Shock")+COUNTIF(V14, "Shock")+COUNTIF(AF14, "Shock")+COUNTIF(AH14, "Shock")</f>
        <v>1</v>
      </c>
      <c r="H14" s="4" t="str">
        <f>IF(I14&gt;0, "Shock", "No shock")</f>
        <v>Shock</v>
      </c>
      <c r="I14" s="4">
        <f>SUM(P14:U14)</f>
        <v>2</v>
      </c>
      <c r="J14" s="17">
        <v>-0.831271995165769</v>
      </c>
      <c r="K14" s="17">
        <v>-1.57309502012589</v>
      </c>
      <c r="L14" s="6" t="s">
        <v>1003</v>
      </c>
      <c r="M14" s="6" t="s">
        <v>1003</v>
      </c>
      <c r="N14" s="6" t="s">
        <v>1003</v>
      </c>
      <c r="O14" s="17">
        <v>-0.32381126173982988</v>
      </c>
      <c r="P14" s="56">
        <f>IF(J14&lt;=-0.8, 1, 0)</f>
        <v>1</v>
      </c>
      <c r="Q14" s="6">
        <f>IF(K14&lt;=-0.8, 1, 0)</f>
        <v>1</v>
      </c>
      <c r="R14" s="6">
        <f>IF(AND(NOT(ISTEXT(L14)),L14&gt;=0.25),1,0)</f>
        <v>0</v>
      </c>
      <c r="S14" s="6">
        <f>IF(AND(NOT(ISTEXT(M14)),M14&gt;=0.25), 1, 0)</f>
        <v>0</v>
      </c>
      <c r="T14" s="6">
        <f>IF(AND(NOT(ISTEXT(N14)), N14&gt;=3), 1, 0)</f>
        <v>0</v>
      </c>
      <c r="U14" s="6">
        <f>IF(O14&lt;=-0.8, 1, 0)</f>
        <v>0</v>
      </c>
      <c r="V14" s="4" t="str">
        <f>IF(W14&gt;0, "Shock", "No shock")</f>
        <v>No shock</v>
      </c>
      <c r="W14" s="4">
        <f>SUM(AC14:AE14)</f>
        <v>0</v>
      </c>
      <c r="X14" s="51">
        <v>0.69890299999999994</v>
      </c>
      <c r="Y14" s="6" t="s">
        <v>1004</v>
      </c>
      <c r="Z14" s="6" t="s">
        <v>1004</v>
      </c>
      <c r="AA14" s="16" t="s">
        <v>1003</v>
      </c>
      <c r="AB14" s="16" t="s">
        <v>1003</v>
      </c>
      <c r="AC14" s="6">
        <f>IF(ISTEXT(X14), 0, IF(X14&gt;1.4, 1, 0))</f>
        <v>0</v>
      </c>
      <c r="AD14" s="6">
        <f>IF(OR(ISTEXT(Y14), ISTEXT(Z14)), 0, IF(OR(Y14&gt;3, Z14&gt;=2), 1, 0))</f>
        <v>0</v>
      </c>
      <c r="AE14" s="6">
        <f>IF(AND(ISTEXT(AA14), ISTEXT(AB14)), 0, IF(AND(AA14&gt;0.03, AB14&gt;=1), 1, 0))</f>
        <v>0</v>
      </c>
      <c r="AF14" s="4" t="s">
        <v>1005</v>
      </c>
      <c r="AG14" s="5">
        <v>0</v>
      </c>
      <c r="AH14" s="4" t="str">
        <f>IF(OR(AI14&gt;=3,AJ14="Shock"),"Shock","No Shock")</f>
        <v>No Shock</v>
      </c>
      <c r="AI14" s="60">
        <v>0</v>
      </c>
      <c r="AJ14" s="6" t="str">
        <f>IF(AK14&gt;=1,"Shock","No Shock")</f>
        <v>No Shock</v>
      </c>
      <c r="AK14">
        <v>0</v>
      </c>
    </row>
    <row r="15" spans="1:37" ht="17.5" thickTop="1" thickBot="1" x14ac:dyDescent="0.5">
      <c r="A15" s="50" t="s">
        <v>147</v>
      </c>
      <c r="B15" s="3" t="s">
        <v>350</v>
      </c>
      <c r="C15" s="3" t="s">
        <v>360</v>
      </c>
      <c r="D15" s="3" t="s">
        <v>361</v>
      </c>
      <c r="E15" s="3" t="str">
        <f>_xlfn.CONCAT(D15,"_",A15)</f>
        <v>AF1006_February</v>
      </c>
      <c r="F15" s="10">
        <v>87780.765921394268</v>
      </c>
      <c r="G15" s="8">
        <f>COUNTIF(H15, "Shock")+COUNTIF(V15, "Shock")+COUNTIF(AF15, "Shock")+COUNTIF(AH15, "Shock")</f>
        <v>1</v>
      </c>
      <c r="H15" s="4" t="str">
        <f>IF(I15&gt;0, "Shock", "No shock")</f>
        <v>Shock</v>
      </c>
      <c r="I15" s="4">
        <f>SUM(P15:U15)</f>
        <v>1</v>
      </c>
      <c r="J15" s="17">
        <v>-0.54248220454423901</v>
      </c>
      <c r="K15" s="17">
        <v>-1.19305851597052</v>
      </c>
      <c r="L15" s="6" t="s">
        <v>1003</v>
      </c>
      <c r="M15" s="6" t="s">
        <v>1003</v>
      </c>
      <c r="N15" s="6" t="s">
        <v>1003</v>
      </c>
      <c r="O15" s="17">
        <v>-0.162300539378609</v>
      </c>
      <c r="P15" s="56">
        <f>IF(J15&lt;=-0.8, 1, 0)</f>
        <v>0</v>
      </c>
      <c r="Q15" s="6">
        <f>IF(K15&lt;=-0.8, 1, 0)</f>
        <v>1</v>
      </c>
      <c r="R15" s="6">
        <f>IF(AND(NOT(ISTEXT(L15)),L15&gt;=0.25),1,0)</f>
        <v>0</v>
      </c>
      <c r="S15" s="6">
        <f>IF(AND(NOT(ISTEXT(M15)),M15&gt;=0.25), 1, 0)</f>
        <v>0</v>
      </c>
      <c r="T15" s="6">
        <f>IF(AND(NOT(ISTEXT(N15)), N15&gt;=3), 1, 0)</f>
        <v>0</v>
      </c>
      <c r="U15" s="6">
        <f>IF(O15&lt;=-0.8, 1, 0)</f>
        <v>0</v>
      </c>
      <c r="V15" s="4" t="str">
        <f>IF(W15&gt;0, "Shock", "No shock")</f>
        <v>No shock</v>
      </c>
      <c r="W15" s="4">
        <f>SUM(AC15:AE15)</f>
        <v>0</v>
      </c>
      <c r="X15" s="51">
        <v>0.74098600000000003</v>
      </c>
      <c r="Y15" s="6" t="s">
        <v>1004</v>
      </c>
      <c r="Z15" s="6" t="s">
        <v>1004</v>
      </c>
      <c r="AA15" s="16" t="s">
        <v>1003</v>
      </c>
      <c r="AB15" s="16" t="s">
        <v>1003</v>
      </c>
      <c r="AC15" s="6">
        <f>IF(ISTEXT(X15), 0, IF(X15&gt;1.4, 1, 0))</f>
        <v>0</v>
      </c>
      <c r="AD15" s="6">
        <f>IF(OR(ISTEXT(Y15), ISTEXT(Z15)), 0, IF(OR(Y15&gt;3, Z15&gt;=2), 1, 0))</f>
        <v>0</v>
      </c>
      <c r="AE15" s="6">
        <f>IF(AND(ISTEXT(AA15), ISTEXT(AB15)), 0, IF(AND(AA15&gt;0.03, AB15&gt;=1), 1, 0))</f>
        <v>0</v>
      </c>
      <c r="AF15" s="4" t="s">
        <v>1005</v>
      </c>
      <c r="AG15" s="5">
        <v>0</v>
      </c>
      <c r="AH15" s="4" t="str">
        <f>IF(OR(AI15&gt;=3,AJ15="Shock"),"Shock","No Shock")</f>
        <v>No Shock</v>
      </c>
      <c r="AI15" s="60">
        <v>1</v>
      </c>
      <c r="AJ15" s="6" t="str">
        <f>IF(AK15&gt;=1,"Shock","No Shock")</f>
        <v>No Shock</v>
      </c>
      <c r="AK15">
        <v>0</v>
      </c>
    </row>
    <row r="16" spans="1:37" ht="17.5" thickTop="1" thickBot="1" x14ac:dyDescent="0.5">
      <c r="A16" s="50" t="s">
        <v>147</v>
      </c>
      <c r="B16" s="3" t="s">
        <v>214</v>
      </c>
      <c r="C16" s="3" t="s">
        <v>231</v>
      </c>
      <c r="D16" s="3" t="s">
        <v>232</v>
      </c>
      <c r="E16" s="3" t="str">
        <f>_xlfn.CONCAT(D16,"_",A16)</f>
        <v>AF0409_February</v>
      </c>
      <c r="F16" s="10">
        <v>166173.73250240349</v>
      </c>
      <c r="G16" s="8">
        <f>COUNTIF(H16, "Shock")+COUNTIF(V16, "Shock")+COUNTIF(AF16, "Shock")+COUNTIF(AH16, "Shock")</f>
        <v>1</v>
      </c>
      <c r="H16" s="4" t="str">
        <f>IF(I16&gt;0, "Shock", "No shock")</f>
        <v>Shock</v>
      </c>
      <c r="I16" s="4">
        <f>SUM(P16:U16)</f>
        <v>1</v>
      </c>
      <c r="J16" s="17">
        <v>-0.66719559661737904</v>
      </c>
      <c r="K16" s="17">
        <v>-1.2120213198335199</v>
      </c>
      <c r="L16" s="6" t="s">
        <v>1003</v>
      </c>
      <c r="M16" s="6" t="s">
        <v>1003</v>
      </c>
      <c r="N16" s="6" t="s">
        <v>1003</v>
      </c>
      <c r="O16" s="17">
        <v>-0.67805036226908366</v>
      </c>
      <c r="P16" s="56">
        <f>IF(J16&lt;=-0.8, 1, 0)</f>
        <v>0</v>
      </c>
      <c r="Q16" s="6">
        <f>IF(K16&lt;=-0.8, 1, 0)</f>
        <v>1</v>
      </c>
      <c r="R16" s="6">
        <f>IF(AND(NOT(ISTEXT(L16)),L16&gt;=0.25),1,0)</f>
        <v>0</v>
      </c>
      <c r="S16" s="6">
        <f>IF(AND(NOT(ISTEXT(M16)),M16&gt;=0.25), 1, 0)</f>
        <v>0</v>
      </c>
      <c r="T16" s="6">
        <f>IF(AND(NOT(ISTEXT(N16)), N16&gt;=3), 1, 0)</f>
        <v>0</v>
      </c>
      <c r="U16" s="6">
        <f>IF(O16&lt;=-0.8, 1, 0)</f>
        <v>0</v>
      </c>
      <c r="V16" s="4" t="str">
        <f>IF(W16&gt;0, "Shock", "No shock")</f>
        <v>No shock</v>
      </c>
      <c r="W16" s="4">
        <f>SUM(AC16:AE16)</f>
        <v>0</v>
      </c>
      <c r="X16" s="51">
        <v>0.79807400000000006</v>
      </c>
      <c r="Y16" s="6" t="s">
        <v>1004</v>
      </c>
      <c r="Z16" s="6" t="s">
        <v>1004</v>
      </c>
      <c r="AA16" s="16" t="s">
        <v>1003</v>
      </c>
      <c r="AB16" s="16" t="s">
        <v>1003</v>
      </c>
      <c r="AC16" s="6">
        <f>IF(ISTEXT(X16), 0, IF(X16&gt;1.4, 1, 0))</f>
        <v>0</v>
      </c>
      <c r="AD16" s="6">
        <f>IF(OR(ISTEXT(Y16), ISTEXT(Z16)), 0, IF(OR(Y16&gt;3, Z16&gt;=2), 1, 0))</f>
        <v>0</v>
      </c>
      <c r="AE16" s="6">
        <f>IF(AND(ISTEXT(AA16), ISTEXT(AB16)), 0, IF(AND(AA16&gt;0.03, AB16&gt;=1), 1, 0))</f>
        <v>0</v>
      </c>
      <c r="AF16" s="4" t="s">
        <v>1005</v>
      </c>
      <c r="AG16" s="5">
        <v>0</v>
      </c>
      <c r="AH16" s="4" t="str">
        <f>IF(OR(AI16&gt;=3,AJ16="Shock"),"Shock","No Shock")</f>
        <v>No Shock</v>
      </c>
      <c r="AI16" s="60">
        <v>1</v>
      </c>
      <c r="AJ16" s="6" t="str">
        <f>IF(AK16&gt;=1,"Shock","No Shock")</f>
        <v>No Shock</v>
      </c>
      <c r="AK16">
        <v>0</v>
      </c>
    </row>
    <row r="17" spans="1:37" ht="17.5" thickTop="1" thickBot="1" x14ac:dyDescent="0.5">
      <c r="A17" s="50" t="s">
        <v>147</v>
      </c>
      <c r="B17" s="3" t="s">
        <v>350</v>
      </c>
      <c r="C17" s="3" t="s">
        <v>362</v>
      </c>
      <c r="D17" s="3" t="s">
        <v>363</v>
      </c>
      <c r="E17" s="3" t="str">
        <f>_xlfn.CONCAT(D17,"_",A17)</f>
        <v>AF1007_February</v>
      </c>
      <c r="F17" s="10">
        <v>144955.58088732898</v>
      </c>
      <c r="G17" s="8">
        <f>COUNTIF(H17, "Shock")+COUNTIF(V17, "Shock")+COUNTIF(AF17, "Shock")+COUNTIF(AH17, "Shock")</f>
        <v>2</v>
      </c>
      <c r="H17" s="4" t="str">
        <f>IF(I17&gt;0, "Shock", "No shock")</f>
        <v>Shock</v>
      </c>
      <c r="I17" s="58">
        <f>SUM(P17:U17)</f>
        <v>1</v>
      </c>
      <c r="J17" s="17">
        <v>-0.57656658009478901</v>
      </c>
      <c r="K17" s="17">
        <v>-1.0376449195962201</v>
      </c>
      <c r="L17" s="6" t="s">
        <v>1003</v>
      </c>
      <c r="M17" s="6" t="s">
        <v>1003</v>
      </c>
      <c r="N17" s="6" t="s">
        <v>1003</v>
      </c>
      <c r="O17" s="17">
        <v>-9.4498274916505476E-2</v>
      </c>
      <c r="P17" s="56">
        <f>IF(J17&lt;=-0.8, 1, 0)</f>
        <v>0</v>
      </c>
      <c r="Q17" s="6">
        <f>IF(K17&lt;=-0.8, 1, 0)</f>
        <v>1</v>
      </c>
      <c r="R17" s="6">
        <f>IF(AND(NOT(ISTEXT(L17)),L17&gt;=0.25),1,0)</f>
        <v>0</v>
      </c>
      <c r="S17" s="6">
        <f>IF(AND(NOT(ISTEXT(M17)),M17&gt;=0.25), 1, 0)</f>
        <v>0</v>
      </c>
      <c r="T17" s="6">
        <f>IF(AND(NOT(ISTEXT(N17)), N17&gt;=3), 1, 0)</f>
        <v>0</v>
      </c>
      <c r="U17" s="6">
        <f>IF(O17&lt;=-0.8, 1, 0)</f>
        <v>0</v>
      </c>
      <c r="V17" s="4" t="str">
        <f>IF(W17&gt;0, "Shock", "No shock")</f>
        <v>No shock</v>
      </c>
      <c r="W17" s="4">
        <f>SUM(AC17:AE17)</f>
        <v>0</v>
      </c>
      <c r="X17" s="51">
        <v>0.75265899999999997</v>
      </c>
      <c r="Y17" s="6" t="s">
        <v>1004</v>
      </c>
      <c r="Z17" s="6" t="s">
        <v>1004</v>
      </c>
      <c r="AA17" s="16" t="s">
        <v>1003</v>
      </c>
      <c r="AB17" s="16" t="s">
        <v>1003</v>
      </c>
      <c r="AC17" s="6">
        <f>IF(ISTEXT(X17), 0, IF(X17&gt;1.4, 1, 0))</f>
        <v>0</v>
      </c>
      <c r="AD17" s="6">
        <f>IF(OR(ISTEXT(Y17), ISTEXT(Z17)), 0, IF(OR(Y17&gt;3, Z17&gt;=2), 1, 0))</f>
        <v>0</v>
      </c>
      <c r="AE17" s="6">
        <f>IF(AND(ISTEXT(AA17), ISTEXT(AB17)), 0, IF(AND(AA17&gt;0.03, AB17&gt;=1), 1, 0))</f>
        <v>0</v>
      </c>
      <c r="AF17" s="4" t="s">
        <v>1005</v>
      </c>
      <c r="AG17" s="5">
        <v>0</v>
      </c>
      <c r="AH17" s="4" t="str">
        <f>IF(OR(AI17&gt;=3,AJ17="Shock"),"Shock","No Shock")</f>
        <v>Shock</v>
      </c>
      <c r="AI17" s="60">
        <v>1</v>
      </c>
      <c r="AJ17" s="6" t="str">
        <f>IF(AK17&gt;=1,"Shock","No Shock")</f>
        <v>Shock</v>
      </c>
      <c r="AK17">
        <v>7</v>
      </c>
    </row>
    <row r="18" spans="1:37" ht="17.5" thickTop="1" thickBot="1" x14ac:dyDescent="0.5">
      <c r="A18" s="50" t="s">
        <v>147</v>
      </c>
      <c r="B18" s="3" t="s">
        <v>364</v>
      </c>
      <c r="C18" s="3" t="s">
        <v>382</v>
      </c>
      <c r="D18" s="3" t="s">
        <v>383</v>
      </c>
      <c r="E18" s="3" t="str">
        <f>_xlfn.CONCAT(D18,"_",A18)</f>
        <v>AF1110_February</v>
      </c>
      <c r="F18" s="10">
        <v>195013.10135866795</v>
      </c>
      <c r="G18" s="8">
        <f>COUNTIF(H18, "Shock")+COUNTIF(V18, "Shock")+COUNTIF(AF18, "Shock")+COUNTIF(AH18, "Shock")</f>
        <v>1</v>
      </c>
      <c r="H18" s="4" t="str">
        <f>IF(I18&gt;0, "Shock", "No shock")</f>
        <v>Shock</v>
      </c>
      <c r="I18" s="4">
        <f>SUM(P18:U18)</f>
        <v>1</v>
      </c>
      <c r="J18" s="17">
        <v>-0.64831416225526495</v>
      </c>
      <c r="K18" s="17">
        <v>-0.87892947092652296</v>
      </c>
      <c r="L18" s="6" t="s">
        <v>1003</v>
      </c>
      <c r="M18" s="6" t="s">
        <v>1003</v>
      </c>
      <c r="N18" s="6" t="s">
        <v>1003</v>
      </c>
      <c r="O18" s="17">
        <v>-0.54086151463341059</v>
      </c>
      <c r="P18" s="56">
        <f>IF(J18&lt;=-0.8, 1, 0)</f>
        <v>0</v>
      </c>
      <c r="Q18" s="6">
        <f>IF(K18&lt;=-0.8, 1, 0)</f>
        <v>1</v>
      </c>
      <c r="R18" s="6">
        <f>IF(AND(NOT(ISTEXT(L18)),L18&gt;=0.25),1,0)</f>
        <v>0</v>
      </c>
      <c r="S18" s="6">
        <f>IF(AND(NOT(ISTEXT(M18)),M18&gt;=0.25), 1, 0)</f>
        <v>0</v>
      </c>
      <c r="T18" s="6">
        <f>IF(AND(NOT(ISTEXT(N18)), N18&gt;=3), 1, 0)</f>
        <v>0</v>
      </c>
      <c r="U18" s="6">
        <f>IF(O18&lt;=-0.8, 1, 0)</f>
        <v>0</v>
      </c>
      <c r="V18" s="4" t="str">
        <f>IF(W18&gt;0, "Shock", "No shock")</f>
        <v>No shock</v>
      </c>
      <c r="W18" s="4">
        <f>SUM(AC18:AE18)</f>
        <v>0</v>
      </c>
      <c r="X18" s="51">
        <v>0.69640500000000005</v>
      </c>
      <c r="Y18" s="6" t="s">
        <v>1004</v>
      </c>
      <c r="Z18" s="6" t="s">
        <v>1004</v>
      </c>
      <c r="AA18" s="16" t="s">
        <v>1003</v>
      </c>
      <c r="AB18" s="16" t="s">
        <v>1003</v>
      </c>
      <c r="AC18" s="6">
        <f>IF(ISTEXT(X18), 0, IF(X18&gt;1.4, 1, 0))</f>
        <v>0</v>
      </c>
      <c r="AD18" s="6">
        <f>IF(OR(ISTEXT(Y18), ISTEXT(Z18)), 0, IF(OR(Y18&gt;3, Z18&gt;=2), 1, 0))</f>
        <v>0</v>
      </c>
      <c r="AE18" s="6">
        <f>IF(AND(ISTEXT(AA18), ISTEXT(AB18)), 0, IF(AND(AA18&gt;0.03, AB18&gt;=1), 1, 0))</f>
        <v>0</v>
      </c>
      <c r="AF18" s="4" t="s">
        <v>1005</v>
      </c>
      <c r="AG18" s="5">
        <v>0</v>
      </c>
      <c r="AH18" s="4" t="str">
        <f>IF(OR(AI18&gt;=3,AJ18="Shock"),"Shock","No Shock")</f>
        <v>No Shock</v>
      </c>
      <c r="AI18" s="60">
        <v>1</v>
      </c>
      <c r="AJ18" s="6" t="str">
        <f>IF(AK18&gt;=1,"Shock","No Shock")</f>
        <v>No Shock</v>
      </c>
      <c r="AK18">
        <v>0</v>
      </c>
    </row>
    <row r="19" spans="1:37" ht="17.5" thickTop="1" thickBot="1" x14ac:dyDescent="0.5">
      <c r="A19" s="50" t="s">
        <v>147</v>
      </c>
      <c r="B19" s="3" t="s">
        <v>839</v>
      </c>
      <c r="C19" s="3" t="s">
        <v>842</v>
      </c>
      <c r="D19" s="3" t="s">
        <v>843</v>
      </c>
      <c r="E19" s="3" t="str">
        <f>_xlfn.CONCAT(D19,"_",A19)</f>
        <v>AF2902_February</v>
      </c>
      <c r="F19" s="10">
        <v>270987.92130465241</v>
      </c>
      <c r="G19" s="8">
        <f>COUNTIF(H19, "Shock")+COUNTIF(V19, "Shock")+COUNTIF(AF19, "Shock")+COUNTIF(AH19, "Shock")</f>
        <v>1</v>
      </c>
      <c r="H19" s="4" t="str">
        <f>IF(I19&gt;0, "Shock", "No shock")</f>
        <v>Shock</v>
      </c>
      <c r="I19" s="4">
        <f>SUM(P19:U19)</f>
        <v>1</v>
      </c>
      <c r="J19" s="17">
        <v>-0.46500094829056199</v>
      </c>
      <c r="K19" s="17">
        <v>-1.2565891611374</v>
      </c>
      <c r="L19" s="6" t="s">
        <v>1003</v>
      </c>
      <c r="M19" s="6" t="s">
        <v>1003</v>
      </c>
      <c r="N19" s="6" t="s">
        <v>1003</v>
      </c>
      <c r="O19" s="17">
        <v>-0.48184500490474169</v>
      </c>
      <c r="P19" s="56">
        <f>IF(J19&lt;=-0.8, 1, 0)</f>
        <v>0</v>
      </c>
      <c r="Q19" s="6">
        <f>IF(K19&lt;=-0.8, 1, 0)</f>
        <v>1</v>
      </c>
      <c r="R19" s="6">
        <f>IF(AND(NOT(ISTEXT(L19)),L19&gt;=0.25),1,0)</f>
        <v>0</v>
      </c>
      <c r="S19" s="6">
        <f>IF(AND(NOT(ISTEXT(M19)),M19&gt;=0.25), 1, 0)</f>
        <v>0</v>
      </c>
      <c r="T19" s="6">
        <f>IF(AND(NOT(ISTEXT(N19)), N19&gt;=3), 1, 0)</f>
        <v>0</v>
      </c>
      <c r="U19" s="6">
        <f>IF(O19&lt;=-0.8, 1, 0)</f>
        <v>0</v>
      </c>
      <c r="V19" s="4" t="str">
        <f>IF(W19&gt;0, "Shock", "No shock")</f>
        <v>No shock</v>
      </c>
      <c r="W19" s="4">
        <f>SUM(AC19:AE19)</f>
        <v>0</v>
      </c>
      <c r="X19" s="51">
        <v>0.69226900000000002</v>
      </c>
      <c r="Y19" s="6" t="s">
        <v>1004</v>
      </c>
      <c r="Z19" s="6" t="s">
        <v>1004</v>
      </c>
      <c r="AA19" s="16" t="s">
        <v>1003</v>
      </c>
      <c r="AB19" s="16" t="s">
        <v>1003</v>
      </c>
      <c r="AC19" s="6">
        <f>IF(ISTEXT(X19), 0, IF(X19&gt;1.4, 1, 0))</f>
        <v>0</v>
      </c>
      <c r="AD19" s="6">
        <f>IF(OR(ISTEXT(Y19), ISTEXT(Z19)), 0, IF(OR(Y19&gt;3, Z19&gt;=2), 1, 0))</f>
        <v>0</v>
      </c>
      <c r="AE19" s="6">
        <f>IF(AND(ISTEXT(AA19), ISTEXT(AB19)), 0, IF(AND(AA19&gt;0.03, AB19&gt;=1), 1, 0))</f>
        <v>0</v>
      </c>
      <c r="AF19" s="4" t="s">
        <v>1005</v>
      </c>
      <c r="AG19" s="5">
        <v>0</v>
      </c>
      <c r="AH19" s="4" t="str">
        <f>IF(OR(AI19&gt;=3,AJ19="Shock"),"Shock","No Shock")</f>
        <v>No Shock</v>
      </c>
      <c r="AI19" s="60">
        <v>1</v>
      </c>
      <c r="AJ19" s="6" t="str">
        <f>IF(AK19&gt;=1,"Shock","No Shock")</f>
        <v>No Shock</v>
      </c>
      <c r="AK19">
        <v>0</v>
      </c>
    </row>
    <row r="20" spans="1:37" ht="17.5" thickTop="1" thickBot="1" x14ac:dyDescent="0.5">
      <c r="A20" s="50" t="s">
        <v>147</v>
      </c>
      <c r="B20" s="3" t="s">
        <v>839</v>
      </c>
      <c r="C20" s="3" t="s">
        <v>840</v>
      </c>
      <c r="D20" s="3" t="s">
        <v>841</v>
      </c>
      <c r="E20" s="3" t="str">
        <f>_xlfn.CONCAT(D20,"_",A20)</f>
        <v>AF2901_February</v>
      </c>
      <c r="F20" s="10">
        <v>131142.56481446885</v>
      </c>
      <c r="G20" s="8">
        <f>COUNTIF(H20, "Shock")+COUNTIF(V20, "Shock")+COUNTIF(AF20, "Shock")+COUNTIF(AH20, "Shock")</f>
        <v>1</v>
      </c>
      <c r="H20" s="4" t="str">
        <f>IF(I20&gt;0, "Shock", "No shock")</f>
        <v>Shock</v>
      </c>
      <c r="I20" s="4">
        <f>SUM(P20:U20)</f>
        <v>1</v>
      </c>
      <c r="J20" s="17">
        <v>-0.70079916715621904</v>
      </c>
      <c r="K20" s="17">
        <v>-1.46776479482651</v>
      </c>
      <c r="L20" s="6" t="s">
        <v>1003</v>
      </c>
      <c r="M20" s="6" t="s">
        <v>1003</v>
      </c>
      <c r="N20" s="6" t="s">
        <v>1003</v>
      </c>
      <c r="O20" s="17">
        <v>0.30831914665072818</v>
      </c>
      <c r="P20" s="56">
        <f>IF(J20&lt;=-0.8, 1, 0)</f>
        <v>0</v>
      </c>
      <c r="Q20" s="6">
        <f>IF(K20&lt;=-0.8, 1, 0)</f>
        <v>1</v>
      </c>
      <c r="R20" s="6">
        <f>IF(AND(NOT(ISTEXT(L20)),L20&gt;=0.25),1,0)</f>
        <v>0</v>
      </c>
      <c r="S20" s="6">
        <f>IF(AND(NOT(ISTEXT(M20)),M20&gt;=0.25), 1, 0)</f>
        <v>0</v>
      </c>
      <c r="T20" s="6">
        <f>IF(AND(NOT(ISTEXT(N20)), N20&gt;=3), 1, 0)</f>
        <v>0</v>
      </c>
      <c r="U20" s="6">
        <f>IF(O20&lt;=-0.8, 1, 0)</f>
        <v>0</v>
      </c>
      <c r="V20" s="4" t="str">
        <f>IF(W20&gt;0, "Shock", "No shock")</f>
        <v>No shock</v>
      </c>
      <c r="W20" s="4">
        <f>SUM(AC20:AE20)</f>
        <v>0</v>
      </c>
      <c r="X20" s="51">
        <v>0.67887299999999995</v>
      </c>
      <c r="Y20" s="6" t="s">
        <v>1004</v>
      </c>
      <c r="Z20" s="6" t="s">
        <v>1004</v>
      </c>
      <c r="AA20" s="16" t="s">
        <v>1003</v>
      </c>
      <c r="AB20" s="16" t="s">
        <v>1003</v>
      </c>
      <c r="AC20" s="6">
        <f>IF(ISTEXT(X20), 0, IF(X20&gt;1.4, 1, 0))</f>
        <v>0</v>
      </c>
      <c r="AD20" s="6">
        <f>IF(OR(ISTEXT(Y20), ISTEXT(Z20)), 0, IF(OR(Y20&gt;3, Z20&gt;=2), 1, 0))</f>
        <v>0</v>
      </c>
      <c r="AE20" s="6">
        <f>IF(AND(ISTEXT(AA20), ISTEXT(AB20)), 0, IF(AND(AA20&gt;0.03, AB20&gt;=1), 1, 0))</f>
        <v>0</v>
      </c>
      <c r="AF20" s="4" t="s">
        <v>1005</v>
      </c>
      <c r="AG20" s="5">
        <v>0</v>
      </c>
      <c r="AH20" s="4" t="str">
        <f>IF(OR(AI20&gt;=3,AJ20="Shock"),"Shock","No Shock")</f>
        <v>No Shock</v>
      </c>
      <c r="AI20" s="60">
        <v>1</v>
      </c>
      <c r="AJ20" s="6" t="str">
        <f>IF(AK20&gt;=1,"Shock","No Shock")</f>
        <v>No Shock</v>
      </c>
      <c r="AK20">
        <v>0</v>
      </c>
    </row>
    <row r="21" spans="1:37" ht="17.5" thickTop="1" thickBot="1" x14ac:dyDescent="0.5">
      <c r="A21" s="50" t="s">
        <v>147</v>
      </c>
      <c r="B21" s="3" t="s">
        <v>233</v>
      </c>
      <c r="C21" s="3" t="s">
        <v>244</v>
      </c>
      <c r="D21" s="3" t="s">
        <v>245</v>
      </c>
      <c r="E21" s="3" t="str">
        <f>_xlfn.CONCAT(D21,"_",A21)</f>
        <v>AF0506_February</v>
      </c>
      <c r="F21" s="10">
        <v>31165.722273363379</v>
      </c>
      <c r="G21" s="8">
        <f>COUNTIF(H21, "Shock")+COUNTIF(V21, "Shock")+COUNTIF(AF21, "Shock")+COUNTIF(AH21, "Shock")</f>
        <v>1</v>
      </c>
      <c r="H21" s="4" t="str">
        <f>IF(I21&gt;0, "Shock", "No shock")</f>
        <v>No shock</v>
      </c>
      <c r="I21" s="4">
        <f>SUM(P21:U21)</f>
        <v>0</v>
      </c>
      <c r="J21" s="17">
        <v>-0.41640123653979499</v>
      </c>
      <c r="K21" s="17">
        <v>-0.489816413039253</v>
      </c>
      <c r="L21" s="6" t="s">
        <v>1003</v>
      </c>
      <c r="M21" s="6" t="s">
        <v>1003</v>
      </c>
      <c r="N21" s="6" t="s">
        <v>1003</v>
      </c>
      <c r="O21" s="17">
        <v>0.50116330078745419</v>
      </c>
      <c r="P21" s="56">
        <f>IF(J21&lt;=-0.8, 1, 0)</f>
        <v>0</v>
      </c>
      <c r="Q21" s="6">
        <f>IF(K21&lt;=-0.8, 1, 0)</f>
        <v>0</v>
      </c>
      <c r="R21" s="6">
        <f>IF(AND(NOT(ISTEXT(L21)),L21&gt;=0.25),1,0)</f>
        <v>0</v>
      </c>
      <c r="S21" s="6">
        <f>IF(AND(NOT(ISTEXT(M21)),M21&gt;=0.25), 1, 0)</f>
        <v>0</v>
      </c>
      <c r="T21" s="6">
        <f>IF(AND(NOT(ISTEXT(N21)), N21&gt;=3), 1, 0)</f>
        <v>0</v>
      </c>
      <c r="U21" s="6">
        <f>IF(O21&lt;=-0.8, 1, 0)</f>
        <v>0</v>
      </c>
      <c r="V21" s="4" t="str">
        <f>IF(W21&gt;0, "Shock", "No shock")</f>
        <v>No shock</v>
      </c>
      <c r="W21" s="4">
        <f>SUM(AC21:AE21)</f>
        <v>0</v>
      </c>
      <c r="X21" s="51">
        <v>0.77242299999999997</v>
      </c>
      <c r="Y21" s="6" t="s">
        <v>1004</v>
      </c>
      <c r="Z21" s="6" t="s">
        <v>1004</v>
      </c>
      <c r="AA21" s="16" t="s">
        <v>1003</v>
      </c>
      <c r="AB21" s="16" t="s">
        <v>1003</v>
      </c>
      <c r="AC21" s="6">
        <f>IF(ISTEXT(X21), 0, IF(X21&gt;1.4, 1, 0))</f>
        <v>0</v>
      </c>
      <c r="AD21" s="6">
        <f>IF(OR(ISTEXT(Y21), ISTEXT(Z21)), 0, IF(OR(Y21&gt;3, Z21&gt;=2), 1, 0))</f>
        <v>0</v>
      </c>
      <c r="AE21" s="6">
        <f>IF(AND(ISTEXT(AA21), ISTEXT(AB21)), 0, IF(AND(AA21&gt;0.03, AB21&gt;=1), 1, 0))</f>
        <v>0</v>
      </c>
      <c r="AF21" s="4" t="s">
        <v>1005</v>
      </c>
      <c r="AG21" s="5">
        <v>0</v>
      </c>
      <c r="AH21" s="4" t="str">
        <f>IF(OR(AI21&gt;=3,AJ21="Shock"),"Shock","No Shock")</f>
        <v>Shock</v>
      </c>
      <c r="AI21" s="60">
        <v>1</v>
      </c>
      <c r="AJ21" s="6" t="str">
        <f>IF(AK21&gt;=1,"Shock","No Shock")</f>
        <v>Shock</v>
      </c>
      <c r="AK21">
        <v>4</v>
      </c>
    </row>
    <row r="22" spans="1:37" ht="17.5" thickTop="1" thickBot="1" x14ac:dyDescent="0.5">
      <c r="A22" s="50" t="s">
        <v>147</v>
      </c>
      <c r="B22" s="3" t="s">
        <v>910</v>
      </c>
      <c r="C22" s="3" t="s">
        <v>910</v>
      </c>
      <c r="D22" s="3" t="s">
        <v>911</v>
      </c>
      <c r="E22" s="3" t="str">
        <f>_xlfn.CONCAT(D22,"_",A22)</f>
        <v>AF3201_February</v>
      </c>
      <c r="F22" s="10">
        <v>1001121.6293803462</v>
      </c>
      <c r="G22" s="8">
        <f>COUNTIF(H22, "Shock")+COUNTIF(V22, "Shock")+COUNTIF(AF22, "Shock")+COUNTIF(AH22, "Shock")</f>
        <v>1</v>
      </c>
      <c r="H22" s="4" t="str">
        <f>IF(I22&gt;0, "Shock", "No shock")</f>
        <v>Shock</v>
      </c>
      <c r="I22" s="4">
        <f>SUM(P22:U22)</f>
        <v>1</v>
      </c>
      <c r="J22" s="17">
        <v>-0.29392674118280399</v>
      </c>
      <c r="K22" s="17">
        <v>-1.3819398522377</v>
      </c>
      <c r="L22" s="6" t="s">
        <v>1003</v>
      </c>
      <c r="M22" s="6" t="s">
        <v>1003</v>
      </c>
      <c r="N22" s="6" t="s">
        <v>1003</v>
      </c>
      <c r="O22" s="17">
        <v>0.13254971544886129</v>
      </c>
      <c r="P22" s="56">
        <f>IF(J22&lt;=-0.8, 1, 0)</f>
        <v>0</v>
      </c>
      <c r="Q22" s="6">
        <f>IF(K22&lt;=-0.8, 1, 0)</f>
        <v>1</v>
      </c>
      <c r="R22" s="6">
        <f>IF(AND(NOT(ISTEXT(L22)),L22&gt;=0.25),1,0)</f>
        <v>0</v>
      </c>
      <c r="S22" s="6">
        <f>IF(AND(NOT(ISTEXT(M22)),M22&gt;=0.25), 1, 0)</f>
        <v>0</v>
      </c>
      <c r="T22" s="6">
        <f>IF(AND(NOT(ISTEXT(N22)), N22&gt;=3), 1, 0)</f>
        <v>0</v>
      </c>
      <c r="U22" s="6">
        <f>IF(O22&lt;=-0.8, 1, 0)</f>
        <v>0</v>
      </c>
      <c r="V22" s="4" t="str">
        <f>IF(W22&gt;0, "Shock", "No shock")</f>
        <v>No shock</v>
      </c>
      <c r="W22" s="4">
        <f>SUM(AC22:AE22)</f>
        <v>0</v>
      </c>
      <c r="X22" s="51">
        <v>0.83345500000000006</v>
      </c>
      <c r="Y22" s="6" t="s">
        <v>1004</v>
      </c>
      <c r="Z22" s="6" t="s">
        <v>1004</v>
      </c>
      <c r="AA22" s="16" t="s">
        <v>1003</v>
      </c>
      <c r="AB22" s="16" t="s">
        <v>1003</v>
      </c>
      <c r="AC22" s="6">
        <f>IF(ISTEXT(X22), 0, IF(X22&gt;1.4, 1, 0))</f>
        <v>0</v>
      </c>
      <c r="AD22" s="6">
        <f>IF(OR(ISTEXT(Y22), ISTEXT(Z22)), 0, IF(OR(Y22&gt;3, Z22&gt;=2), 1, 0))</f>
        <v>0</v>
      </c>
      <c r="AE22" s="6">
        <f>IF(AND(ISTEXT(AA22), ISTEXT(AB22)), 0, IF(AND(AA22&gt;0.03, AB22&gt;=1), 1, 0))</f>
        <v>0</v>
      </c>
      <c r="AF22" s="4" t="s">
        <v>1005</v>
      </c>
      <c r="AG22" s="5">
        <v>0</v>
      </c>
      <c r="AH22" s="4" t="str">
        <f>IF(OR(AI22&gt;=3,AJ22="Shock"),"Shock","No Shock")</f>
        <v>No Shock</v>
      </c>
      <c r="AI22" s="60">
        <v>1</v>
      </c>
      <c r="AJ22" s="6" t="str">
        <f>IF(AK22&gt;=1,"Shock","No Shock")</f>
        <v>No Shock</v>
      </c>
      <c r="AK22">
        <v>0</v>
      </c>
    </row>
    <row r="23" spans="1:37" ht="17.5" thickTop="1" thickBot="1" x14ac:dyDescent="0.5">
      <c r="A23" s="50" t="s">
        <v>147</v>
      </c>
      <c r="B23" s="3" t="s">
        <v>910</v>
      </c>
      <c r="C23" s="3" t="s">
        <v>914</v>
      </c>
      <c r="D23" s="3" t="s">
        <v>915</v>
      </c>
      <c r="E23" s="3" t="str">
        <f>_xlfn.CONCAT(D23,"_",A23)</f>
        <v>AF3203_February</v>
      </c>
      <c r="F23" s="10">
        <v>220734.68723905494</v>
      </c>
      <c r="G23" s="8">
        <f>COUNTIF(H23, "Shock")+COUNTIF(V23, "Shock")+COUNTIF(AF23, "Shock")+COUNTIF(AH23, "Shock")</f>
        <v>1</v>
      </c>
      <c r="H23" s="4" t="str">
        <f>IF(I23&gt;0, "Shock", "No shock")</f>
        <v>Shock</v>
      </c>
      <c r="I23" s="4">
        <f>SUM(P23:U23)</f>
        <v>2</v>
      </c>
      <c r="J23" s="17">
        <v>-0.33727861635386902</v>
      </c>
      <c r="K23" s="17">
        <v>-1.4610927343368501</v>
      </c>
      <c r="L23" s="6" t="s">
        <v>1003</v>
      </c>
      <c r="M23" s="6" t="s">
        <v>1003</v>
      </c>
      <c r="N23" s="6" t="s">
        <v>1003</v>
      </c>
      <c r="O23" s="17">
        <v>-0.86422890872317704</v>
      </c>
      <c r="P23" s="56">
        <f>IF(J23&lt;=-0.8, 1, 0)</f>
        <v>0</v>
      </c>
      <c r="Q23" s="6">
        <f>IF(K23&lt;=-0.8, 1, 0)</f>
        <v>1</v>
      </c>
      <c r="R23" s="6">
        <f>IF(AND(NOT(ISTEXT(L23)),L23&gt;=0.25),1,0)</f>
        <v>0</v>
      </c>
      <c r="S23" s="6">
        <f>IF(AND(NOT(ISTEXT(M23)),M23&gt;=0.25), 1, 0)</f>
        <v>0</v>
      </c>
      <c r="T23" s="6">
        <f>IF(AND(NOT(ISTEXT(N23)), N23&gt;=3), 1, 0)</f>
        <v>0</v>
      </c>
      <c r="U23" s="6">
        <f>IF(O23&lt;=-0.8, 1, 0)</f>
        <v>1</v>
      </c>
      <c r="V23" s="4" t="str">
        <f>IF(W23&gt;0, "Shock", "No shock")</f>
        <v>No shock</v>
      </c>
      <c r="W23" s="4">
        <f>SUM(AC23:AE23)</f>
        <v>0</v>
      </c>
      <c r="X23" s="51">
        <v>0.77791600000000005</v>
      </c>
      <c r="Y23" s="6" t="s">
        <v>1004</v>
      </c>
      <c r="Z23" s="6" t="s">
        <v>1004</v>
      </c>
      <c r="AA23" s="16" t="s">
        <v>1003</v>
      </c>
      <c r="AB23" s="16" t="s">
        <v>1003</v>
      </c>
      <c r="AC23" s="6">
        <f>IF(ISTEXT(X23), 0, IF(X23&gt;1.4, 1, 0))</f>
        <v>0</v>
      </c>
      <c r="AD23" s="6">
        <f>IF(OR(ISTEXT(Y23), ISTEXT(Z23)), 0, IF(OR(Y23&gt;3, Z23&gt;=2), 1, 0))</f>
        <v>0</v>
      </c>
      <c r="AE23" s="6">
        <f>IF(AND(ISTEXT(AA23), ISTEXT(AB23)), 0, IF(AND(AA23&gt;0.03, AB23&gt;=1), 1, 0))</f>
        <v>0</v>
      </c>
      <c r="AF23" s="4" t="s">
        <v>1005</v>
      </c>
      <c r="AG23" s="5">
        <v>0</v>
      </c>
      <c r="AH23" s="4" t="str">
        <f>IF(OR(AI23&gt;=3,AJ23="Shock"),"Shock","No Shock")</f>
        <v>No Shock</v>
      </c>
      <c r="AI23" s="60">
        <v>1</v>
      </c>
      <c r="AJ23" s="6" t="str">
        <f>IF(AK23&gt;=1,"Shock","No Shock")</f>
        <v>No Shock</v>
      </c>
      <c r="AK23">
        <v>0</v>
      </c>
    </row>
    <row r="24" spans="1:37" ht="17.5" thickTop="1" thickBot="1" x14ac:dyDescent="0.5">
      <c r="A24" s="50" t="s">
        <v>147</v>
      </c>
      <c r="B24" s="3" t="s">
        <v>350</v>
      </c>
      <c r="C24" s="3" t="s">
        <v>354</v>
      </c>
      <c r="D24" s="3" t="s">
        <v>355</v>
      </c>
      <c r="E24" s="3" t="str">
        <f>_xlfn.CONCAT(D24,"_",A24)</f>
        <v>AF1003_February</v>
      </c>
      <c r="F24" s="10">
        <v>46340.78431371467</v>
      </c>
      <c r="G24" s="8">
        <f>COUNTIF(H24, "Shock")+COUNTIF(V24, "Shock")+COUNTIF(AF24, "Shock")+COUNTIF(AH24, "Shock")</f>
        <v>1</v>
      </c>
      <c r="H24" s="4" t="str">
        <f>IF(I24&gt;0, "Shock", "No shock")</f>
        <v>Shock</v>
      </c>
      <c r="I24" s="4">
        <f>SUM(P24:U24)</f>
        <v>1</v>
      </c>
      <c r="J24" s="17">
        <v>-5.9179829946462703E-2</v>
      </c>
      <c r="K24" s="17">
        <v>-0.959760117358056</v>
      </c>
      <c r="L24" s="6" t="s">
        <v>1003</v>
      </c>
      <c r="M24" s="6" t="s">
        <v>1003</v>
      </c>
      <c r="N24" s="6" t="s">
        <v>1003</v>
      </c>
      <c r="O24" s="17">
        <v>-7.2023873647676193E-2</v>
      </c>
      <c r="P24" s="56">
        <f>IF(J24&lt;=-0.8, 1, 0)</f>
        <v>0</v>
      </c>
      <c r="Q24" s="6">
        <f>IF(K24&lt;=-0.8, 1, 0)</f>
        <v>1</v>
      </c>
      <c r="R24" s="6">
        <f>IF(AND(NOT(ISTEXT(L24)),L24&gt;=0.25),1,0)</f>
        <v>0</v>
      </c>
      <c r="S24" s="6">
        <f>IF(AND(NOT(ISTEXT(M24)),M24&gt;=0.25), 1, 0)</f>
        <v>0</v>
      </c>
      <c r="T24" s="6">
        <f>IF(AND(NOT(ISTEXT(N24)), N24&gt;=3), 1, 0)</f>
        <v>0</v>
      </c>
      <c r="U24" s="6">
        <f>IF(O24&lt;=-0.8, 1, 0)</f>
        <v>0</v>
      </c>
      <c r="V24" s="4" t="str">
        <f>IF(W24&gt;0, "Shock", "No shock")</f>
        <v>No shock</v>
      </c>
      <c r="W24" s="4">
        <f>SUM(AC24:AE24)</f>
        <v>0</v>
      </c>
      <c r="X24" s="51">
        <v>0.87805499999999992</v>
      </c>
      <c r="Y24" s="6" t="s">
        <v>1004</v>
      </c>
      <c r="Z24" s="6" t="s">
        <v>1004</v>
      </c>
      <c r="AA24" s="16" t="s">
        <v>1003</v>
      </c>
      <c r="AB24" s="16" t="s">
        <v>1003</v>
      </c>
      <c r="AC24" s="6">
        <f>IF(ISTEXT(X24), 0, IF(X24&gt;1.4, 1, 0))</f>
        <v>0</v>
      </c>
      <c r="AD24" s="6">
        <f>IF(OR(ISTEXT(Y24), ISTEXT(Z24)), 0, IF(OR(Y24&gt;3, Z24&gt;=2), 1, 0))</f>
        <v>0</v>
      </c>
      <c r="AE24" s="6">
        <f>IF(AND(ISTEXT(AA24), ISTEXT(AB24)), 0, IF(AND(AA24&gt;0.03, AB24&gt;=1), 1, 0))</f>
        <v>0</v>
      </c>
      <c r="AF24" s="4" t="s">
        <v>1005</v>
      </c>
      <c r="AG24" s="5">
        <v>0</v>
      </c>
      <c r="AH24" s="4" t="str">
        <f>IF(OR(AI24&gt;=3,AJ24="Shock"),"Shock","No Shock")</f>
        <v>No Shock</v>
      </c>
      <c r="AI24" s="60">
        <v>1</v>
      </c>
      <c r="AJ24" s="6" t="str">
        <f>IF(AK24&gt;=1,"Shock","No Shock")</f>
        <v>No Shock</v>
      </c>
      <c r="AK24">
        <v>0</v>
      </c>
    </row>
    <row r="25" spans="1:37" ht="17.5" thickTop="1" thickBot="1" x14ac:dyDescent="0.5">
      <c r="A25" s="50" t="s">
        <v>147</v>
      </c>
      <c r="B25" s="3" t="s">
        <v>539</v>
      </c>
      <c r="C25" s="3" t="s">
        <v>546</v>
      </c>
      <c r="D25" s="3" t="s">
        <v>547</v>
      </c>
      <c r="E25" s="3" t="str">
        <f>_xlfn.CONCAT(D25,"_",A25)</f>
        <v>AF1704_February</v>
      </c>
      <c r="F25" s="10">
        <v>69827.077430857433</v>
      </c>
      <c r="G25" s="8">
        <f>COUNTIF(H25, "Shock")+COUNTIF(V25, "Shock")+COUNTIF(AF25, "Shock")+COUNTIF(AH25, "Shock")</f>
        <v>2</v>
      </c>
      <c r="H25" s="4" t="str">
        <f>IF(I25&gt;0, "Shock", "No shock")</f>
        <v>Shock</v>
      </c>
      <c r="I25" s="4">
        <f>SUM(P25:U25)</f>
        <v>2</v>
      </c>
      <c r="J25" s="17">
        <v>-1.1036632955074299</v>
      </c>
      <c r="K25" s="17">
        <v>-2.2299505074818899</v>
      </c>
      <c r="L25" s="6" t="s">
        <v>1003</v>
      </c>
      <c r="M25" s="6" t="s">
        <v>1003</v>
      </c>
      <c r="N25" s="6" t="s">
        <v>1003</v>
      </c>
      <c r="O25" s="17">
        <v>-0.30823469236043499</v>
      </c>
      <c r="P25" s="56">
        <f>IF(J25&lt;=-0.8, 1, 0)</f>
        <v>1</v>
      </c>
      <c r="Q25" s="6">
        <f>IF(K25&lt;=-0.8, 1, 0)</f>
        <v>1</v>
      </c>
      <c r="R25" s="6">
        <f>IF(AND(NOT(ISTEXT(L25)),L25&gt;=0.25),1,0)</f>
        <v>0</v>
      </c>
      <c r="S25" s="6">
        <f>IF(AND(NOT(ISTEXT(M25)),M25&gt;=0.25), 1, 0)</f>
        <v>0</v>
      </c>
      <c r="T25" s="6">
        <f>IF(AND(NOT(ISTEXT(N25)), N25&gt;=3), 1, 0)</f>
        <v>0</v>
      </c>
      <c r="U25" s="6">
        <f>IF(O25&lt;=-0.8, 1, 0)</f>
        <v>0</v>
      </c>
      <c r="V25" s="4" t="str">
        <f>IF(W25&gt;0, "Shock", "No shock")</f>
        <v>No shock</v>
      </c>
      <c r="W25" s="4">
        <f>SUM(AC25:AE25)</f>
        <v>0</v>
      </c>
      <c r="X25" s="51">
        <v>0.92008899999999993</v>
      </c>
      <c r="Y25" s="6" t="s">
        <v>1004</v>
      </c>
      <c r="Z25" s="6" t="s">
        <v>1004</v>
      </c>
      <c r="AA25" s="16" t="s">
        <v>1003</v>
      </c>
      <c r="AB25" s="16" t="s">
        <v>1003</v>
      </c>
      <c r="AC25" s="6">
        <f>IF(ISTEXT(X25), 0, IF(X25&gt;1.4, 1, 0))</f>
        <v>0</v>
      </c>
      <c r="AD25" s="6">
        <f>IF(OR(ISTEXT(Y25), ISTEXT(Z25)), 0, IF(OR(Y25&gt;3, Z25&gt;=2), 1, 0))</f>
        <v>0</v>
      </c>
      <c r="AE25" s="6">
        <f>IF(AND(ISTEXT(AA25), ISTEXT(AB25)), 0, IF(AND(AA25&gt;0.03, AB25&gt;=1), 1, 0))</f>
        <v>0</v>
      </c>
      <c r="AF25" s="4" t="s">
        <v>1005</v>
      </c>
      <c r="AG25" s="5">
        <v>0</v>
      </c>
      <c r="AH25" s="4" t="str">
        <f>IF(OR(AI25&gt;=3,AJ25="Shock"),"Shock","No Shock")</f>
        <v>Shock</v>
      </c>
      <c r="AI25" s="60">
        <v>1</v>
      </c>
      <c r="AJ25" s="6" t="str">
        <f>IF(AK25&gt;=1,"Shock","No Shock")</f>
        <v>Shock</v>
      </c>
      <c r="AK25">
        <v>16</v>
      </c>
    </row>
    <row r="26" spans="1:37" ht="17.5" thickTop="1" thickBot="1" x14ac:dyDescent="0.5">
      <c r="A26" s="50" t="s">
        <v>147</v>
      </c>
      <c r="B26" s="3" t="s">
        <v>539</v>
      </c>
      <c r="C26" s="3" t="s">
        <v>594</v>
      </c>
      <c r="D26" s="3" t="s">
        <v>595</v>
      </c>
      <c r="E26" s="3" t="str">
        <f>_xlfn.CONCAT(D26,"_",A26)</f>
        <v>AF1728_February</v>
      </c>
      <c r="F26" s="10">
        <v>25340.251620668863</v>
      </c>
      <c r="G26" s="8">
        <f>COUNTIF(H26, "Shock")+COUNTIF(V26, "Shock")+COUNTIF(AF26, "Shock")+COUNTIF(AH26, "Shock")</f>
        <v>1</v>
      </c>
      <c r="H26" s="4" t="str">
        <f>IF(I26&gt;0, "Shock", "No shock")</f>
        <v>Shock</v>
      </c>
      <c r="I26" s="4">
        <f>SUM(P26:U26)</f>
        <v>2</v>
      </c>
      <c r="J26" s="17">
        <v>-1.1274692166621501</v>
      </c>
      <c r="K26" s="17">
        <v>-1.11327912223698</v>
      </c>
      <c r="L26" s="6" t="s">
        <v>1003</v>
      </c>
      <c r="M26" s="6" t="s">
        <v>1003</v>
      </c>
      <c r="N26" s="6" t="s">
        <v>1003</v>
      </c>
      <c r="O26" s="17">
        <v>0.30815186542296008</v>
      </c>
      <c r="P26" s="56">
        <f>IF(J26&lt;=-0.8, 1, 0)</f>
        <v>1</v>
      </c>
      <c r="Q26" s="6">
        <f>IF(K26&lt;=-0.8, 1, 0)</f>
        <v>1</v>
      </c>
      <c r="R26" s="6">
        <f>IF(AND(NOT(ISTEXT(L26)),L26&gt;=0.25),1,0)</f>
        <v>0</v>
      </c>
      <c r="S26" s="6">
        <f>IF(AND(NOT(ISTEXT(M26)),M26&gt;=0.25), 1, 0)</f>
        <v>0</v>
      </c>
      <c r="T26" s="6">
        <f>IF(AND(NOT(ISTEXT(N26)), N26&gt;=3), 1, 0)</f>
        <v>0</v>
      </c>
      <c r="U26" s="6">
        <f>IF(O26&lt;=-0.8, 1, 0)</f>
        <v>0</v>
      </c>
      <c r="V26" s="4" t="str">
        <f>IF(W26&gt;0, "Shock", "No shock")</f>
        <v>No shock</v>
      </c>
      <c r="W26" s="4">
        <f>SUM(AC26:AE26)</f>
        <v>0</v>
      </c>
      <c r="X26" s="51">
        <v>0.89635199999999993</v>
      </c>
      <c r="Y26" s="6" t="s">
        <v>1004</v>
      </c>
      <c r="Z26" s="6" t="s">
        <v>1004</v>
      </c>
      <c r="AA26" s="16" t="s">
        <v>1003</v>
      </c>
      <c r="AB26" s="16" t="s">
        <v>1003</v>
      </c>
      <c r="AC26" s="6">
        <f>IF(ISTEXT(X26), 0, IF(X26&gt;1.4, 1, 0))</f>
        <v>0</v>
      </c>
      <c r="AD26" s="6">
        <f>IF(OR(ISTEXT(Y26), ISTEXT(Z26)), 0, IF(OR(Y26&gt;3, Z26&gt;=2), 1, 0))</f>
        <v>0</v>
      </c>
      <c r="AE26" s="6">
        <f>IF(AND(ISTEXT(AA26), ISTEXT(AB26)), 0, IF(AND(AA26&gt;0.03, AB26&gt;=1), 1, 0))</f>
        <v>0</v>
      </c>
      <c r="AF26" s="4" t="s">
        <v>1005</v>
      </c>
      <c r="AG26" s="5">
        <v>0</v>
      </c>
      <c r="AH26" s="4" t="str">
        <f>IF(OR(AI26&gt;=3,AJ26="Shock"),"Shock","No Shock")</f>
        <v>No Shock</v>
      </c>
      <c r="AI26" s="60">
        <v>2</v>
      </c>
      <c r="AJ26" s="6" t="str">
        <f>IF(AK26&gt;=1,"Shock","No Shock")</f>
        <v>No Shock</v>
      </c>
      <c r="AK26">
        <v>0</v>
      </c>
    </row>
    <row r="27" spans="1:37" ht="17.5" thickTop="1" thickBot="1" x14ac:dyDescent="0.5">
      <c r="A27" s="50" t="s">
        <v>147</v>
      </c>
      <c r="B27" s="3" t="s">
        <v>539</v>
      </c>
      <c r="C27" s="3" t="s">
        <v>552</v>
      </c>
      <c r="D27" s="3" t="s">
        <v>553</v>
      </c>
      <c r="E27" s="3" t="str">
        <f>_xlfn.CONCAT(D27,"_",A27)</f>
        <v>AF1707_February</v>
      </c>
      <c r="F27" s="10">
        <v>61350.547873758878</v>
      </c>
      <c r="G27" s="8">
        <f>COUNTIF(H27, "Shock")+COUNTIF(V27, "Shock")+COUNTIF(AF27, "Shock")+COUNTIF(AH27, "Shock")</f>
        <v>1</v>
      </c>
      <c r="H27" s="4" t="str">
        <f>IF(I27&gt;0, "Shock", "No shock")</f>
        <v>Shock</v>
      </c>
      <c r="I27" s="4">
        <f>SUM(P27:U27)</f>
        <v>3</v>
      </c>
      <c r="J27" s="17">
        <v>-1.2221231616061701</v>
      </c>
      <c r="K27" s="17">
        <v>-2.0705122066580701</v>
      </c>
      <c r="L27" s="6" t="s">
        <v>1003</v>
      </c>
      <c r="M27" s="6" t="s">
        <v>1003</v>
      </c>
      <c r="N27" s="6" t="s">
        <v>1003</v>
      </c>
      <c r="O27" s="17">
        <v>-0.93436245358996572</v>
      </c>
      <c r="P27" s="56">
        <f>IF(J27&lt;=-0.8, 1, 0)</f>
        <v>1</v>
      </c>
      <c r="Q27" s="6">
        <f>IF(K27&lt;=-0.8, 1, 0)</f>
        <v>1</v>
      </c>
      <c r="R27" s="6">
        <f>IF(AND(NOT(ISTEXT(L27)),L27&gt;=0.25),1,0)</f>
        <v>0</v>
      </c>
      <c r="S27" s="6">
        <f>IF(AND(NOT(ISTEXT(M27)),M27&gt;=0.25), 1, 0)</f>
        <v>0</v>
      </c>
      <c r="T27" s="6">
        <f>IF(AND(NOT(ISTEXT(N27)), N27&gt;=3), 1, 0)</f>
        <v>0</v>
      </c>
      <c r="U27" s="6">
        <f>IF(O27&lt;=-0.8, 1, 0)</f>
        <v>1</v>
      </c>
      <c r="V27" s="4" t="str">
        <f>IF(W27&gt;0, "Shock", "No shock")</f>
        <v>No shock</v>
      </c>
      <c r="W27" s="4">
        <f>SUM(AC27:AE27)</f>
        <v>0</v>
      </c>
      <c r="X27" s="51">
        <v>0.79644199999999998</v>
      </c>
      <c r="Y27" s="6" t="s">
        <v>1004</v>
      </c>
      <c r="Z27" s="6" t="s">
        <v>1004</v>
      </c>
      <c r="AA27" s="16" t="s">
        <v>1003</v>
      </c>
      <c r="AB27" s="16" t="s">
        <v>1003</v>
      </c>
      <c r="AC27" s="6">
        <f>IF(ISTEXT(X27), 0, IF(X27&gt;1.4, 1, 0))</f>
        <v>0</v>
      </c>
      <c r="AD27" s="6">
        <f>IF(OR(ISTEXT(Y27), ISTEXT(Z27)), 0, IF(OR(Y27&gt;3, Z27&gt;=2), 1, 0))</f>
        <v>0</v>
      </c>
      <c r="AE27" s="6">
        <f>IF(AND(ISTEXT(AA27), ISTEXT(AB27)), 0, IF(AND(AA27&gt;0.03, AB27&gt;=1), 1, 0))</f>
        <v>0</v>
      </c>
      <c r="AF27" s="4" t="s">
        <v>1005</v>
      </c>
      <c r="AG27" s="5">
        <v>0</v>
      </c>
      <c r="AH27" s="4" t="str">
        <f>IF(OR(AI27&gt;=3,AJ27="Shock"),"Shock","No Shock")</f>
        <v>No Shock</v>
      </c>
      <c r="AI27" s="60">
        <v>2</v>
      </c>
      <c r="AJ27" s="6" t="str">
        <f>IF(AK27&gt;=1,"Shock","No Shock")</f>
        <v>No Shock</v>
      </c>
      <c r="AK27">
        <v>0</v>
      </c>
    </row>
    <row r="28" spans="1:37" ht="17.5" thickTop="1" thickBot="1" x14ac:dyDescent="0.5">
      <c r="A28" s="50" t="s">
        <v>147</v>
      </c>
      <c r="B28" s="3" t="s">
        <v>319</v>
      </c>
      <c r="C28" s="3" t="s">
        <v>336</v>
      </c>
      <c r="D28" s="3" t="s">
        <v>337</v>
      </c>
      <c r="E28" s="3" t="str">
        <f>_xlfn.CONCAT(D28,"_",A28)</f>
        <v>AF0909_February</v>
      </c>
      <c r="F28" s="10">
        <v>45642.925118824758</v>
      </c>
      <c r="G28" s="8">
        <f>COUNTIF(H28, "Shock")+COUNTIF(V28, "Shock")+COUNTIF(AF28, "Shock")+COUNTIF(AH28, "Shock")</f>
        <v>2</v>
      </c>
      <c r="H28" s="4" t="str">
        <f>IF(I28&gt;0, "Shock", "No shock")</f>
        <v>Shock</v>
      </c>
      <c r="I28" s="4">
        <f>SUM(P28:U28)</f>
        <v>1</v>
      </c>
      <c r="J28" s="17">
        <v>-0.59010915403012898</v>
      </c>
      <c r="K28" s="17">
        <v>-1.3233776578196801</v>
      </c>
      <c r="L28" s="6" t="s">
        <v>1003</v>
      </c>
      <c r="M28" s="6" t="s">
        <v>1003</v>
      </c>
      <c r="N28" s="6" t="s">
        <v>1003</v>
      </c>
      <c r="O28" s="17">
        <v>-0.37891194522113131</v>
      </c>
      <c r="P28" s="56">
        <f>IF(J28&lt;=-0.8, 1, 0)</f>
        <v>0</v>
      </c>
      <c r="Q28" s="6">
        <f>IF(K28&lt;=-0.8, 1, 0)</f>
        <v>1</v>
      </c>
      <c r="R28" s="6">
        <f>IF(AND(NOT(ISTEXT(L28)),L28&gt;=0.25),1,0)</f>
        <v>0</v>
      </c>
      <c r="S28" s="6">
        <f>IF(AND(NOT(ISTEXT(M28)),M28&gt;=0.25), 1, 0)</f>
        <v>0</v>
      </c>
      <c r="T28" s="6">
        <f>IF(AND(NOT(ISTEXT(N28)), N28&gt;=3), 1, 0)</f>
        <v>0</v>
      </c>
      <c r="U28" s="6">
        <f>IF(O28&lt;=-0.8, 1, 0)</f>
        <v>0</v>
      </c>
      <c r="V28" s="4" t="str">
        <f>IF(W28&gt;0, "Shock", "No shock")</f>
        <v>No shock</v>
      </c>
      <c r="W28" s="4">
        <f>SUM(AC28:AE28)</f>
        <v>0</v>
      </c>
      <c r="X28" s="51">
        <v>0.872946</v>
      </c>
      <c r="Y28" s="6" t="s">
        <v>1004</v>
      </c>
      <c r="Z28" s="6" t="s">
        <v>1004</v>
      </c>
      <c r="AA28" s="16" t="s">
        <v>1003</v>
      </c>
      <c r="AB28" s="16" t="s">
        <v>1003</v>
      </c>
      <c r="AC28" s="6">
        <f>IF(ISTEXT(X28), 0, IF(X28&gt;1.4, 1, 0))</f>
        <v>0</v>
      </c>
      <c r="AD28" s="6">
        <f>IF(OR(ISTEXT(Y28), ISTEXT(Z28)), 0, IF(OR(Y28&gt;3, Z28&gt;=2), 1, 0))</f>
        <v>0</v>
      </c>
      <c r="AE28" s="6">
        <f>IF(AND(ISTEXT(AA28), ISTEXT(AB28)), 0, IF(AND(AA28&gt;0.03, AB28&gt;=1), 1, 0))</f>
        <v>0</v>
      </c>
      <c r="AF28" s="4" t="s">
        <v>1005</v>
      </c>
      <c r="AG28" s="5">
        <v>0</v>
      </c>
      <c r="AH28" s="4" t="str">
        <f>IF(OR(AI28&gt;=3,AJ28="Shock"),"Shock","No Shock")</f>
        <v>Shock</v>
      </c>
      <c r="AI28" s="60">
        <v>2</v>
      </c>
      <c r="AJ28" s="6" t="str">
        <f>IF(AK28&gt;=1,"Shock","No Shock")</f>
        <v>Shock</v>
      </c>
      <c r="AK28">
        <v>1</v>
      </c>
    </row>
    <row r="29" spans="1:37" ht="17.5" thickTop="1" thickBot="1" x14ac:dyDescent="0.5">
      <c r="A29" s="50" t="s">
        <v>147</v>
      </c>
      <c r="B29" s="3" t="s">
        <v>539</v>
      </c>
      <c r="C29" s="3" t="s">
        <v>570</v>
      </c>
      <c r="D29" s="3" t="s">
        <v>571</v>
      </c>
      <c r="E29" s="3" t="str">
        <f>_xlfn.CONCAT(D29,"_",A29)</f>
        <v>AF1716_February</v>
      </c>
      <c r="F29" s="10">
        <v>39988.261366276165</v>
      </c>
      <c r="G29" s="8">
        <f>COUNTIF(H29, "Shock")+COUNTIF(V29, "Shock")+COUNTIF(AF29, "Shock")+COUNTIF(AH29, "Shock")</f>
        <v>1</v>
      </c>
      <c r="H29" s="4" t="str">
        <f>IF(I29&gt;0, "Shock", "No shock")</f>
        <v>Shock</v>
      </c>
      <c r="I29" s="4">
        <f>SUM(P29:U29)</f>
        <v>2</v>
      </c>
      <c r="J29" s="17">
        <v>-1.19904773235321</v>
      </c>
      <c r="K29" s="17">
        <v>-2.1451072374979701</v>
      </c>
      <c r="L29" s="6" t="s">
        <v>1003</v>
      </c>
      <c r="M29" s="6" t="s">
        <v>1003</v>
      </c>
      <c r="N29" s="6" t="s">
        <v>1003</v>
      </c>
      <c r="O29" s="17">
        <v>-0.43834435071252043</v>
      </c>
      <c r="P29" s="56">
        <f>IF(J29&lt;=-0.8, 1, 0)</f>
        <v>1</v>
      </c>
      <c r="Q29" s="6">
        <f>IF(K29&lt;=-0.8, 1, 0)</f>
        <v>1</v>
      </c>
      <c r="R29" s="6">
        <f>IF(AND(NOT(ISTEXT(L29)),L29&gt;=0.25),1,0)</f>
        <v>0</v>
      </c>
      <c r="S29" s="6">
        <f>IF(AND(NOT(ISTEXT(M29)),M29&gt;=0.25), 1, 0)</f>
        <v>0</v>
      </c>
      <c r="T29" s="6">
        <f>IF(AND(NOT(ISTEXT(N29)), N29&gt;=3), 1, 0)</f>
        <v>0</v>
      </c>
      <c r="U29" s="6">
        <f>IF(O29&lt;=-0.8, 1, 0)</f>
        <v>0</v>
      </c>
      <c r="V29" s="4" t="str">
        <f>IF(W29&gt;0, "Shock", "No shock")</f>
        <v>No shock</v>
      </c>
      <c r="W29" s="4">
        <f>SUM(AC29:AE29)</f>
        <v>0</v>
      </c>
      <c r="X29" s="51">
        <v>0.86766299999999996</v>
      </c>
      <c r="Y29" s="6" t="s">
        <v>1004</v>
      </c>
      <c r="Z29" s="6" t="s">
        <v>1004</v>
      </c>
      <c r="AA29" s="16" t="s">
        <v>1003</v>
      </c>
      <c r="AB29" s="16" t="s">
        <v>1003</v>
      </c>
      <c r="AC29" s="6">
        <f>IF(ISTEXT(X29), 0, IF(X29&gt;1.4, 1, 0))</f>
        <v>0</v>
      </c>
      <c r="AD29" s="6">
        <f>IF(OR(ISTEXT(Y29), ISTEXT(Z29)), 0, IF(OR(Y29&gt;3, Z29&gt;=2), 1, 0))</f>
        <v>0</v>
      </c>
      <c r="AE29" s="6">
        <f>IF(AND(ISTEXT(AA29), ISTEXT(AB29)), 0, IF(AND(AA29&gt;0.03, AB29&gt;=1), 1, 0))</f>
        <v>0</v>
      </c>
      <c r="AF29" s="4" t="s">
        <v>1005</v>
      </c>
      <c r="AG29" s="5">
        <v>0</v>
      </c>
      <c r="AH29" s="4" t="str">
        <f>IF(OR(AI29&gt;=3,AJ29="Shock"),"Shock","No Shock")</f>
        <v>No Shock</v>
      </c>
      <c r="AI29" s="60">
        <v>2</v>
      </c>
      <c r="AJ29" s="6" t="str">
        <f>IF(AK29&gt;=1,"Shock","No Shock")</f>
        <v>No Shock</v>
      </c>
      <c r="AK29">
        <v>0</v>
      </c>
    </row>
    <row r="30" spans="1:37" ht="17.5" thickTop="1" thickBot="1" x14ac:dyDescent="0.5">
      <c r="A30" s="50" t="s">
        <v>147</v>
      </c>
      <c r="B30" s="3" t="s">
        <v>178</v>
      </c>
      <c r="C30" s="3" t="s">
        <v>187</v>
      </c>
      <c r="D30" s="3" t="s">
        <v>188</v>
      </c>
      <c r="E30" s="3" t="str">
        <f>_xlfn.CONCAT(D30,"_",A30)</f>
        <v>AF0205_February</v>
      </c>
      <c r="F30" s="10">
        <v>144396.67586196944</v>
      </c>
      <c r="G30" s="8">
        <f>COUNTIF(H30, "Shock")+COUNTIF(V30, "Shock")+COUNTIF(AF30, "Shock")+COUNTIF(AH30, "Shock")</f>
        <v>2</v>
      </c>
      <c r="H30" s="4" t="str">
        <f>IF(I30&gt;0, "Shock", "No shock")</f>
        <v>Shock</v>
      </c>
      <c r="I30" s="4">
        <f>SUM(P30:U30)</f>
        <v>1</v>
      </c>
      <c r="J30" s="17">
        <v>-0.420573860406876</v>
      </c>
      <c r="K30" s="17">
        <v>-1.1086290858008601</v>
      </c>
      <c r="L30" s="6" t="s">
        <v>1003</v>
      </c>
      <c r="M30" s="6" t="s">
        <v>1003</v>
      </c>
      <c r="N30" s="6" t="s">
        <v>1003</v>
      </c>
      <c r="O30" s="17">
        <v>-0.28998948428701482</v>
      </c>
      <c r="P30" s="56">
        <f>IF(J30&lt;=-0.8, 1, 0)</f>
        <v>0</v>
      </c>
      <c r="Q30" s="6">
        <f>IF(K30&lt;=-0.8, 1, 0)</f>
        <v>1</v>
      </c>
      <c r="R30" s="6">
        <f>IF(AND(NOT(ISTEXT(L30)),L30&gt;=0.25),1,0)</f>
        <v>0</v>
      </c>
      <c r="S30" s="6">
        <f>IF(AND(NOT(ISTEXT(M30)),M30&gt;=0.25), 1, 0)</f>
        <v>0</v>
      </c>
      <c r="T30" s="6">
        <f>IF(AND(NOT(ISTEXT(N30)), N30&gt;=3), 1, 0)</f>
        <v>0</v>
      </c>
      <c r="U30" s="6">
        <f>IF(O30&lt;=-0.8, 1, 0)</f>
        <v>0</v>
      </c>
      <c r="V30" s="4" t="str">
        <f>IF(W30&gt;0, "Shock", "No shock")</f>
        <v>No shock</v>
      </c>
      <c r="W30" s="4">
        <f>SUM(AC30:AE30)</f>
        <v>0</v>
      </c>
      <c r="X30" s="51">
        <v>1.0960570000000001</v>
      </c>
      <c r="Y30" s="6" t="s">
        <v>1004</v>
      </c>
      <c r="Z30" s="6" t="s">
        <v>1004</v>
      </c>
      <c r="AA30" s="16" t="s">
        <v>1003</v>
      </c>
      <c r="AB30" s="16" t="s">
        <v>1003</v>
      </c>
      <c r="AC30" s="6">
        <f>IF(ISTEXT(X30), 0, IF(X30&gt;1.4, 1, 0))</f>
        <v>0</v>
      </c>
      <c r="AD30" s="6">
        <f>IF(OR(ISTEXT(Y30), ISTEXT(Z30)), 0, IF(OR(Y30&gt;3, Z30&gt;=2), 1, 0))</f>
        <v>0</v>
      </c>
      <c r="AE30" s="6">
        <f>IF(AND(ISTEXT(AA30), ISTEXT(AB30)), 0, IF(AND(AA30&gt;0.03, AB30&gt;=1), 1, 0))</f>
        <v>0</v>
      </c>
      <c r="AF30" s="4" t="s">
        <v>1005</v>
      </c>
      <c r="AG30" s="5">
        <v>0</v>
      </c>
      <c r="AH30" s="4" t="str">
        <f>IF(OR(AI30&gt;=3,AJ30="Shock"),"Shock","No Shock")</f>
        <v>Shock</v>
      </c>
      <c r="AI30" s="60">
        <v>2</v>
      </c>
      <c r="AJ30" s="6" t="str">
        <f>IF(AK30&gt;=1,"Shock","No Shock")</f>
        <v>Shock</v>
      </c>
      <c r="AK30">
        <v>6</v>
      </c>
    </row>
    <row r="31" spans="1:37" ht="17.5" thickTop="1" thickBot="1" x14ac:dyDescent="0.5">
      <c r="A31" s="50" t="s">
        <v>147</v>
      </c>
      <c r="B31" s="3" t="s">
        <v>364</v>
      </c>
      <c r="C31" s="3" t="s">
        <v>398</v>
      </c>
      <c r="D31" s="3" t="s">
        <v>399</v>
      </c>
      <c r="E31" s="3" t="str">
        <f>_xlfn.CONCAT(D31,"_",A31)</f>
        <v>AF1118_February</v>
      </c>
      <c r="F31" s="10">
        <v>57771.677576332986</v>
      </c>
      <c r="G31" s="8">
        <f>COUNTIF(H31, "Shock")+COUNTIF(V31, "Shock")+COUNTIF(AF31, "Shock")+COUNTIF(AH31, "Shock")</f>
        <v>1</v>
      </c>
      <c r="H31" s="4" t="str">
        <f>IF(I31&gt;0, "Shock", "No shock")</f>
        <v>Shock</v>
      </c>
      <c r="I31" s="4">
        <f>SUM(P31:U31)</f>
        <v>2</v>
      </c>
      <c r="J31" s="17">
        <v>-1.06190938516097</v>
      </c>
      <c r="K31" s="17">
        <v>-0.824419644204053</v>
      </c>
      <c r="L31" s="6" t="s">
        <v>1003</v>
      </c>
      <c r="M31" s="6" t="s">
        <v>1003</v>
      </c>
      <c r="N31" s="6" t="s">
        <v>1003</v>
      </c>
      <c r="O31" s="17">
        <v>-0.57705568208141211</v>
      </c>
      <c r="P31" s="56">
        <f>IF(J31&lt;=-0.8, 1, 0)</f>
        <v>1</v>
      </c>
      <c r="Q31" s="6">
        <f>IF(K31&lt;=-0.8, 1, 0)</f>
        <v>1</v>
      </c>
      <c r="R31" s="6">
        <f>IF(AND(NOT(ISTEXT(L31)),L31&gt;=0.25),1,0)</f>
        <v>0</v>
      </c>
      <c r="S31" s="6">
        <f>IF(AND(NOT(ISTEXT(M31)),M31&gt;=0.25), 1, 0)</f>
        <v>0</v>
      </c>
      <c r="T31" s="6">
        <f>IF(AND(NOT(ISTEXT(N31)), N31&gt;=3), 1, 0)</f>
        <v>0</v>
      </c>
      <c r="U31" s="6">
        <f>IF(O31&lt;=-0.8, 1, 0)</f>
        <v>0</v>
      </c>
      <c r="V31" s="4" t="str">
        <f>IF(W31&gt;0, "Shock", "No shock")</f>
        <v>No shock</v>
      </c>
      <c r="W31" s="4">
        <f>SUM(AC31:AE31)</f>
        <v>0</v>
      </c>
      <c r="X31" s="51">
        <v>0.57548100000000002</v>
      </c>
      <c r="Y31" s="6" t="s">
        <v>1004</v>
      </c>
      <c r="Z31" s="6" t="s">
        <v>1004</v>
      </c>
      <c r="AA31" s="16" t="s">
        <v>1003</v>
      </c>
      <c r="AB31" s="16" t="s">
        <v>1003</v>
      </c>
      <c r="AC31" s="6">
        <f>IF(ISTEXT(X31), 0, IF(X31&gt;1.4, 1, 0))</f>
        <v>0</v>
      </c>
      <c r="AD31" s="6">
        <f>IF(OR(ISTEXT(Y31), ISTEXT(Z31)), 0, IF(OR(Y31&gt;3, Z31&gt;=2), 1, 0))</f>
        <v>0</v>
      </c>
      <c r="AE31" s="6">
        <f>IF(AND(ISTEXT(AA31), ISTEXT(AB31)), 0, IF(AND(AA31&gt;0.03, AB31&gt;=1), 1, 0))</f>
        <v>0</v>
      </c>
      <c r="AF31" s="4" t="s">
        <v>1005</v>
      </c>
      <c r="AG31" s="5">
        <v>0</v>
      </c>
      <c r="AH31" s="4" t="str">
        <f>IF(OR(AI31&gt;=3,AJ31="Shock"),"Shock","No Shock")</f>
        <v>No Shock</v>
      </c>
      <c r="AI31" s="60">
        <v>2</v>
      </c>
      <c r="AJ31" s="6" t="str">
        <f>IF(AK31&gt;=1,"Shock","No Shock")</f>
        <v>No Shock</v>
      </c>
      <c r="AK31">
        <v>0</v>
      </c>
    </row>
    <row r="32" spans="1:37" ht="17.5" thickTop="1" thickBot="1" x14ac:dyDescent="0.5">
      <c r="A32" s="50" t="s">
        <v>147</v>
      </c>
      <c r="B32" s="3" t="s">
        <v>193</v>
      </c>
      <c r="C32" s="3" t="s">
        <v>212</v>
      </c>
      <c r="D32" s="3" t="s">
        <v>213</v>
      </c>
      <c r="E32" s="3" t="str">
        <f>_xlfn.CONCAT(D32,"_",A32)</f>
        <v>AF0310_February</v>
      </c>
      <c r="F32" s="10">
        <v>36935.98380349105</v>
      </c>
      <c r="G32" s="8">
        <f>COUNTIF(H32, "Shock")+COUNTIF(V32, "Shock")+COUNTIF(AF32, "Shock")+COUNTIF(AH32, "Shock")</f>
        <v>1</v>
      </c>
      <c r="H32" s="4" t="str">
        <f>IF(I32&gt;0, "Shock", "No shock")</f>
        <v>Shock</v>
      </c>
      <c r="I32" s="4">
        <f>SUM(P32:U32)</f>
        <v>1</v>
      </c>
      <c r="J32" s="17">
        <v>-0.53146818674662499</v>
      </c>
      <c r="K32" s="17">
        <v>-1.0414410040659099</v>
      </c>
      <c r="L32" s="6" t="s">
        <v>1003</v>
      </c>
      <c r="M32" s="6" t="s">
        <v>1003</v>
      </c>
      <c r="N32" s="6" t="s">
        <v>1003</v>
      </c>
      <c r="O32" s="17">
        <v>-0.41042442101409993</v>
      </c>
      <c r="P32" s="56">
        <f>IF(J32&lt;=-0.8, 1, 0)</f>
        <v>0</v>
      </c>
      <c r="Q32" s="6">
        <f>IF(K32&lt;=-0.8, 1, 0)</f>
        <v>1</v>
      </c>
      <c r="R32" s="6">
        <f>IF(AND(NOT(ISTEXT(L32)),L32&gt;=0.25),1,0)</f>
        <v>0</v>
      </c>
      <c r="S32" s="6">
        <f>IF(AND(NOT(ISTEXT(M32)),M32&gt;=0.25), 1, 0)</f>
        <v>0</v>
      </c>
      <c r="T32" s="6">
        <f>IF(AND(NOT(ISTEXT(N32)), N32&gt;=3), 1, 0)</f>
        <v>0</v>
      </c>
      <c r="U32" s="6">
        <f>IF(O32&lt;=-0.8, 1, 0)</f>
        <v>0</v>
      </c>
      <c r="V32" s="4" t="str">
        <f>IF(W32&gt;0, "Shock", "No shock")</f>
        <v>No shock</v>
      </c>
      <c r="W32" s="4">
        <f>SUM(AC32:AE32)</f>
        <v>0</v>
      </c>
      <c r="X32" s="51">
        <v>0.998224</v>
      </c>
      <c r="Y32" s="6" t="s">
        <v>1004</v>
      </c>
      <c r="Z32" s="6" t="s">
        <v>1004</v>
      </c>
      <c r="AA32" s="16" t="s">
        <v>1003</v>
      </c>
      <c r="AB32" s="16" t="s">
        <v>1003</v>
      </c>
      <c r="AC32" s="6">
        <f>IF(ISTEXT(X32), 0, IF(X32&gt;1.4, 1, 0))</f>
        <v>0</v>
      </c>
      <c r="AD32" s="6">
        <f>IF(OR(ISTEXT(Y32), ISTEXT(Z32)), 0, IF(OR(Y32&gt;3, Z32&gt;=2), 1, 0))</f>
        <v>0</v>
      </c>
      <c r="AE32" s="6">
        <f>IF(AND(ISTEXT(AA32), ISTEXT(AB32)), 0, IF(AND(AA32&gt;0.03, AB32&gt;=1), 1, 0))</f>
        <v>0</v>
      </c>
      <c r="AF32" s="4" t="s">
        <v>1005</v>
      </c>
      <c r="AG32" s="5">
        <v>0</v>
      </c>
      <c r="AH32" s="4" t="str">
        <f>IF(OR(AI32&gt;=3,AJ32="Shock"),"Shock","No Shock")</f>
        <v>No Shock</v>
      </c>
      <c r="AI32" s="60">
        <v>2</v>
      </c>
      <c r="AJ32" s="6" t="str">
        <f>IF(AK32&gt;=1,"Shock","No Shock")</f>
        <v>No Shock</v>
      </c>
      <c r="AK32">
        <v>0</v>
      </c>
    </row>
    <row r="33" spans="1:37" ht="17.5" thickTop="1" thickBot="1" x14ac:dyDescent="0.5">
      <c r="A33" s="50" t="s">
        <v>147</v>
      </c>
      <c r="B33" s="3" t="s">
        <v>304</v>
      </c>
      <c r="C33" s="3" t="s">
        <v>311</v>
      </c>
      <c r="D33" s="3" t="s">
        <v>312</v>
      </c>
      <c r="E33" s="3" t="str">
        <f>_xlfn.CONCAT(D33,"_",A33)</f>
        <v>AF0804_February</v>
      </c>
      <c r="F33" s="10">
        <v>52840.866041856934</v>
      </c>
      <c r="G33" s="8">
        <f>COUNTIF(H33, "Shock")+COUNTIF(V33, "Shock")+COUNTIF(AF33, "Shock")+COUNTIF(AH33, "Shock")</f>
        <v>1</v>
      </c>
      <c r="H33" s="4" t="str">
        <f>IF(I33&gt;0, "Shock", "No shock")</f>
        <v>Shock</v>
      </c>
      <c r="I33" s="4">
        <f>SUM(P33:U33)</f>
        <v>1</v>
      </c>
      <c r="J33" s="17">
        <v>-0.61068945165191402</v>
      </c>
      <c r="K33" s="17">
        <v>-1.28045910596848</v>
      </c>
      <c r="L33" s="6" t="s">
        <v>1003</v>
      </c>
      <c r="M33" s="6" t="s">
        <v>1003</v>
      </c>
      <c r="N33" s="6" t="s">
        <v>1003</v>
      </c>
      <c r="O33" s="17">
        <v>0.1156153853324072</v>
      </c>
      <c r="P33" s="56">
        <f>IF(J33&lt;=-0.8, 1, 0)</f>
        <v>0</v>
      </c>
      <c r="Q33" s="6">
        <f>IF(K33&lt;=-0.8, 1, 0)</f>
        <v>1</v>
      </c>
      <c r="R33" s="6">
        <f>IF(AND(NOT(ISTEXT(L33)),L33&gt;=0.25),1,0)</f>
        <v>0</v>
      </c>
      <c r="S33" s="6">
        <f>IF(AND(NOT(ISTEXT(M33)),M33&gt;=0.25), 1, 0)</f>
        <v>0</v>
      </c>
      <c r="T33" s="6">
        <f>IF(AND(NOT(ISTEXT(N33)), N33&gt;=3), 1, 0)</f>
        <v>0</v>
      </c>
      <c r="U33" s="6">
        <f>IF(O33&lt;=-0.8, 1, 0)</f>
        <v>0</v>
      </c>
      <c r="V33" s="4" t="str">
        <f>IF(W33&gt;0, "Shock", "No shock")</f>
        <v>No shock</v>
      </c>
      <c r="W33" s="4">
        <f>SUM(AC33:AE33)</f>
        <v>0</v>
      </c>
      <c r="X33" s="51">
        <v>0.97932399999999997</v>
      </c>
      <c r="Y33" s="6" t="s">
        <v>1004</v>
      </c>
      <c r="Z33" s="6" t="s">
        <v>1004</v>
      </c>
      <c r="AA33" s="16" t="s">
        <v>1003</v>
      </c>
      <c r="AB33" s="16" t="s">
        <v>1003</v>
      </c>
      <c r="AC33" s="6">
        <f>IF(ISTEXT(X33), 0, IF(X33&gt;1.4, 1, 0))</f>
        <v>0</v>
      </c>
      <c r="AD33" s="6">
        <f>IF(OR(ISTEXT(Y33), ISTEXT(Z33)), 0, IF(OR(Y33&gt;3, Z33&gt;=2), 1, 0))</f>
        <v>0</v>
      </c>
      <c r="AE33" s="6">
        <f>IF(AND(ISTEXT(AA33), ISTEXT(AB33)), 0, IF(AND(AA33&gt;0.03, AB33&gt;=1), 1, 0))</f>
        <v>0</v>
      </c>
      <c r="AF33" s="4" t="s">
        <v>1005</v>
      </c>
      <c r="AG33" s="5">
        <v>0</v>
      </c>
      <c r="AH33" s="4" t="str">
        <f>IF(OR(AI33&gt;=3,AJ33="Shock"),"Shock","No Shock")</f>
        <v>No Shock</v>
      </c>
      <c r="AI33" s="60">
        <v>2</v>
      </c>
      <c r="AJ33" s="6" t="str">
        <f>IF(AK33&gt;=1,"Shock","No Shock")</f>
        <v>No Shock</v>
      </c>
      <c r="AK33">
        <v>0</v>
      </c>
    </row>
    <row r="34" spans="1:37" ht="17.5" thickTop="1" thickBot="1" x14ac:dyDescent="0.5">
      <c r="A34" s="50" t="s">
        <v>147</v>
      </c>
      <c r="B34" s="3" t="s">
        <v>364</v>
      </c>
      <c r="C34" s="3" t="s">
        <v>394</v>
      </c>
      <c r="D34" s="3" t="s">
        <v>395</v>
      </c>
      <c r="E34" s="3" t="str">
        <f>_xlfn.CONCAT(D34,"_",A34)</f>
        <v>AF1116_February</v>
      </c>
      <c r="F34" s="10">
        <v>157610.07546068021</v>
      </c>
      <c r="G34" s="8">
        <f>COUNTIF(H34, "Shock")+COUNTIF(V34, "Shock")+COUNTIF(AF34, "Shock")+COUNTIF(AH34, "Shock")</f>
        <v>2</v>
      </c>
      <c r="H34" s="4" t="str">
        <f>IF(I34&gt;0, "Shock", "No shock")</f>
        <v>Shock</v>
      </c>
      <c r="I34" s="4">
        <f>SUM(P34:U34)</f>
        <v>1</v>
      </c>
      <c r="J34" s="17">
        <v>-1.02017459699086</v>
      </c>
      <c r="K34" s="17">
        <v>-0.73637209426272998</v>
      </c>
      <c r="L34" s="6" t="s">
        <v>1003</v>
      </c>
      <c r="M34" s="6" t="s">
        <v>1003</v>
      </c>
      <c r="N34" s="6" t="s">
        <v>1003</v>
      </c>
      <c r="O34" s="17">
        <v>-0.3775820225291977</v>
      </c>
      <c r="P34" s="56">
        <f>IF(J34&lt;=-0.8, 1, 0)</f>
        <v>1</v>
      </c>
      <c r="Q34" s="6">
        <f>IF(K34&lt;=-0.8, 1, 0)</f>
        <v>0</v>
      </c>
      <c r="R34" s="6">
        <f>IF(AND(NOT(ISTEXT(L34)),L34&gt;=0.25),1,0)</f>
        <v>0</v>
      </c>
      <c r="S34" s="6">
        <f>IF(AND(NOT(ISTEXT(M34)),M34&gt;=0.25), 1, 0)</f>
        <v>0</v>
      </c>
      <c r="T34" s="6">
        <f>IF(AND(NOT(ISTEXT(N34)), N34&gt;=3), 1, 0)</f>
        <v>0</v>
      </c>
      <c r="U34" s="6">
        <f>IF(O34&lt;=-0.8, 1, 0)</f>
        <v>0</v>
      </c>
      <c r="V34" s="4" t="str">
        <f>IF(W34&gt;0, "Shock", "No shock")</f>
        <v>No shock</v>
      </c>
      <c r="W34" s="4">
        <f>SUM(AC34:AE34)</f>
        <v>0</v>
      </c>
      <c r="X34" s="51">
        <v>0.53552500000000003</v>
      </c>
      <c r="Y34" s="6" t="s">
        <v>1004</v>
      </c>
      <c r="Z34" s="6" t="s">
        <v>1004</v>
      </c>
      <c r="AA34" s="16" t="s">
        <v>1003</v>
      </c>
      <c r="AB34" s="16" t="s">
        <v>1003</v>
      </c>
      <c r="AC34" s="6">
        <f>IF(ISTEXT(X34), 0, IF(X34&gt;1.4, 1, 0))</f>
        <v>0</v>
      </c>
      <c r="AD34" s="6">
        <f>IF(OR(ISTEXT(Y34), ISTEXT(Z34)), 0, IF(OR(Y34&gt;3, Z34&gt;=2), 1, 0))</f>
        <v>0</v>
      </c>
      <c r="AE34" s="6">
        <f>IF(AND(ISTEXT(AA34), ISTEXT(AB34)), 0, IF(AND(AA34&gt;0.03, AB34&gt;=1), 1, 0))</f>
        <v>0</v>
      </c>
      <c r="AF34" s="4" t="s">
        <v>1005</v>
      </c>
      <c r="AG34" s="5">
        <v>0</v>
      </c>
      <c r="AH34" s="4" t="str">
        <f>IF(OR(AI34&gt;=3,AJ34="Shock"),"Shock","No Shock")</f>
        <v>Shock</v>
      </c>
      <c r="AI34" s="60">
        <v>2</v>
      </c>
      <c r="AJ34" s="6" t="str">
        <f>IF(AK34&gt;=1,"Shock","No Shock")</f>
        <v>Shock</v>
      </c>
      <c r="AK34">
        <v>3</v>
      </c>
    </row>
    <row r="35" spans="1:37" ht="17.5" thickTop="1" thickBot="1" x14ac:dyDescent="0.5">
      <c r="A35" s="50" t="s">
        <v>147</v>
      </c>
      <c r="B35" s="3" t="s">
        <v>645</v>
      </c>
      <c r="C35" s="3" t="s">
        <v>654</v>
      </c>
      <c r="D35" s="3" t="s">
        <v>655</v>
      </c>
      <c r="E35" s="3" t="str">
        <f>_xlfn.CONCAT(D35,"_",A35)</f>
        <v>AF2005_February</v>
      </c>
      <c r="F35" s="10">
        <v>70209.122622802286</v>
      </c>
      <c r="G35" s="8">
        <f>COUNTIF(H35, "Shock")+COUNTIF(V35, "Shock")+COUNTIF(AF35, "Shock")+COUNTIF(AH35, "Shock")</f>
        <v>1</v>
      </c>
      <c r="H35" s="4" t="str">
        <f>IF(I35&gt;0, "Shock", "No shock")</f>
        <v>Shock</v>
      </c>
      <c r="I35" s="4">
        <f>SUM(P35:U35)</f>
        <v>1</v>
      </c>
      <c r="J35" s="17">
        <v>-0.32285677734186102</v>
      </c>
      <c r="K35" s="17">
        <v>-1.18978293107288</v>
      </c>
      <c r="L35" s="6" t="s">
        <v>1003</v>
      </c>
      <c r="M35" s="6" t="s">
        <v>1003</v>
      </c>
      <c r="N35" s="6" t="s">
        <v>1003</v>
      </c>
      <c r="O35" s="17">
        <v>-0.38073157931961571</v>
      </c>
      <c r="P35" s="56">
        <f>IF(J35&lt;=-0.8, 1, 0)</f>
        <v>0</v>
      </c>
      <c r="Q35" s="6">
        <f>IF(K35&lt;=-0.8, 1, 0)</f>
        <v>1</v>
      </c>
      <c r="R35" s="6">
        <f>IF(AND(NOT(ISTEXT(L35)),L35&gt;=0.25),1,0)</f>
        <v>0</v>
      </c>
      <c r="S35" s="6">
        <f>IF(AND(NOT(ISTEXT(M35)),M35&gt;=0.25), 1, 0)</f>
        <v>0</v>
      </c>
      <c r="T35" s="6">
        <f>IF(AND(NOT(ISTEXT(N35)), N35&gt;=3), 1, 0)</f>
        <v>0</v>
      </c>
      <c r="U35" s="6">
        <f>IF(O35&lt;=-0.8, 1, 0)</f>
        <v>0</v>
      </c>
      <c r="V35" s="4" t="str">
        <f>IF(W35&gt;0, "Shock", "No shock")</f>
        <v>No shock</v>
      </c>
      <c r="W35" s="4">
        <f>SUM(AC35:AE35)</f>
        <v>0</v>
      </c>
      <c r="X35" s="51">
        <v>0.85639700000000007</v>
      </c>
      <c r="Y35" s="6" t="s">
        <v>1004</v>
      </c>
      <c r="Z35" s="6" t="s">
        <v>1004</v>
      </c>
      <c r="AA35" s="16" t="s">
        <v>1003</v>
      </c>
      <c r="AB35" s="16" t="s">
        <v>1003</v>
      </c>
      <c r="AC35" s="6">
        <f>IF(ISTEXT(X35), 0, IF(X35&gt;1.4, 1, 0))</f>
        <v>0</v>
      </c>
      <c r="AD35" s="6">
        <f>IF(OR(ISTEXT(Y35), ISTEXT(Z35)), 0, IF(OR(Y35&gt;3, Z35&gt;=2), 1, 0))</f>
        <v>0</v>
      </c>
      <c r="AE35" s="6">
        <f>IF(AND(ISTEXT(AA35), ISTEXT(AB35)), 0, IF(AND(AA35&gt;0.03, AB35&gt;=1), 1, 0))</f>
        <v>0</v>
      </c>
      <c r="AF35" s="4" t="s">
        <v>1005</v>
      </c>
      <c r="AG35" s="5">
        <v>0</v>
      </c>
      <c r="AH35" s="4" t="str">
        <f>IF(OR(AI35&gt;=3,AJ35="Shock"),"Shock","No Shock")</f>
        <v>No Shock</v>
      </c>
      <c r="AI35" s="60">
        <v>2</v>
      </c>
      <c r="AJ35" s="6" t="str">
        <f>IF(AK35&gt;=1,"Shock","No Shock")</f>
        <v>No Shock</v>
      </c>
      <c r="AK35">
        <v>0</v>
      </c>
    </row>
    <row r="36" spans="1:37" ht="17.5" thickTop="1" thickBot="1" x14ac:dyDescent="0.5">
      <c r="A36" s="50" t="s">
        <v>147</v>
      </c>
      <c r="B36" s="3" t="s">
        <v>350</v>
      </c>
      <c r="C36" s="3" t="s">
        <v>358</v>
      </c>
      <c r="D36" s="3" t="s">
        <v>359</v>
      </c>
      <c r="E36" s="3" t="str">
        <f>_xlfn.CONCAT(D36,"_",A36)</f>
        <v>AF1005_February</v>
      </c>
      <c r="F36" s="10">
        <v>146763.51282014931</v>
      </c>
      <c r="G36" s="8">
        <f>COUNTIF(H36, "Shock")+COUNTIF(V36, "Shock")+COUNTIF(AF36, "Shock")+COUNTIF(AH36, "Shock")</f>
        <v>1</v>
      </c>
      <c r="H36" s="4" t="str">
        <f>IF(I36&gt;0, "Shock", "No shock")</f>
        <v>Shock</v>
      </c>
      <c r="I36" s="4">
        <f>SUM(P36:U36)</f>
        <v>1</v>
      </c>
      <c r="J36" s="17">
        <v>-0.39535035047512701</v>
      </c>
      <c r="K36" s="17">
        <v>-1.2146492488821801</v>
      </c>
      <c r="L36" s="6" t="s">
        <v>1003</v>
      </c>
      <c r="M36" s="6" t="s">
        <v>1003</v>
      </c>
      <c r="N36" s="6" t="s">
        <v>1003</v>
      </c>
      <c r="O36" s="17">
        <v>4.7645441632847708E-2</v>
      </c>
      <c r="P36" s="56">
        <f>IF(J36&lt;=-0.8, 1, 0)</f>
        <v>0</v>
      </c>
      <c r="Q36" s="6">
        <f>IF(K36&lt;=-0.8, 1, 0)</f>
        <v>1</v>
      </c>
      <c r="R36" s="6">
        <f>IF(AND(NOT(ISTEXT(L36)),L36&gt;=0.25),1,0)</f>
        <v>0</v>
      </c>
      <c r="S36" s="6">
        <f>IF(AND(NOT(ISTEXT(M36)),M36&gt;=0.25), 1, 0)</f>
        <v>0</v>
      </c>
      <c r="T36" s="6">
        <f>IF(AND(NOT(ISTEXT(N36)), N36&gt;=3), 1, 0)</f>
        <v>0</v>
      </c>
      <c r="U36" s="6">
        <f>IF(O36&lt;=-0.8, 1, 0)</f>
        <v>0</v>
      </c>
      <c r="V36" s="4" t="str">
        <f>IF(W36&gt;0, "Shock", "No shock")</f>
        <v>No shock</v>
      </c>
      <c r="W36" s="4">
        <f>SUM(AC36:AE36)</f>
        <v>0</v>
      </c>
      <c r="X36" s="51">
        <v>0.77092200000000011</v>
      </c>
      <c r="Y36" s="6" t="s">
        <v>1004</v>
      </c>
      <c r="Z36" s="6" t="s">
        <v>1004</v>
      </c>
      <c r="AA36" s="16" t="s">
        <v>1003</v>
      </c>
      <c r="AB36" s="16" t="s">
        <v>1003</v>
      </c>
      <c r="AC36" s="6">
        <f>IF(ISTEXT(X36), 0, IF(X36&gt;1.4, 1, 0))</f>
        <v>0</v>
      </c>
      <c r="AD36" s="6">
        <f>IF(OR(ISTEXT(Y36), ISTEXT(Z36)), 0, IF(OR(Y36&gt;3, Z36&gt;=2), 1, 0))</f>
        <v>0</v>
      </c>
      <c r="AE36" s="6">
        <f>IF(AND(ISTEXT(AA36), ISTEXT(AB36)), 0, IF(AND(AA36&gt;0.03, AB36&gt;=1), 1, 0))</f>
        <v>0</v>
      </c>
      <c r="AF36" s="4" t="s">
        <v>1005</v>
      </c>
      <c r="AG36" s="5">
        <v>0</v>
      </c>
      <c r="AH36" s="4" t="str">
        <f>IF(OR(AI36&gt;=3,AJ36="Shock"),"Shock","No Shock")</f>
        <v>No Shock</v>
      </c>
      <c r="AI36" s="60">
        <v>2</v>
      </c>
      <c r="AJ36" s="6" t="str">
        <f>IF(AK36&gt;=1,"Shock","No Shock")</f>
        <v>No Shock</v>
      </c>
      <c r="AK36">
        <v>0</v>
      </c>
    </row>
    <row r="37" spans="1:37" ht="17.5" thickTop="1" thickBot="1" x14ac:dyDescent="0.5">
      <c r="A37" s="50" t="s">
        <v>147</v>
      </c>
      <c r="B37" s="3" t="s">
        <v>539</v>
      </c>
      <c r="C37" s="3" t="s">
        <v>574</v>
      </c>
      <c r="D37" s="3" t="s">
        <v>575</v>
      </c>
      <c r="E37" s="3" t="str">
        <f>_xlfn.CONCAT(D37,"_",A37)</f>
        <v>AF1718_February</v>
      </c>
      <c r="F37" s="10">
        <v>33179.857334004169</v>
      </c>
      <c r="G37" s="8">
        <f>COUNTIF(H37, "Shock")+COUNTIF(V37, "Shock")+COUNTIF(AF37, "Shock")+COUNTIF(AH37, "Shock")</f>
        <v>1</v>
      </c>
      <c r="H37" s="4" t="str">
        <f>IF(I37&gt;0, "Shock", "No shock")</f>
        <v>Shock</v>
      </c>
      <c r="I37" s="4">
        <f>SUM(P37:U37)</f>
        <v>2</v>
      </c>
      <c r="J37" s="17">
        <v>-1.1883196416108499</v>
      </c>
      <c r="K37" s="17">
        <v>-2.1779098562572301</v>
      </c>
      <c r="L37" s="6" t="s">
        <v>1003</v>
      </c>
      <c r="M37" s="6" t="s">
        <v>1003</v>
      </c>
      <c r="N37" s="6" t="s">
        <v>1003</v>
      </c>
      <c r="O37" s="17">
        <v>-0.12988911512913509</v>
      </c>
      <c r="P37" s="56">
        <f>IF(J37&lt;=-0.8, 1, 0)</f>
        <v>1</v>
      </c>
      <c r="Q37" s="6">
        <f>IF(K37&lt;=-0.8, 1, 0)</f>
        <v>1</v>
      </c>
      <c r="R37" s="6">
        <f>IF(AND(NOT(ISTEXT(L37)),L37&gt;=0.25),1,0)</f>
        <v>0</v>
      </c>
      <c r="S37" s="6">
        <f>IF(AND(NOT(ISTEXT(M37)),M37&gt;=0.25), 1, 0)</f>
        <v>0</v>
      </c>
      <c r="T37" s="6">
        <f>IF(AND(NOT(ISTEXT(N37)), N37&gt;=3), 1, 0)</f>
        <v>0</v>
      </c>
      <c r="U37" s="6">
        <f>IF(O37&lt;=-0.8, 1, 0)</f>
        <v>0</v>
      </c>
      <c r="V37" s="4" t="str">
        <f>IF(W37&gt;0, "Shock", "No shock")</f>
        <v>No shock</v>
      </c>
      <c r="W37" s="4">
        <f>SUM(AC37:AE37)</f>
        <v>0</v>
      </c>
      <c r="X37" s="51">
        <v>0.87770700000000001</v>
      </c>
      <c r="Y37" s="6" t="s">
        <v>1004</v>
      </c>
      <c r="Z37" s="6" t="s">
        <v>1004</v>
      </c>
      <c r="AA37" s="16" t="s">
        <v>1003</v>
      </c>
      <c r="AB37" s="16" t="s">
        <v>1003</v>
      </c>
      <c r="AC37" s="6">
        <f>IF(ISTEXT(X37), 0, IF(X37&gt;1.4, 1, 0))</f>
        <v>0</v>
      </c>
      <c r="AD37" s="6">
        <f>IF(OR(ISTEXT(Y37), ISTEXT(Z37)), 0, IF(OR(Y37&gt;3, Z37&gt;=2), 1, 0))</f>
        <v>0</v>
      </c>
      <c r="AE37" s="6">
        <f>IF(AND(ISTEXT(AA37), ISTEXT(AB37)), 0, IF(AND(AA37&gt;0.03, AB37&gt;=1), 1, 0))</f>
        <v>0</v>
      </c>
      <c r="AF37" s="4" t="s">
        <v>1005</v>
      </c>
      <c r="AG37" s="5">
        <v>0</v>
      </c>
      <c r="AH37" s="4" t="str">
        <f>IF(OR(AI37&gt;=3,AJ37="Shock"),"Shock","No Shock")</f>
        <v>No Shock</v>
      </c>
      <c r="AI37" s="60">
        <v>2</v>
      </c>
      <c r="AJ37" s="6" t="str">
        <f>IF(AK37&gt;=1,"Shock","No Shock")</f>
        <v>No Shock</v>
      </c>
      <c r="AK37">
        <v>0</v>
      </c>
    </row>
    <row r="38" spans="1:37" ht="17.5" thickTop="1" thickBot="1" x14ac:dyDescent="0.5">
      <c r="A38" s="50" t="s">
        <v>147</v>
      </c>
      <c r="B38" s="3" t="s">
        <v>350</v>
      </c>
      <c r="C38" s="3" t="s">
        <v>356</v>
      </c>
      <c r="D38" s="3" t="s">
        <v>357</v>
      </c>
      <c r="E38" s="3" t="str">
        <f>_xlfn.CONCAT(D38,"_",A38)</f>
        <v>AF1004_February</v>
      </c>
      <c r="F38" s="10">
        <v>57543.634905136765</v>
      </c>
      <c r="G38" s="8">
        <f>COUNTIF(H38, "Shock")+COUNTIF(V38, "Shock")+COUNTIF(AF38, "Shock")+COUNTIF(AH38, "Shock")</f>
        <v>1</v>
      </c>
      <c r="H38" s="4" t="str">
        <f>IF(I38&gt;0, "Shock", "No shock")</f>
        <v>Shock</v>
      </c>
      <c r="I38" s="4">
        <f>SUM(P38:U38)</f>
        <v>1</v>
      </c>
      <c r="J38" s="17">
        <v>-9.6625425090844E-2</v>
      </c>
      <c r="K38" s="17">
        <v>-0.99089530706405604</v>
      </c>
      <c r="L38" s="6" t="s">
        <v>1003</v>
      </c>
      <c r="M38" s="6" t="s">
        <v>1003</v>
      </c>
      <c r="N38" s="6" t="s">
        <v>1003</v>
      </c>
      <c r="O38" s="17">
        <v>3.3688535049987159E-2</v>
      </c>
      <c r="P38" s="56">
        <f>IF(J38&lt;=-0.8, 1, 0)</f>
        <v>0</v>
      </c>
      <c r="Q38" s="6">
        <f>IF(K38&lt;=-0.8, 1, 0)</f>
        <v>1</v>
      </c>
      <c r="R38" s="6">
        <f>IF(AND(NOT(ISTEXT(L38)),L38&gt;=0.25),1,0)</f>
        <v>0</v>
      </c>
      <c r="S38" s="6">
        <f>IF(AND(NOT(ISTEXT(M38)),M38&gt;=0.25), 1, 0)</f>
        <v>0</v>
      </c>
      <c r="T38" s="6">
        <f>IF(AND(NOT(ISTEXT(N38)), N38&gt;=3), 1, 0)</f>
        <v>0</v>
      </c>
      <c r="U38" s="6">
        <f>IF(O38&lt;=-0.8, 1, 0)</f>
        <v>0</v>
      </c>
      <c r="V38" s="4" t="str">
        <f>IF(W38&gt;0, "Shock", "No shock")</f>
        <v>No shock</v>
      </c>
      <c r="W38" s="4">
        <f>SUM(AC38:AE38)</f>
        <v>0</v>
      </c>
      <c r="X38" s="51">
        <v>0.92259900000000006</v>
      </c>
      <c r="Y38" s="6" t="s">
        <v>1004</v>
      </c>
      <c r="Z38" s="6" t="s">
        <v>1004</v>
      </c>
      <c r="AA38" s="16" t="s">
        <v>1003</v>
      </c>
      <c r="AB38" s="16" t="s">
        <v>1003</v>
      </c>
      <c r="AC38" s="6">
        <f>IF(ISTEXT(X38), 0, IF(X38&gt;1.4, 1, 0))</f>
        <v>0</v>
      </c>
      <c r="AD38" s="6">
        <f>IF(OR(ISTEXT(Y38), ISTEXT(Z38)), 0, IF(OR(Y38&gt;3, Z38&gt;=2), 1, 0))</f>
        <v>0</v>
      </c>
      <c r="AE38" s="6">
        <f>IF(AND(ISTEXT(AA38), ISTEXT(AB38)), 0, IF(AND(AA38&gt;0.03, AB38&gt;=1), 1, 0))</f>
        <v>0</v>
      </c>
      <c r="AF38" s="4" t="s">
        <v>1005</v>
      </c>
      <c r="AG38" s="5">
        <v>0</v>
      </c>
      <c r="AH38" s="4" t="str">
        <f>IF(OR(AI38&gt;=3,AJ38="Shock"),"Shock","No Shock")</f>
        <v>No Shock</v>
      </c>
      <c r="AI38" s="60">
        <v>2</v>
      </c>
      <c r="AJ38" s="6" t="str">
        <f>IF(AK38&gt;=1,"Shock","No Shock")</f>
        <v>No Shock</v>
      </c>
      <c r="AK38">
        <v>0</v>
      </c>
    </row>
    <row r="39" spans="1:37" ht="17.5" thickTop="1" thickBot="1" x14ac:dyDescent="0.5">
      <c r="A39" s="50" t="s">
        <v>147</v>
      </c>
      <c r="B39" s="3" t="s">
        <v>539</v>
      </c>
      <c r="C39" s="3" t="s">
        <v>564</v>
      </c>
      <c r="D39" s="3" t="s">
        <v>565</v>
      </c>
      <c r="E39" s="3" t="str">
        <f>_xlfn.CONCAT(D39,"_",A39)</f>
        <v>AF1713_February</v>
      </c>
      <c r="F39" s="10">
        <v>67675.358941306622</v>
      </c>
      <c r="G39" s="8">
        <f>COUNTIF(H39, "Shock")+COUNTIF(V39, "Shock")+COUNTIF(AF39, "Shock")+COUNTIF(AH39, "Shock")</f>
        <v>1</v>
      </c>
      <c r="H39" s="4" t="str">
        <f>IF(I39&gt;0, "Shock", "No shock")</f>
        <v>Shock</v>
      </c>
      <c r="I39" s="4">
        <f>SUM(P39:U39)</f>
        <v>3</v>
      </c>
      <c r="J39" s="17">
        <v>-0.99120923876762401</v>
      </c>
      <c r="K39" s="17">
        <v>-2.3528476639797802</v>
      </c>
      <c r="L39" s="6" t="s">
        <v>1003</v>
      </c>
      <c r="M39" s="6" t="s">
        <v>1003</v>
      </c>
      <c r="N39" s="6" t="s">
        <v>1003</v>
      </c>
      <c r="O39" s="17">
        <v>-1.117905881983474</v>
      </c>
      <c r="P39" s="56">
        <f>IF(J39&lt;=-0.8, 1, 0)</f>
        <v>1</v>
      </c>
      <c r="Q39" s="6">
        <f>IF(K39&lt;=-0.8, 1, 0)</f>
        <v>1</v>
      </c>
      <c r="R39" s="6">
        <f>IF(AND(NOT(ISTEXT(L39)),L39&gt;=0.25),1,0)</f>
        <v>0</v>
      </c>
      <c r="S39" s="6">
        <f>IF(AND(NOT(ISTEXT(M39)),M39&gt;=0.25), 1, 0)</f>
        <v>0</v>
      </c>
      <c r="T39" s="6">
        <f>IF(AND(NOT(ISTEXT(N39)), N39&gt;=3), 1, 0)</f>
        <v>0</v>
      </c>
      <c r="U39" s="6">
        <f>IF(O39&lt;=-0.8, 1, 0)</f>
        <v>1</v>
      </c>
      <c r="V39" s="4" t="str">
        <f>IF(W39&gt;0, "Shock", "No shock")</f>
        <v>No shock</v>
      </c>
      <c r="W39" s="4">
        <f>SUM(AC39:AE39)</f>
        <v>0</v>
      </c>
      <c r="X39" s="51">
        <v>1.046794</v>
      </c>
      <c r="Y39" s="6" t="s">
        <v>1004</v>
      </c>
      <c r="Z39" s="6" t="s">
        <v>1004</v>
      </c>
      <c r="AA39" s="16" t="s">
        <v>1003</v>
      </c>
      <c r="AB39" s="16" t="s">
        <v>1003</v>
      </c>
      <c r="AC39" s="6">
        <f>IF(ISTEXT(X39), 0, IF(X39&gt;1.4, 1, 0))</f>
        <v>0</v>
      </c>
      <c r="AD39" s="6">
        <f>IF(OR(ISTEXT(Y39), ISTEXT(Z39)), 0, IF(OR(Y39&gt;3, Z39&gt;=2), 1, 0))</f>
        <v>0</v>
      </c>
      <c r="AE39" s="6">
        <f>IF(AND(ISTEXT(AA39), ISTEXT(AB39)), 0, IF(AND(AA39&gt;0.03, AB39&gt;=1), 1, 0))</f>
        <v>0</v>
      </c>
      <c r="AF39" s="4" t="s">
        <v>1005</v>
      </c>
      <c r="AG39" s="5">
        <v>0</v>
      </c>
      <c r="AH39" s="4" t="str">
        <f>IF(OR(AI39&gt;=3,AJ39="Shock"),"Shock","No Shock")</f>
        <v>No Shock</v>
      </c>
      <c r="AI39" s="65">
        <v>2</v>
      </c>
      <c r="AJ39" s="6" t="str">
        <f>IF(AK39&gt;=1,"Shock","No Shock")</f>
        <v>No Shock</v>
      </c>
      <c r="AK39">
        <v>0</v>
      </c>
    </row>
    <row r="40" spans="1:37" ht="17.5" thickTop="1" thickBot="1" x14ac:dyDescent="0.5">
      <c r="A40" s="50" t="s">
        <v>147</v>
      </c>
      <c r="B40" s="3" t="s">
        <v>839</v>
      </c>
      <c r="C40" s="3" t="s">
        <v>844</v>
      </c>
      <c r="D40" s="3" t="s">
        <v>845</v>
      </c>
      <c r="E40" s="3" t="str">
        <f>_xlfn.CONCAT(D40,"_",A40)</f>
        <v>AF2903_February</v>
      </c>
      <c r="F40" s="10">
        <v>90472.026097633599</v>
      </c>
      <c r="G40" s="8">
        <f>COUNTIF(H40, "Shock")+COUNTIF(V40, "Shock")+COUNTIF(AF40, "Shock")+COUNTIF(AH40, "Shock")</f>
        <v>1</v>
      </c>
      <c r="H40" s="4" t="str">
        <f>IF(I40&gt;0, "Shock", "No shock")</f>
        <v>Shock</v>
      </c>
      <c r="I40" s="4">
        <f>SUM(P40:U40)</f>
        <v>1</v>
      </c>
      <c r="J40" s="17">
        <v>-0.61349234836442101</v>
      </c>
      <c r="K40" s="17">
        <v>-1.4092816738855301</v>
      </c>
      <c r="L40" s="6" t="s">
        <v>1003</v>
      </c>
      <c r="M40" s="6" t="s">
        <v>1003</v>
      </c>
      <c r="N40" s="6" t="s">
        <v>1003</v>
      </c>
      <c r="O40" s="17">
        <v>-0.6288657893250077</v>
      </c>
      <c r="P40" s="56">
        <f>IF(J40&lt;=-0.8, 1, 0)</f>
        <v>0</v>
      </c>
      <c r="Q40" s="6">
        <f>IF(K40&lt;=-0.8, 1, 0)</f>
        <v>1</v>
      </c>
      <c r="R40" s="6">
        <f>IF(AND(NOT(ISTEXT(L40)),L40&gt;=0.25),1,0)</f>
        <v>0</v>
      </c>
      <c r="S40" s="6">
        <f>IF(AND(NOT(ISTEXT(M40)),M40&gt;=0.25), 1, 0)</f>
        <v>0</v>
      </c>
      <c r="T40" s="6">
        <f>IF(AND(NOT(ISTEXT(N40)), N40&gt;=3), 1, 0)</f>
        <v>0</v>
      </c>
      <c r="U40" s="6">
        <f>IF(O40&lt;=-0.8, 1, 0)</f>
        <v>0</v>
      </c>
      <c r="V40" s="4" t="str">
        <f>IF(W40&gt;0, "Shock", "No shock")</f>
        <v>No shock</v>
      </c>
      <c r="W40" s="4">
        <f>SUM(AC40:AE40)</f>
        <v>0</v>
      </c>
      <c r="X40" s="51">
        <v>0.639706</v>
      </c>
      <c r="Y40" s="6" t="s">
        <v>1004</v>
      </c>
      <c r="Z40" s="6" t="s">
        <v>1004</v>
      </c>
      <c r="AA40" s="16" t="s">
        <v>1003</v>
      </c>
      <c r="AB40" s="16" t="s">
        <v>1003</v>
      </c>
      <c r="AC40" s="6">
        <f>IF(ISTEXT(X40), 0, IF(X40&gt;1.4, 1, 0))</f>
        <v>0</v>
      </c>
      <c r="AD40" s="6">
        <f>IF(OR(ISTEXT(Y40), ISTEXT(Z40)), 0, IF(OR(Y40&gt;3, Z40&gt;=2), 1, 0))</f>
        <v>0</v>
      </c>
      <c r="AE40" s="6">
        <f>IF(AND(ISTEXT(AA40), ISTEXT(AB40)), 0, IF(AND(AA40&gt;0.03, AB40&gt;=1), 1, 0))</f>
        <v>0</v>
      </c>
      <c r="AF40" s="4" t="s">
        <v>1005</v>
      </c>
      <c r="AG40" s="5">
        <v>0</v>
      </c>
      <c r="AH40" s="4" t="str">
        <f>IF(OR(AI40&gt;=3,AJ40="Shock"),"Shock","No Shock")</f>
        <v>No Shock</v>
      </c>
      <c r="AI40" s="65">
        <v>2</v>
      </c>
      <c r="AJ40" s="6" t="str">
        <f>IF(AK40&gt;=1,"Shock","No Shock")</f>
        <v>No Shock</v>
      </c>
      <c r="AK40">
        <v>0</v>
      </c>
    </row>
    <row r="41" spans="1:37" ht="17.5" thickTop="1" thickBot="1" x14ac:dyDescent="0.5">
      <c r="A41" s="50" t="s">
        <v>147</v>
      </c>
      <c r="B41" s="3" t="s">
        <v>910</v>
      </c>
      <c r="C41" s="3" t="s">
        <v>918</v>
      </c>
      <c r="D41" s="3" t="s">
        <v>919</v>
      </c>
      <c r="E41" s="3" t="str">
        <f>_xlfn.CONCAT(D41,"_",A41)</f>
        <v>AF3205_February</v>
      </c>
      <c r="F41" s="10">
        <v>70288.777511374879</v>
      </c>
      <c r="G41" s="8">
        <f>COUNTIF(H41, "Shock")+COUNTIF(V41, "Shock")+COUNTIF(AF41, "Shock")+COUNTIF(AH41, "Shock")</f>
        <v>1</v>
      </c>
      <c r="H41" s="4" t="str">
        <f>IF(I41&gt;0, "Shock", "No shock")</f>
        <v>Shock</v>
      </c>
      <c r="I41" s="4">
        <f>SUM(P41:U41)</f>
        <v>1</v>
      </c>
      <c r="J41" s="17">
        <v>-0.26584230652269097</v>
      </c>
      <c r="K41" s="17">
        <v>-1.41144897743147</v>
      </c>
      <c r="L41" s="6" t="s">
        <v>1003</v>
      </c>
      <c r="M41" s="6" t="s">
        <v>1003</v>
      </c>
      <c r="N41" s="6" t="s">
        <v>1003</v>
      </c>
      <c r="O41" s="17">
        <v>-0.76865585911935186</v>
      </c>
      <c r="P41" s="56">
        <f>IF(J41&lt;=-0.8, 1, 0)</f>
        <v>0</v>
      </c>
      <c r="Q41" s="6">
        <f>IF(K41&lt;=-0.8, 1, 0)</f>
        <v>1</v>
      </c>
      <c r="R41" s="6">
        <f>IF(AND(NOT(ISTEXT(L41)),L41&gt;=0.25),1,0)</f>
        <v>0</v>
      </c>
      <c r="S41" s="6">
        <f>IF(AND(NOT(ISTEXT(M41)),M41&gt;=0.25), 1, 0)</f>
        <v>0</v>
      </c>
      <c r="T41" s="6">
        <f>IF(AND(NOT(ISTEXT(N41)), N41&gt;=3), 1, 0)</f>
        <v>0</v>
      </c>
      <c r="U41" s="6">
        <f>IF(O41&lt;=-0.8, 1, 0)</f>
        <v>0</v>
      </c>
      <c r="V41" s="4" t="str">
        <f>IF(W41&gt;0, "Shock", "No shock")</f>
        <v>No shock</v>
      </c>
      <c r="W41" s="4">
        <f>SUM(AC41:AE41)</f>
        <v>0</v>
      </c>
      <c r="X41" s="51">
        <v>0.864761</v>
      </c>
      <c r="Y41" s="6" t="s">
        <v>1004</v>
      </c>
      <c r="Z41" s="6" t="s">
        <v>1004</v>
      </c>
      <c r="AA41" s="16" t="s">
        <v>1003</v>
      </c>
      <c r="AB41" s="16" t="s">
        <v>1003</v>
      </c>
      <c r="AC41" s="6">
        <f>IF(ISTEXT(X41), 0, IF(X41&gt;1.4, 1, 0))</f>
        <v>0</v>
      </c>
      <c r="AD41" s="6">
        <f>IF(OR(ISTEXT(Y41), ISTEXT(Z41)), 0, IF(OR(Y41&gt;3, Z41&gt;=2), 1, 0))</f>
        <v>0</v>
      </c>
      <c r="AE41" s="6">
        <f>IF(AND(ISTEXT(AA41), ISTEXT(AB41)), 0, IF(AND(AA41&gt;0.03, AB41&gt;=1), 1, 0))</f>
        <v>0</v>
      </c>
      <c r="AF41" s="4" t="s">
        <v>1005</v>
      </c>
      <c r="AG41" s="5">
        <v>0</v>
      </c>
      <c r="AH41" s="4" t="str">
        <f>IF(OR(AI41&gt;=3,AJ41="Shock"),"Shock","No Shock")</f>
        <v>No Shock</v>
      </c>
      <c r="AI41" s="73">
        <v>2</v>
      </c>
      <c r="AJ41" s="6" t="str">
        <f>IF(AK41&gt;=1,"Shock","No Shock")</f>
        <v>No Shock</v>
      </c>
      <c r="AK41">
        <v>0</v>
      </c>
    </row>
    <row r="42" spans="1:37" ht="17.5" thickTop="1" thickBot="1" x14ac:dyDescent="0.5">
      <c r="A42" s="50" t="s">
        <v>147</v>
      </c>
      <c r="B42" s="3" t="s">
        <v>910</v>
      </c>
      <c r="C42" s="3" t="s">
        <v>912</v>
      </c>
      <c r="D42" s="3" t="s">
        <v>913</v>
      </c>
      <c r="E42" s="3" t="str">
        <f>_xlfn.CONCAT(D42,"_",A42)</f>
        <v>AF3202_February</v>
      </c>
      <c r="F42" s="10">
        <v>280972.47568604886</v>
      </c>
      <c r="G42" s="8">
        <f>COUNTIF(H42, "Shock")+COUNTIF(V42, "Shock")+COUNTIF(AF42, "Shock")+COUNTIF(AH42, "Shock")</f>
        <v>1</v>
      </c>
      <c r="H42" s="4" t="str">
        <f>IF(I42&gt;0, "Shock", "No shock")</f>
        <v>Shock</v>
      </c>
      <c r="I42" s="4">
        <f>SUM(P42:U42)</f>
        <v>1</v>
      </c>
      <c r="J42" s="17">
        <v>-0.22994388192892101</v>
      </c>
      <c r="K42" s="17">
        <v>-1.34264710971287</v>
      </c>
      <c r="L42" s="6" t="s">
        <v>1003</v>
      </c>
      <c r="M42" s="6" t="s">
        <v>1003</v>
      </c>
      <c r="N42" s="6" t="s">
        <v>1003</v>
      </c>
      <c r="O42" s="17">
        <v>-0.2879732353431429</v>
      </c>
      <c r="P42" s="56">
        <f>IF(J42&lt;=-0.8, 1, 0)</f>
        <v>0</v>
      </c>
      <c r="Q42" s="6">
        <f>IF(K42&lt;=-0.8, 1, 0)</f>
        <v>1</v>
      </c>
      <c r="R42" s="6">
        <f>IF(AND(NOT(ISTEXT(L42)),L42&gt;=0.25),1,0)</f>
        <v>0</v>
      </c>
      <c r="S42" s="6">
        <f>IF(AND(NOT(ISTEXT(M42)),M42&gt;=0.25), 1, 0)</f>
        <v>0</v>
      </c>
      <c r="T42" s="6">
        <f>IF(AND(NOT(ISTEXT(N42)), N42&gt;=3), 1, 0)</f>
        <v>0</v>
      </c>
      <c r="U42" s="6">
        <f>IF(O42&lt;=-0.8, 1, 0)</f>
        <v>0</v>
      </c>
      <c r="V42" s="4" t="str">
        <f>IF(W42&gt;0, "Shock", "No shock")</f>
        <v>No shock</v>
      </c>
      <c r="W42" s="4">
        <f>SUM(AC42:AE42)</f>
        <v>0</v>
      </c>
      <c r="X42" s="51">
        <v>0.83562899999999996</v>
      </c>
      <c r="Y42" s="6" t="s">
        <v>1004</v>
      </c>
      <c r="Z42" s="6" t="s">
        <v>1004</v>
      </c>
      <c r="AA42" s="16" t="s">
        <v>1003</v>
      </c>
      <c r="AB42" s="16" t="s">
        <v>1003</v>
      </c>
      <c r="AC42" s="6">
        <f>IF(ISTEXT(X42), 0, IF(X42&gt;1.4, 1, 0))</f>
        <v>0</v>
      </c>
      <c r="AD42" s="6">
        <f>IF(OR(ISTEXT(Y42), ISTEXT(Z42)), 0, IF(OR(Y42&gt;3, Z42&gt;=2), 1, 0))</f>
        <v>0</v>
      </c>
      <c r="AE42" s="6">
        <f>IF(AND(ISTEXT(AA42), ISTEXT(AB42)), 0, IF(AND(AA42&gt;0.03, AB42&gt;=1), 1, 0))</f>
        <v>0</v>
      </c>
      <c r="AF42" s="4" t="s">
        <v>1005</v>
      </c>
      <c r="AG42" s="5">
        <v>0</v>
      </c>
      <c r="AH42" s="4" t="str">
        <f>IF(OR(AI42&gt;=3,AJ42="Shock"),"Shock","No Shock")</f>
        <v>No Shock</v>
      </c>
      <c r="AI42" s="73">
        <v>2</v>
      </c>
      <c r="AJ42" s="6" t="str">
        <f>IF(AK42&gt;=1,"Shock","No Shock")</f>
        <v>No Shock</v>
      </c>
      <c r="AK42">
        <v>0</v>
      </c>
    </row>
    <row r="43" spans="1:37" ht="17.5" thickTop="1" thickBot="1" x14ac:dyDescent="0.5">
      <c r="A43" s="50" t="s">
        <v>147</v>
      </c>
      <c r="B43" s="3" t="s">
        <v>895</v>
      </c>
      <c r="C43" s="3" t="s">
        <v>900</v>
      </c>
      <c r="D43" s="3" t="s">
        <v>901</v>
      </c>
      <c r="E43" s="3" t="str">
        <f>_xlfn.CONCAT(D43,"_",A43)</f>
        <v>AF3103_February</v>
      </c>
      <c r="F43" s="10">
        <v>35189.935954838329</v>
      </c>
      <c r="G43" s="8">
        <f>COUNTIF(H43, "Shock")+COUNTIF(V43, "Shock")+COUNTIF(AF43, "Shock")+COUNTIF(AH43, "Shock")</f>
        <v>1</v>
      </c>
      <c r="H43" s="4" t="str">
        <f>IF(I43&gt;0, "Shock", "No shock")</f>
        <v>Shock</v>
      </c>
      <c r="I43" s="4">
        <f>SUM(P43:U43)</f>
        <v>2</v>
      </c>
      <c r="J43" s="17">
        <v>-0.79835817337036097</v>
      </c>
      <c r="K43" s="17">
        <v>-1.4883557987213101</v>
      </c>
      <c r="L43" s="6" t="s">
        <v>1003</v>
      </c>
      <c r="M43" s="6" t="s">
        <v>1003</v>
      </c>
      <c r="N43" s="6" t="s">
        <v>1003</v>
      </c>
      <c r="O43" s="17">
        <v>-1.41559848484951</v>
      </c>
      <c r="P43" s="56">
        <f>IF(J43&lt;=-0.8, 1, 0)</f>
        <v>0</v>
      </c>
      <c r="Q43" s="6">
        <f>IF(K43&lt;=-0.8, 1, 0)</f>
        <v>1</v>
      </c>
      <c r="R43" s="6">
        <f>IF(AND(NOT(ISTEXT(L43)),L43&gt;=0.25),1,0)</f>
        <v>0</v>
      </c>
      <c r="S43" s="6">
        <f>IF(AND(NOT(ISTEXT(M43)),M43&gt;=0.25), 1, 0)</f>
        <v>0</v>
      </c>
      <c r="T43" s="6">
        <f>IF(AND(NOT(ISTEXT(N43)), N43&gt;=3), 1, 0)</f>
        <v>0</v>
      </c>
      <c r="U43" s="6">
        <f>IF(O43&lt;=-0.8, 1, 0)</f>
        <v>1</v>
      </c>
      <c r="V43" s="4" t="str">
        <f>IF(W43&gt;0, "Shock", "No shock")</f>
        <v>No shock</v>
      </c>
      <c r="W43" s="4">
        <f>SUM(AC43:AE43)</f>
        <v>0</v>
      </c>
      <c r="X43" s="16" t="s">
        <v>1003</v>
      </c>
      <c r="Y43" s="6" t="s">
        <v>1004</v>
      </c>
      <c r="Z43" s="6" t="s">
        <v>1004</v>
      </c>
      <c r="AA43" s="16" t="s">
        <v>1003</v>
      </c>
      <c r="AB43" s="16" t="s">
        <v>1003</v>
      </c>
      <c r="AC43" s="6">
        <f>IF(ISTEXT(X43), 0, IF(X43&gt;1.4, 1, 0))</f>
        <v>0</v>
      </c>
      <c r="AD43" s="6">
        <f>IF(OR(ISTEXT(Y43), ISTEXT(Z43)), 0, IF(OR(Y43&gt;3, Z43&gt;=2), 1, 0))</f>
        <v>0</v>
      </c>
      <c r="AE43" s="6">
        <f>IF(AND(ISTEXT(AA43), ISTEXT(AB43)), 0, IF(AND(AA43&gt;0.03, AB43&gt;=1), 1, 0))</f>
        <v>0</v>
      </c>
      <c r="AF43" s="4" t="s">
        <v>1005</v>
      </c>
      <c r="AG43" s="5">
        <v>0</v>
      </c>
      <c r="AH43" s="4" t="str">
        <f>IF(OR(AI43&gt;=3,AJ43="Shock"),"Shock","No Shock")</f>
        <v>No Shock</v>
      </c>
      <c r="AI43" s="73">
        <v>2</v>
      </c>
      <c r="AJ43" s="6" t="str">
        <f>IF(AK43&gt;=1,"Shock","No Shock")</f>
        <v>No Shock</v>
      </c>
      <c r="AK43">
        <v>0</v>
      </c>
    </row>
    <row r="44" spans="1:37" ht="17.5" thickTop="1" thickBot="1" x14ac:dyDescent="0.5">
      <c r="A44" s="50" t="s">
        <v>147</v>
      </c>
      <c r="B44" s="3" t="s">
        <v>910</v>
      </c>
      <c r="C44" s="3" t="s">
        <v>926</v>
      </c>
      <c r="D44" s="3" t="s">
        <v>927</v>
      </c>
      <c r="E44" s="3" t="str">
        <f>_xlfn.CONCAT(D44,"_",A44)</f>
        <v>AF3209_February</v>
      </c>
      <c r="F44" s="10">
        <v>113601.81372824479</v>
      </c>
      <c r="G44" s="8">
        <f>COUNTIF(H44, "Shock")+COUNTIF(V44, "Shock")+COUNTIF(AF44, "Shock")+COUNTIF(AH44, "Shock")</f>
        <v>1</v>
      </c>
      <c r="H44" s="4" t="str">
        <f>IF(I44&gt;0, "Shock", "No shock")</f>
        <v>Shock</v>
      </c>
      <c r="I44" s="4">
        <f>SUM(P44:U44)</f>
        <v>1</v>
      </c>
      <c r="J44" s="17">
        <v>-0.533116095390888</v>
      </c>
      <c r="K44" s="17">
        <v>-1.4961600243481199</v>
      </c>
      <c r="L44" s="6" t="s">
        <v>1003</v>
      </c>
      <c r="M44" s="6" t="s">
        <v>1003</v>
      </c>
      <c r="N44" s="6" t="s">
        <v>1003</v>
      </c>
      <c r="O44" s="17">
        <v>-0.61826440564053098</v>
      </c>
      <c r="P44" s="56">
        <f>IF(J44&lt;=-0.8, 1, 0)</f>
        <v>0</v>
      </c>
      <c r="Q44" s="6">
        <f>IF(K44&lt;=-0.8, 1, 0)</f>
        <v>1</v>
      </c>
      <c r="R44" s="6">
        <f>IF(AND(NOT(ISTEXT(L44)),L44&gt;=0.25),1,0)</f>
        <v>0</v>
      </c>
      <c r="S44" s="6">
        <f>IF(AND(NOT(ISTEXT(M44)),M44&gt;=0.25), 1, 0)</f>
        <v>0</v>
      </c>
      <c r="T44" s="6">
        <f>IF(AND(NOT(ISTEXT(N44)), N44&gt;=3), 1, 0)</f>
        <v>0</v>
      </c>
      <c r="U44" s="6">
        <f>IF(O44&lt;=-0.8, 1, 0)</f>
        <v>0</v>
      </c>
      <c r="V44" s="4" t="str">
        <f>IF(W44&gt;0, "Shock", "No shock")</f>
        <v>No shock</v>
      </c>
      <c r="W44" s="4">
        <f>SUM(AC44:AE44)</f>
        <v>0</v>
      </c>
      <c r="X44" s="51">
        <v>0.69104900000000002</v>
      </c>
      <c r="Y44" s="6" t="s">
        <v>1004</v>
      </c>
      <c r="Z44" s="6" t="s">
        <v>1004</v>
      </c>
      <c r="AA44" s="16" t="s">
        <v>1003</v>
      </c>
      <c r="AB44" s="16" t="s">
        <v>1003</v>
      </c>
      <c r="AC44" s="6">
        <f>IF(ISTEXT(X44), 0, IF(X44&gt;1.4, 1, 0))</f>
        <v>0</v>
      </c>
      <c r="AD44" s="6">
        <f>IF(OR(ISTEXT(Y44), ISTEXT(Z44)), 0, IF(OR(Y44&gt;3, Z44&gt;=2), 1, 0))</f>
        <v>0</v>
      </c>
      <c r="AE44" s="6">
        <f>IF(AND(ISTEXT(AA44), ISTEXT(AB44)), 0, IF(AND(AA44&gt;0.03, AB44&gt;=1), 1, 0))</f>
        <v>0</v>
      </c>
      <c r="AF44" s="4" t="s">
        <v>1005</v>
      </c>
      <c r="AG44" s="5">
        <v>0</v>
      </c>
      <c r="AH44" s="4" t="str">
        <f>IF(OR(AI44&gt;=3,AJ44="Shock"),"Shock","No Shock")</f>
        <v>No Shock</v>
      </c>
      <c r="AI44" s="72">
        <v>2</v>
      </c>
      <c r="AJ44" s="6" t="str">
        <f>IF(AK44&gt;=1,"Shock","No Shock")</f>
        <v>No Shock</v>
      </c>
      <c r="AK44">
        <v>0</v>
      </c>
    </row>
    <row r="45" spans="1:37" ht="17.5" thickTop="1" thickBot="1" x14ac:dyDescent="0.5">
      <c r="A45" s="50" t="s">
        <v>147</v>
      </c>
      <c r="B45" s="3" t="s">
        <v>539</v>
      </c>
      <c r="C45" s="3" t="s">
        <v>576</v>
      </c>
      <c r="D45" s="3" t="s">
        <v>577</v>
      </c>
      <c r="E45" s="3" t="str">
        <f>_xlfn.CONCAT(D45,"_",A45)</f>
        <v>AF1719_February</v>
      </c>
      <c r="F45" s="10">
        <v>39218.537722716159</v>
      </c>
      <c r="G45" s="8">
        <f>COUNTIF(H45, "Shock")+COUNTIF(V45, "Shock")+COUNTIF(AF45, "Shock")+COUNTIF(AH45, "Shock")</f>
        <v>2</v>
      </c>
      <c r="H45" s="4" t="str">
        <f>IF(I45&gt;0, "Shock", "No shock")</f>
        <v>Shock</v>
      </c>
      <c r="I45" s="4">
        <f>SUM(P45:U45)</f>
        <v>2</v>
      </c>
      <c r="J45" s="17">
        <v>-1.1784267837618601</v>
      </c>
      <c r="K45" s="17">
        <v>-2.2900301777286298</v>
      </c>
      <c r="L45" s="6" t="s">
        <v>1003</v>
      </c>
      <c r="M45" s="6" t="s">
        <v>1003</v>
      </c>
      <c r="N45" s="6" t="s">
        <v>1003</v>
      </c>
      <c r="O45" s="17">
        <v>0</v>
      </c>
      <c r="P45" s="56">
        <f>IF(J45&lt;=-0.8, 1, 0)</f>
        <v>1</v>
      </c>
      <c r="Q45" s="6">
        <f>IF(K45&lt;=-0.8, 1, 0)</f>
        <v>1</v>
      </c>
      <c r="R45" s="6">
        <f>IF(AND(NOT(ISTEXT(L45)),L45&gt;=0.25),1,0)</f>
        <v>0</v>
      </c>
      <c r="S45" s="6">
        <f>IF(AND(NOT(ISTEXT(M45)),M45&gt;=0.25), 1, 0)</f>
        <v>0</v>
      </c>
      <c r="T45" s="6">
        <f>IF(AND(NOT(ISTEXT(N45)), N45&gt;=3), 1, 0)</f>
        <v>0</v>
      </c>
      <c r="U45" s="6">
        <f>IF(O45&lt;=-0.8, 1, 0)</f>
        <v>0</v>
      </c>
      <c r="V45" s="4" t="str">
        <f>IF(W45&gt;0, "Shock", "No shock")</f>
        <v>No shock</v>
      </c>
      <c r="W45" s="4">
        <f>SUM(AC45:AE45)</f>
        <v>0</v>
      </c>
      <c r="X45" s="51">
        <v>0.89343500000000009</v>
      </c>
      <c r="Y45" s="6" t="s">
        <v>1004</v>
      </c>
      <c r="Z45" s="6" t="s">
        <v>1004</v>
      </c>
      <c r="AA45" s="16" t="s">
        <v>1003</v>
      </c>
      <c r="AB45" s="16" t="s">
        <v>1003</v>
      </c>
      <c r="AC45" s="6">
        <f>IF(ISTEXT(X45), 0, IF(X45&gt;1.4, 1, 0))</f>
        <v>0</v>
      </c>
      <c r="AD45" s="6">
        <f>IF(OR(ISTEXT(Y45), ISTEXT(Z45)), 0, IF(OR(Y45&gt;3, Z45&gt;=2), 1, 0))</f>
        <v>0</v>
      </c>
      <c r="AE45" s="6">
        <f>IF(AND(ISTEXT(AA45), ISTEXT(AB45)), 0, IF(AND(AA45&gt;0.03, AB45&gt;=1), 1, 0))</f>
        <v>0</v>
      </c>
      <c r="AF45" s="4" t="s">
        <v>1005</v>
      </c>
      <c r="AG45" s="5">
        <v>0</v>
      </c>
      <c r="AH45" s="4" t="str">
        <f>IF(OR(AI45&gt;=3,AJ45="Shock"),"Shock","No Shock")</f>
        <v>Shock</v>
      </c>
      <c r="AI45" s="66">
        <v>3</v>
      </c>
      <c r="AJ45" s="6" t="str">
        <f>IF(AK45&gt;=1,"Shock","No Shock")</f>
        <v>No Shock</v>
      </c>
      <c r="AK45">
        <v>0</v>
      </c>
    </row>
    <row r="46" spans="1:37" ht="17.5" thickTop="1" thickBot="1" x14ac:dyDescent="0.5">
      <c r="A46" s="50" t="s">
        <v>147</v>
      </c>
      <c r="B46" s="3" t="s">
        <v>304</v>
      </c>
      <c r="C46" s="3" t="s">
        <v>309</v>
      </c>
      <c r="D46" s="3" t="s">
        <v>310</v>
      </c>
      <c r="E46" s="3" t="str">
        <f>_xlfn.CONCAT(D46,"_",A46)</f>
        <v>AF0803_February</v>
      </c>
      <c r="F46" s="10">
        <v>43131.475805503796</v>
      </c>
      <c r="G46" s="8">
        <f>COUNTIF(H46, "Shock")+COUNTIF(V46, "Shock")+COUNTIF(AF46, "Shock")+COUNTIF(AH46, "Shock")</f>
        <v>2</v>
      </c>
      <c r="H46" s="4" t="str">
        <f>IF(I46&gt;0, "Shock", "No shock")</f>
        <v>Shock</v>
      </c>
      <c r="I46" s="4">
        <f>SUM(P46:U46)</f>
        <v>1</v>
      </c>
      <c r="J46" s="17">
        <v>-0.71993115236019301</v>
      </c>
      <c r="K46" s="17">
        <v>-1.3996442885234399</v>
      </c>
      <c r="L46" s="6" t="s">
        <v>1003</v>
      </c>
      <c r="M46" s="6" t="s">
        <v>1003</v>
      </c>
      <c r="N46" s="6" t="s">
        <v>1003</v>
      </c>
      <c r="O46" s="17">
        <v>-2.116995544841626E-2</v>
      </c>
      <c r="P46" s="56">
        <f>IF(J46&lt;=-0.8, 1, 0)</f>
        <v>0</v>
      </c>
      <c r="Q46" s="6">
        <f>IF(K46&lt;=-0.8, 1, 0)</f>
        <v>1</v>
      </c>
      <c r="R46" s="6">
        <f>IF(AND(NOT(ISTEXT(L46)),L46&gt;=0.25),1,0)</f>
        <v>0</v>
      </c>
      <c r="S46" s="6">
        <f>IF(AND(NOT(ISTEXT(M46)),M46&gt;=0.25), 1, 0)</f>
        <v>0</v>
      </c>
      <c r="T46" s="6">
        <f>IF(AND(NOT(ISTEXT(N46)), N46&gt;=3), 1, 0)</f>
        <v>0</v>
      </c>
      <c r="U46" s="6">
        <f>IF(O46&lt;=-0.8, 1, 0)</f>
        <v>0</v>
      </c>
      <c r="V46" s="4" t="str">
        <f>IF(W46&gt;0, "Shock", "No shock")</f>
        <v>No shock</v>
      </c>
      <c r="W46" s="4">
        <f>SUM(AC46:AE46)</f>
        <v>0</v>
      </c>
      <c r="X46" s="51">
        <v>0.94929100000000011</v>
      </c>
      <c r="Y46" s="6" t="s">
        <v>1004</v>
      </c>
      <c r="Z46" s="6" t="s">
        <v>1004</v>
      </c>
      <c r="AA46" s="16" t="s">
        <v>1003</v>
      </c>
      <c r="AB46" s="16" t="s">
        <v>1003</v>
      </c>
      <c r="AC46" s="6">
        <f>IF(ISTEXT(X46), 0, IF(X46&gt;1.4, 1, 0))</f>
        <v>0</v>
      </c>
      <c r="AD46" s="6">
        <f>IF(OR(ISTEXT(Y46), ISTEXT(Z46)), 0, IF(OR(Y46&gt;3, Z46&gt;=2), 1, 0))</f>
        <v>0</v>
      </c>
      <c r="AE46" s="6">
        <f>IF(AND(ISTEXT(AA46), ISTEXT(AB46)), 0, IF(AND(AA46&gt;0.03, AB46&gt;=1), 1, 0))</f>
        <v>0</v>
      </c>
      <c r="AF46" s="4" t="s">
        <v>1005</v>
      </c>
      <c r="AG46" s="5">
        <v>0</v>
      </c>
      <c r="AH46" s="4" t="str">
        <f>IF(OR(AI46&gt;=3,AJ46="Shock"),"Shock","No Shock")</f>
        <v>Shock</v>
      </c>
      <c r="AI46" s="66">
        <v>3</v>
      </c>
      <c r="AJ46" s="6" t="str">
        <f>IF(AK46&gt;=1,"Shock","No Shock")</f>
        <v>No Shock</v>
      </c>
      <c r="AK46">
        <v>0</v>
      </c>
    </row>
    <row r="47" spans="1:37" ht="17.5" thickTop="1" thickBot="1" x14ac:dyDescent="0.5">
      <c r="A47" s="50" t="s">
        <v>147</v>
      </c>
      <c r="B47" s="3" t="s">
        <v>539</v>
      </c>
      <c r="C47" s="3" t="s">
        <v>582</v>
      </c>
      <c r="D47" s="3" t="s">
        <v>583</v>
      </c>
      <c r="E47" s="3" t="str">
        <f>_xlfn.CONCAT(D47,"_",A47)</f>
        <v>AF1722_February</v>
      </c>
      <c r="F47" s="10">
        <v>45680.741501007004</v>
      </c>
      <c r="G47" s="8">
        <f>COUNTIF(H47, "Shock")+COUNTIF(V47, "Shock")+COUNTIF(AF47, "Shock")+COUNTIF(AH47, "Shock")</f>
        <v>2</v>
      </c>
      <c r="H47" s="4" t="str">
        <f>IF(I47&gt;0, "Shock", "No shock")</f>
        <v>Shock</v>
      </c>
      <c r="I47" s="4">
        <f>SUM(P47:U47)</f>
        <v>2</v>
      </c>
      <c r="J47" s="17">
        <v>-1.01268884831784</v>
      </c>
      <c r="K47" s="17">
        <v>-2.1574019193649301</v>
      </c>
      <c r="L47" s="6" t="s">
        <v>1003</v>
      </c>
      <c r="M47" s="6" t="s">
        <v>1003</v>
      </c>
      <c r="N47" s="6" t="s">
        <v>1003</v>
      </c>
      <c r="O47" s="17">
        <v>0</v>
      </c>
      <c r="P47" s="56">
        <f>IF(J47&lt;=-0.8, 1, 0)</f>
        <v>1</v>
      </c>
      <c r="Q47" s="6">
        <f>IF(K47&lt;=-0.8, 1, 0)</f>
        <v>1</v>
      </c>
      <c r="R47" s="6">
        <f>IF(AND(NOT(ISTEXT(L47)),L47&gt;=0.25),1,0)</f>
        <v>0</v>
      </c>
      <c r="S47" s="6">
        <f>IF(AND(NOT(ISTEXT(M47)),M47&gt;=0.25), 1, 0)</f>
        <v>0</v>
      </c>
      <c r="T47" s="6">
        <f>IF(AND(NOT(ISTEXT(N47)), N47&gt;=3), 1, 0)</f>
        <v>0</v>
      </c>
      <c r="U47" s="6">
        <f>IF(O47&lt;=-0.8, 1, 0)</f>
        <v>0</v>
      </c>
      <c r="V47" s="4" t="str">
        <f>IF(W47&gt;0, "Shock", "No shock")</f>
        <v>No shock</v>
      </c>
      <c r="W47" s="4">
        <f>SUM(AC47:AE47)</f>
        <v>0</v>
      </c>
      <c r="X47" s="51">
        <v>0.90017899999999995</v>
      </c>
      <c r="Y47" s="6" t="s">
        <v>1004</v>
      </c>
      <c r="Z47" s="6" t="s">
        <v>1004</v>
      </c>
      <c r="AA47" s="16" t="s">
        <v>1003</v>
      </c>
      <c r="AB47" s="16" t="s">
        <v>1003</v>
      </c>
      <c r="AC47" s="6">
        <f>IF(ISTEXT(X47), 0, IF(X47&gt;1.4, 1, 0))</f>
        <v>0</v>
      </c>
      <c r="AD47" s="6">
        <f>IF(OR(ISTEXT(Y47), ISTEXT(Z47)), 0, IF(OR(Y47&gt;3, Z47&gt;=2), 1, 0))</f>
        <v>0</v>
      </c>
      <c r="AE47" s="6">
        <f>IF(AND(ISTEXT(AA47), ISTEXT(AB47)), 0, IF(AND(AA47&gt;0.03, AB47&gt;=1), 1, 0))</f>
        <v>0</v>
      </c>
      <c r="AF47" s="4" t="s">
        <v>1005</v>
      </c>
      <c r="AG47" s="5">
        <v>0</v>
      </c>
      <c r="AH47" s="4" t="str">
        <f>IF(OR(AI47&gt;=3,AJ47="Shock"),"Shock","No Shock")</f>
        <v>Shock</v>
      </c>
      <c r="AI47" s="66">
        <v>3</v>
      </c>
      <c r="AJ47" s="6" t="str">
        <f>IF(AK47&gt;=1,"Shock","No Shock")</f>
        <v>No Shock</v>
      </c>
      <c r="AK47">
        <v>0</v>
      </c>
    </row>
    <row r="48" spans="1:37" ht="17.5" thickTop="1" thickBot="1" x14ac:dyDescent="0.5">
      <c r="A48" s="50" t="s">
        <v>147</v>
      </c>
      <c r="B48" s="3" t="s">
        <v>539</v>
      </c>
      <c r="C48" s="3" t="s">
        <v>556</v>
      </c>
      <c r="D48" s="3" t="s">
        <v>557</v>
      </c>
      <c r="E48" s="3" t="str">
        <f>_xlfn.CONCAT(D48,"_",A48)</f>
        <v>AF1709_February</v>
      </c>
      <c r="F48" s="10">
        <v>61944.91878126037</v>
      </c>
      <c r="G48" s="8">
        <f>COUNTIF(H48, "Shock")+COUNTIF(V48, "Shock")+COUNTIF(AF48, "Shock")+COUNTIF(AH48, "Shock")</f>
        <v>2</v>
      </c>
      <c r="H48" s="4" t="str">
        <f>IF(I48&gt;0, "Shock", "No shock")</f>
        <v>Shock</v>
      </c>
      <c r="I48" s="4">
        <f>SUM(P48:U48)</f>
        <v>2</v>
      </c>
      <c r="J48" s="17">
        <v>-0.918908795714378</v>
      </c>
      <c r="K48" s="17">
        <v>-2.2345687627792401</v>
      </c>
      <c r="L48" s="6" t="s">
        <v>1003</v>
      </c>
      <c r="M48" s="6" t="s">
        <v>1003</v>
      </c>
      <c r="N48" s="6" t="s">
        <v>1003</v>
      </c>
      <c r="O48" s="17">
        <v>-5.6597265182062977E-2</v>
      </c>
      <c r="P48" s="56">
        <f>IF(J48&lt;=-0.8, 1, 0)</f>
        <v>1</v>
      </c>
      <c r="Q48" s="6">
        <f>IF(K48&lt;=-0.8, 1, 0)</f>
        <v>1</v>
      </c>
      <c r="R48" s="6">
        <f>IF(AND(NOT(ISTEXT(L48)),L48&gt;=0.25),1,0)</f>
        <v>0</v>
      </c>
      <c r="S48" s="6">
        <f>IF(AND(NOT(ISTEXT(M48)),M48&gt;=0.25), 1, 0)</f>
        <v>0</v>
      </c>
      <c r="T48" s="6">
        <f>IF(AND(NOT(ISTEXT(N48)), N48&gt;=3), 1, 0)</f>
        <v>0</v>
      </c>
      <c r="U48" s="6">
        <f>IF(O48&lt;=-0.8, 1, 0)</f>
        <v>0</v>
      </c>
      <c r="V48" s="4" t="str">
        <f>IF(W48&gt;0, "Shock", "No shock")</f>
        <v>No shock</v>
      </c>
      <c r="W48" s="4">
        <f>SUM(AC48:AE48)</f>
        <v>0</v>
      </c>
      <c r="X48" s="51">
        <v>1.0171349999999999</v>
      </c>
      <c r="Y48" s="6" t="s">
        <v>1004</v>
      </c>
      <c r="Z48" s="6" t="s">
        <v>1004</v>
      </c>
      <c r="AA48" s="16" t="s">
        <v>1003</v>
      </c>
      <c r="AB48" s="16" t="s">
        <v>1003</v>
      </c>
      <c r="AC48" s="6">
        <f>IF(ISTEXT(X48), 0, IF(X48&gt;1.4, 1, 0))</f>
        <v>0</v>
      </c>
      <c r="AD48" s="6">
        <f>IF(OR(ISTEXT(Y48), ISTEXT(Z48)), 0, IF(OR(Y48&gt;3, Z48&gt;=2), 1, 0))</f>
        <v>0</v>
      </c>
      <c r="AE48" s="6">
        <f>IF(AND(ISTEXT(AA48), ISTEXT(AB48)), 0, IF(AND(AA48&gt;0.03, AB48&gt;=1), 1, 0))</f>
        <v>0</v>
      </c>
      <c r="AF48" s="4" t="s">
        <v>1005</v>
      </c>
      <c r="AG48" s="5">
        <v>0</v>
      </c>
      <c r="AH48" s="4" t="str">
        <f>IF(OR(AI48&gt;=3,AJ48="Shock"),"Shock","No Shock")</f>
        <v>Shock</v>
      </c>
      <c r="AI48" s="69">
        <v>3</v>
      </c>
      <c r="AJ48" s="6" t="str">
        <f>IF(AK48&gt;=1,"Shock","No Shock")</f>
        <v>No Shock</v>
      </c>
      <c r="AK48">
        <v>0</v>
      </c>
    </row>
    <row r="49" spans="1:37" ht="17.5" thickTop="1" thickBot="1" x14ac:dyDescent="0.5">
      <c r="A49" s="50" t="s">
        <v>147</v>
      </c>
      <c r="B49" s="3" t="s">
        <v>596</v>
      </c>
      <c r="C49" s="3" t="s">
        <v>609</v>
      </c>
      <c r="D49" s="3" t="s">
        <v>610</v>
      </c>
      <c r="E49" s="3" t="str">
        <f>_xlfn.CONCAT(D49,"_",A49)</f>
        <v>AF1807_February</v>
      </c>
      <c r="F49" s="10">
        <v>57330.205380073465</v>
      </c>
      <c r="G49" s="8">
        <f>COUNTIF(H49, "Shock")+COUNTIF(V49, "Shock")+COUNTIF(AF49, "Shock")+COUNTIF(AH49, "Shock")</f>
        <v>2</v>
      </c>
      <c r="H49" s="4" t="str">
        <f>IF(I49&gt;0, "Shock", "No shock")</f>
        <v>Shock</v>
      </c>
      <c r="I49" s="4">
        <f>SUM(P49:U49)</f>
        <v>2</v>
      </c>
      <c r="J49" s="17">
        <v>-0.87016120694932497</v>
      </c>
      <c r="K49" s="17">
        <v>-1.58742113908132</v>
      </c>
      <c r="L49" s="6" t="s">
        <v>1003</v>
      </c>
      <c r="M49" s="6" t="s">
        <v>1003</v>
      </c>
      <c r="N49" s="6" t="s">
        <v>1003</v>
      </c>
      <c r="O49" s="17">
        <v>-0.46955018592709602</v>
      </c>
      <c r="P49" s="56">
        <f>IF(J49&lt;=-0.8, 1, 0)</f>
        <v>1</v>
      </c>
      <c r="Q49" s="6">
        <f>IF(K49&lt;=-0.8, 1, 0)</f>
        <v>1</v>
      </c>
      <c r="R49" s="6">
        <f>IF(AND(NOT(ISTEXT(L49)),L49&gt;=0.25),1,0)</f>
        <v>0</v>
      </c>
      <c r="S49" s="6">
        <f>IF(AND(NOT(ISTEXT(M49)),M49&gt;=0.25), 1, 0)</f>
        <v>0</v>
      </c>
      <c r="T49" s="6">
        <f>IF(AND(NOT(ISTEXT(N49)), N49&gt;=3), 1, 0)</f>
        <v>0</v>
      </c>
      <c r="U49" s="6">
        <f>IF(O49&lt;=-0.8, 1, 0)</f>
        <v>0</v>
      </c>
      <c r="V49" s="4" t="str">
        <f>IF(W49&gt;0, "Shock", "No shock")</f>
        <v>No shock</v>
      </c>
      <c r="W49" s="4">
        <f>SUM(AC49:AE49)</f>
        <v>0</v>
      </c>
      <c r="X49" s="51">
        <v>0.95179199999999997</v>
      </c>
      <c r="Y49" s="6" t="s">
        <v>1004</v>
      </c>
      <c r="Z49" s="6" t="s">
        <v>1004</v>
      </c>
      <c r="AA49" s="16" t="s">
        <v>1003</v>
      </c>
      <c r="AB49" s="16" t="s">
        <v>1003</v>
      </c>
      <c r="AC49" s="6">
        <f>IF(ISTEXT(X49), 0, IF(X49&gt;1.4, 1, 0))</f>
        <v>0</v>
      </c>
      <c r="AD49" s="6">
        <f>IF(OR(ISTEXT(Y49), ISTEXT(Z49)), 0, IF(OR(Y49&gt;3, Z49&gt;=2), 1, 0))</f>
        <v>0</v>
      </c>
      <c r="AE49" s="6">
        <f>IF(AND(ISTEXT(AA49), ISTEXT(AB49)), 0, IF(AND(AA49&gt;0.03, AB49&gt;=1), 1, 0))</f>
        <v>0</v>
      </c>
      <c r="AF49" s="4" t="s">
        <v>1005</v>
      </c>
      <c r="AG49" s="5">
        <v>0</v>
      </c>
      <c r="AH49" s="4" t="str">
        <f>IF(OR(AI49&gt;=3,AJ49="Shock"),"Shock","No Shock")</f>
        <v>Shock</v>
      </c>
      <c r="AI49" s="68">
        <v>4</v>
      </c>
      <c r="AJ49" s="6" t="str">
        <f>IF(AK49&gt;=1,"Shock","No Shock")</f>
        <v>No Shock</v>
      </c>
      <c r="AK49">
        <v>0</v>
      </c>
    </row>
    <row r="50" spans="1:37" ht="17.5" thickTop="1" thickBot="1" x14ac:dyDescent="0.5">
      <c r="A50" s="50" t="s">
        <v>147</v>
      </c>
      <c r="B50" s="3" t="s">
        <v>910</v>
      </c>
      <c r="C50" s="3" t="s">
        <v>922</v>
      </c>
      <c r="D50" s="3" t="s">
        <v>923</v>
      </c>
      <c r="E50" s="3" t="str">
        <f>_xlfn.CONCAT(D50,"_",A50)</f>
        <v>AF3207_February</v>
      </c>
      <c r="F50" s="10">
        <v>177726.30166871342</v>
      </c>
      <c r="G50" s="8">
        <f>COUNTIF(H50, "Shock")+COUNTIF(V50, "Shock")+COUNTIF(AF50, "Shock")+COUNTIF(AH50, "Shock")</f>
        <v>2</v>
      </c>
      <c r="H50" s="4" t="str">
        <f>IF(I50&gt;0, "Shock", "No shock")</f>
        <v>Shock</v>
      </c>
      <c r="I50" s="4">
        <f>SUM(P50:U50)</f>
        <v>2</v>
      </c>
      <c r="J50" s="17">
        <v>-0.58736697399718096</v>
      </c>
      <c r="K50" s="17">
        <v>-1.5400465635153</v>
      </c>
      <c r="L50" s="6" t="s">
        <v>1003</v>
      </c>
      <c r="M50" s="6" t="s">
        <v>1003</v>
      </c>
      <c r="N50" s="6" t="s">
        <v>1003</v>
      </c>
      <c r="O50" s="17">
        <v>-0.86181780074839687</v>
      </c>
      <c r="P50" s="56">
        <f>IF(J50&lt;=-0.8, 1, 0)</f>
        <v>0</v>
      </c>
      <c r="Q50" s="6">
        <f>IF(K50&lt;=-0.8, 1, 0)</f>
        <v>1</v>
      </c>
      <c r="R50" s="6">
        <f>IF(AND(NOT(ISTEXT(L50)),L50&gt;=0.25),1,0)</f>
        <v>0</v>
      </c>
      <c r="S50" s="6">
        <f>IF(AND(NOT(ISTEXT(M50)),M50&gt;=0.25), 1, 0)</f>
        <v>0</v>
      </c>
      <c r="T50" s="6">
        <f>IF(AND(NOT(ISTEXT(N50)), N50&gt;=3), 1, 0)</f>
        <v>0</v>
      </c>
      <c r="U50" s="6">
        <f>IF(O50&lt;=-0.8, 1, 0)</f>
        <v>1</v>
      </c>
      <c r="V50" s="4" t="str">
        <f>IF(W50&gt;0, "Shock", "No shock")</f>
        <v>No shock</v>
      </c>
      <c r="W50" s="4">
        <f>SUM(AC50:AE50)</f>
        <v>0</v>
      </c>
      <c r="X50" s="51">
        <v>0.72790400000000011</v>
      </c>
      <c r="Y50" s="6" t="s">
        <v>1004</v>
      </c>
      <c r="Z50" s="6" t="s">
        <v>1004</v>
      </c>
      <c r="AA50" s="16" t="s">
        <v>1003</v>
      </c>
      <c r="AB50" s="16" t="s">
        <v>1003</v>
      </c>
      <c r="AC50" s="6">
        <f>IF(ISTEXT(X50), 0, IF(X50&gt;1.4, 1, 0))</f>
        <v>0</v>
      </c>
      <c r="AD50" s="6">
        <f>IF(OR(ISTEXT(Y50), ISTEXT(Z50)), 0, IF(OR(Y50&gt;3, Z50&gt;=2), 1, 0))</f>
        <v>0</v>
      </c>
      <c r="AE50" s="6">
        <f>IF(AND(ISTEXT(AA50), ISTEXT(AB50)), 0, IF(AND(AA50&gt;0.03, AB50&gt;=1), 1, 0))</f>
        <v>0</v>
      </c>
      <c r="AF50" s="4" t="s">
        <v>1005</v>
      </c>
      <c r="AG50" s="5">
        <v>0</v>
      </c>
      <c r="AH50" s="4" t="str">
        <f>IF(OR(AI50&gt;=3,AJ50="Shock"),"Shock","No Shock")</f>
        <v>Shock</v>
      </c>
      <c r="AI50" s="67">
        <v>4</v>
      </c>
      <c r="AJ50" s="6" t="str">
        <f>IF(AK50&gt;=1,"Shock","No Shock")</f>
        <v>No Shock</v>
      </c>
      <c r="AK50">
        <v>0</v>
      </c>
    </row>
    <row r="51" spans="1:37" ht="17.5" thickTop="1" thickBot="1" x14ac:dyDescent="0.5">
      <c r="A51" s="50" t="s">
        <v>147</v>
      </c>
      <c r="B51" s="3" t="s">
        <v>193</v>
      </c>
      <c r="C51" s="3" t="s">
        <v>204</v>
      </c>
      <c r="D51" s="3" t="s">
        <v>205</v>
      </c>
      <c r="E51" s="3" t="str">
        <f>_xlfn.CONCAT(D51,"_",A51)</f>
        <v>AF0306_February</v>
      </c>
      <c r="F51" s="10">
        <v>45215.766159165069</v>
      </c>
      <c r="G51" s="8">
        <f>COUNTIF(H51, "Shock")+COUNTIF(V51, "Shock")+COUNTIF(AF51, "Shock")+COUNTIF(AH51, "Shock")</f>
        <v>2</v>
      </c>
      <c r="H51" s="4" t="str">
        <f>IF(I51&gt;0, "Shock", "No shock")</f>
        <v>Shock</v>
      </c>
      <c r="I51" s="4">
        <f>SUM(P51:U51)</f>
        <v>1</v>
      </c>
      <c r="J51" s="17">
        <v>-0.51624805728594503</v>
      </c>
      <c r="K51" s="17">
        <v>-1.4013524452845301</v>
      </c>
      <c r="L51" s="6" t="s">
        <v>1003</v>
      </c>
      <c r="M51" s="6" t="s">
        <v>1003</v>
      </c>
      <c r="N51" s="6" t="s">
        <v>1003</v>
      </c>
      <c r="O51" s="17">
        <v>1.5917620886735831E-3</v>
      </c>
      <c r="P51" s="56">
        <f>IF(J51&lt;=-0.8, 1, 0)</f>
        <v>0</v>
      </c>
      <c r="Q51" s="6">
        <f>IF(K51&lt;=-0.8, 1, 0)</f>
        <v>1</v>
      </c>
      <c r="R51" s="6">
        <f>IF(AND(NOT(ISTEXT(L51)),L51&gt;=0.25),1,0)</f>
        <v>0</v>
      </c>
      <c r="S51" s="6">
        <f>IF(AND(NOT(ISTEXT(M51)),M51&gt;=0.25), 1, 0)</f>
        <v>0</v>
      </c>
      <c r="T51" s="6">
        <f>IF(AND(NOT(ISTEXT(N51)), N51&gt;=3), 1, 0)</f>
        <v>0</v>
      </c>
      <c r="U51" s="6">
        <f>IF(O51&lt;=-0.8, 1, 0)</f>
        <v>0</v>
      </c>
      <c r="V51" s="4" t="str">
        <f>IF(W51&gt;0, "Shock", "No shock")</f>
        <v>No shock</v>
      </c>
      <c r="W51" s="4">
        <f>SUM(AC51:AE51)</f>
        <v>0</v>
      </c>
      <c r="X51" s="51">
        <v>1.0275369999999999</v>
      </c>
      <c r="Y51" s="6" t="s">
        <v>1004</v>
      </c>
      <c r="Z51" s="6" t="s">
        <v>1004</v>
      </c>
      <c r="AA51" s="16" t="s">
        <v>1003</v>
      </c>
      <c r="AB51" s="16" t="s">
        <v>1003</v>
      </c>
      <c r="AC51" s="6">
        <f>IF(ISTEXT(X51), 0, IF(X51&gt;1.4, 1, 0))</f>
        <v>0</v>
      </c>
      <c r="AD51" s="6">
        <f>IF(OR(ISTEXT(Y51), ISTEXT(Z51)), 0, IF(OR(Y51&gt;3, Z51&gt;=2), 1, 0))</f>
        <v>0</v>
      </c>
      <c r="AE51" s="6">
        <f>IF(AND(ISTEXT(AA51), ISTEXT(AB51)), 0, IF(AND(AA51&gt;0.03, AB51&gt;=1), 1, 0))</f>
        <v>0</v>
      </c>
      <c r="AF51" s="4" t="s">
        <v>1005</v>
      </c>
      <c r="AG51" s="71">
        <v>0</v>
      </c>
      <c r="AH51" s="4" t="str">
        <f>IF(OR(AI51&gt;=3,AJ51="Shock"),"Shock","No Shock")</f>
        <v>Shock</v>
      </c>
      <c r="AI51" s="68">
        <v>6</v>
      </c>
      <c r="AJ51" s="6" t="str">
        <f>IF(AK51&gt;=1,"Shock","No Shock")</f>
        <v>No Shock</v>
      </c>
      <c r="AK51">
        <v>0</v>
      </c>
    </row>
    <row r="52" spans="1:37" ht="17.5" thickTop="1" thickBot="1" x14ac:dyDescent="0.5">
      <c r="A52" s="50" t="s">
        <v>147</v>
      </c>
      <c r="B52" s="3" t="s">
        <v>539</v>
      </c>
      <c r="C52" s="3" t="s">
        <v>580</v>
      </c>
      <c r="D52" s="3" t="s">
        <v>581</v>
      </c>
      <c r="E52" s="3" t="str">
        <f>_xlfn.CONCAT(D52,"_",A52)</f>
        <v>AF1721_February</v>
      </c>
      <c r="F52" s="10">
        <v>27911.339052904383</v>
      </c>
      <c r="G52" s="8">
        <f>COUNTIF(H52, "Shock")+COUNTIF(V52, "Shock")+COUNTIF(AF52, "Shock")+COUNTIF(AH52, "Shock")</f>
        <v>2</v>
      </c>
      <c r="H52" s="4" t="str">
        <f>IF(I52&gt;0, "Shock", "No shock")</f>
        <v>Shock</v>
      </c>
      <c r="I52" s="4">
        <f>SUM(P52:U52)</f>
        <v>2</v>
      </c>
      <c r="J52" s="17">
        <v>-0.97677637996344702</v>
      </c>
      <c r="K52" s="17">
        <v>-2.2237116879430299</v>
      </c>
      <c r="L52" s="6" t="s">
        <v>1003</v>
      </c>
      <c r="M52" s="6" t="s">
        <v>1003</v>
      </c>
      <c r="N52" s="6" t="s">
        <v>1003</v>
      </c>
      <c r="O52" s="17">
        <v>0</v>
      </c>
      <c r="P52" s="56">
        <f>IF(J52&lt;=-0.8, 1, 0)</f>
        <v>1</v>
      </c>
      <c r="Q52" s="6">
        <f>IF(K52&lt;=-0.8, 1, 0)</f>
        <v>1</v>
      </c>
      <c r="R52" s="6">
        <f>IF(AND(NOT(ISTEXT(L52)),L52&gt;=0.25),1,0)</f>
        <v>0</v>
      </c>
      <c r="S52" s="6">
        <f>IF(AND(NOT(ISTEXT(M52)),M52&gt;=0.25), 1, 0)</f>
        <v>0</v>
      </c>
      <c r="T52" s="6">
        <f>IF(AND(NOT(ISTEXT(N52)), N52&gt;=3), 1, 0)</f>
        <v>0</v>
      </c>
      <c r="U52" s="6">
        <f>IF(O52&lt;=-0.8, 1, 0)</f>
        <v>0</v>
      </c>
      <c r="V52" s="4" t="str">
        <f>IF(W52&gt;0, "Shock", "No shock")</f>
        <v>No shock</v>
      </c>
      <c r="W52" s="4">
        <f>SUM(AC52:AE52)</f>
        <v>0</v>
      </c>
      <c r="X52" s="51">
        <v>0.89413500000000001</v>
      </c>
      <c r="Y52" s="6" t="s">
        <v>1004</v>
      </c>
      <c r="Z52" s="6" t="s">
        <v>1004</v>
      </c>
      <c r="AA52" s="16" t="s">
        <v>1003</v>
      </c>
      <c r="AB52" s="16" t="s">
        <v>1003</v>
      </c>
      <c r="AC52" s="6">
        <f>IF(ISTEXT(X52), 0, IF(X52&gt;1.4, 1, 0))</f>
        <v>0</v>
      </c>
      <c r="AD52" s="6">
        <f>IF(OR(ISTEXT(Y52), ISTEXT(Z52)), 0, IF(OR(Y52&gt;3, Z52&gt;=2), 1, 0))</f>
        <v>0</v>
      </c>
      <c r="AE52" s="6">
        <f>IF(AND(ISTEXT(AA52), ISTEXT(AB52)), 0, IF(AND(AA52&gt;0.03, AB52&gt;=1), 1, 0))</f>
        <v>0</v>
      </c>
      <c r="AF52" s="4" t="s">
        <v>1005</v>
      </c>
      <c r="AG52" s="5">
        <v>0</v>
      </c>
      <c r="AH52" s="4" t="str">
        <f>IF(OR(AI52&gt;=3,AJ52="Shock"),"Shock","No Shock")</f>
        <v>Shock</v>
      </c>
      <c r="AI52" s="64">
        <v>6</v>
      </c>
      <c r="AJ52" s="6" t="str">
        <f>IF(AK52&gt;=1,"Shock","No Shock")</f>
        <v>No Shock</v>
      </c>
      <c r="AK52">
        <v>0</v>
      </c>
    </row>
    <row r="53" spans="1:37" ht="17.5" thickTop="1" thickBot="1" x14ac:dyDescent="0.5">
      <c r="A53" s="50" t="s">
        <v>147</v>
      </c>
      <c r="B53" s="3" t="s">
        <v>539</v>
      </c>
      <c r="C53" s="3" t="s">
        <v>548</v>
      </c>
      <c r="D53" s="3" t="s">
        <v>549</v>
      </c>
      <c r="E53" s="3" t="str">
        <f>_xlfn.CONCAT(D53,"_",A53)</f>
        <v>AF1705_February</v>
      </c>
      <c r="F53" s="10">
        <v>28037.145351069263</v>
      </c>
      <c r="G53" s="8">
        <f>COUNTIF(H53, "Shock")+COUNTIF(V53, "Shock")+COUNTIF(AF53, "Shock")+COUNTIF(AH53, "Shock")</f>
        <v>2</v>
      </c>
      <c r="H53" s="4" t="str">
        <f>IF(I53&gt;0, "Shock", "No shock")</f>
        <v>Shock</v>
      </c>
      <c r="I53" s="4">
        <f>SUM(P53:U53)</f>
        <v>2</v>
      </c>
      <c r="J53" s="17">
        <v>-1.24356827952645</v>
      </c>
      <c r="K53" s="17">
        <v>-2.1123451969840299</v>
      </c>
      <c r="L53" s="6" t="s">
        <v>1003</v>
      </c>
      <c r="M53" s="6" t="s">
        <v>1003</v>
      </c>
      <c r="N53" s="6" t="s">
        <v>1003</v>
      </c>
      <c r="O53" s="17">
        <v>3.5493161943223737E-2</v>
      </c>
      <c r="P53" s="56">
        <f>IF(J53&lt;=-0.8, 1, 0)</f>
        <v>1</v>
      </c>
      <c r="Q53" s="6">
        <f>IF(K53&lt;=-0.8, 1, 0)</f>
        <v>1</v>
      </c>
      <c r="R53" s="6">
        <f>IF(AND(NOT(ISTEXT(L53)),L53&gt;=0.25),1,0)</f>
        <v>0</v>
      </c>
      <c r="S53" s="6">
        <f>IF(AND(NOT(ISTEXT(M53)),M53&gt;=0.25), 1, 0)</f>
        <v>0</v>
      </c>
      <c r="T53" s="6">
        <f>IF(AND(NOT(ISTEXT(N53)), N53&gt;=3), 1, 0)</f>
        <v>0</v>
      </c>
      <c r="U53" s="6">
        <f>IF(O53&lt;=-0.8, 1, 0)</f>
        <v>0</v>
      </c>
      <c r="V53" s="4" t="str">
        <f>IF(W53&gt;0, "Shock", "No shock")</f>
        <v>No shock</v>
      </c>
      <c r="W53" s="4">
        <f>SUM(AC53:AE53)</f>
        <v>0</v>
      </c>
      <c r="X53" s="51">
        <v>0.793597</v>
      </c>
      <c r="Y53" s="6" t="s">
        <v>1004</v>
      </c>
      <c r="Z53" s="6" t="s">
        <v>1004</v>
      </c>
      <c r="AA53" s="16" t="s">
        <v>1003</v>
      </c>
      <c r="AB53" s="16" t="s">
        <v>1003</v>
      </c>
      <c r="AC53" s="6">
        <f>IF(ISTEXT(X53), 0, IF(X53&gt;1.4, 1, 0))</f>
        <v>0</v>
      </c>
      <c r="AD53" s="6">
        <f>IF(OR(ISTEXT(Y53), ISTEXT(Z53)), 0, IF(OR(Y53&gt;3, Z53&gt;=2), 1, 0))</f>
        <v>0</v>
      </c>
      <c r="AE53" s="6">
        <f>IF(AND(ISTEXT(AA53), ISTEXT(AB53)), 0, IF(AND(AA53&gt;0.03, AB53&gt;=1), 1, 0))</f>
        <v>0</v>
      </c>
      <c r="AF53" s="4" t="s">
        <v>1005</v>
      </c>
      <c r="AG53" s="5">
        <v>0</v>
      </c>
      <c r="AH53" s="4" t="str">
        <f>IF(OR(AI53&gt;=3,AJ53="Shock"),"Shock","No Shock")</f>
        <v>Shock</v>
      </c>
      <c r="AI53" s="70">
        <v>7</v>
      </c>
      <c r="AJ53" s="6" t="str">
        <f>IF(AK53&gt;=1,"Shock","No Shock")</f>
        <v>No Shock</v>
      </c>
      <c r="AK53">
        <v>0</v>
      </c>
    </row>
    <row r="54" spans="1:37" ht="17.5" thickTop="1" thickBot="1" x14ac:dyDescent="0.5">
      <c r="A54" s="50" t="s">
        <v>147</v>
      </c>
      <c r="B54" s="3" t="s">
        <v>539</v>
      </c>
      <c r="C54" s="3" t="s">
        <v>568</v>
      </c>
      <c r="D54" s="3" t="s">
        <v>569</v>
      </c>
      <c r="E54" s="3" t="str">
        <f>_xlfn.CONCAT(D54,"_",A54)</f>
        <v>AF1715_February</v>
      </c>
      <c r="F54" s="10">
        <v>91682.482534597482</v>
      </c>
      <c r="G54" s="8">
        <f>COUNTIF(H54, "Shock")+COUNTIF(V54, "Shock")+COUNTIF(AF54, "Shock")+COUNTIF(AH54, "Shock")</f>
        <v>2</v>
      </c>
      <c r="H54" s="4" t="str">
        <f>IF(I54&gt;0, "Shock", "No shock")</f>
        <v>Shock</v>
      </c>
      <c r="I54" s="4">
        <f>SUM(P54:U54)</f>
        <v>2</v>
      </c>
      <c r="J54" s="17">
        <v>-1.17281779550737</v>
      </c>
      <c r="K54" s="17">
        <v>-2.04333333430752</v>
      </c>
      <c r="L54" s="6" t="s">
        <v>1003</v>
      </c>
      <c r="M54" s="6" t="s">
        <v>1003</v>
      </c>
      <c r="N54" s="6" t="s">
        <v>1003</v>
      </c>
      <c r="O54" s="17">
        <v>-0.34766234088425962</v>
      </c>
      <c r="P54" s="56">
        <f>IF(J54&lt;=-0.8, 1, 0)</f>
        <v>1</v>
      </c>
      <c r="Q54" s="6">
        <f>IF(K54&lt;=-0.8, 1, 0)</f>
        <v>1</v>
      </c>
      <c r="R54" s="6">
        <f>IF(AND(NOT(ISTEXT(L54)),L54&gt;=0.25),1,0)</f>
        <v>0</v>
      </c>
      <c r="S54" s="6">
        <f>IF(AND(NOT(ISTEXT(M54)),M54&gt;=0.25), 1, 0)</f>
        <v>0</v>
      </c>
      <c r="T54" s="6">
        <f>IF(AND(NOT(ISTEXT(N54)), N54&gt;=3), 1, 0)</f>
        <v>0</v>
      </c>
      <c r="U54" s="6">
        <f>IF(O54&lt;=-0.8, 1, 0)</f>
        <v>0</v>
      </c>
      <c r="V54" s="4" t="str">
        <f>IF(W54&gt;0, "Shock", "No shock")</f>
        <v>No shock</v>
      </c>
      <c r="W54" s="4">
        <f>SUM(AC54:AE54)</f>
        <v>0</v>
      </c>
      <c r="X54" s="51">
        <v>0.86269700000000005</v>
      </c>
      <c r="Y54" s="6" t="s">
        <v>1004</v>
      </c>
      <c r="Z54" s="6" t="s">
        <v>1004</v>
      </c>
      <c r="AA54" s="16" t="s">
        <v>1003</v>
      </c>
      <c r="AB54" s="16" t="s">
        <v>1003</v>
      </c>
      <c r="AC54" s="6">
        <f>IF(ISTEXT(X54), 0, IF(X54&gt;1.4, 1, 0))</f>
        <v>0</v>
      </c>
      <c r="AD54" s="6">
        <f>IF(OR(ISTEXT(Y54), ISTEXT(Z54)), 0, IF(OR(Y54&gt;3, Z54&gt;=2), 1, 0))</f>
        <v>0</v>
      </c>
      <c r="AE54" s="6">
        <f>IF(AND(ISTEXT(AA54), ISTEXT(AB54)), 0, IF(AND(AA54&gt;0.03, AB54&gt;=1), 1, 0))</f>
        <v>0</v>
      </c>
      <c r="AF54" s="4" t="s">
        <v>1005</v>
      </c>
      <c r="AG54" s="5">
        <v>0</v>
      </c>
      <c r="AH54" s="4" t="str">
        <f>IF(OR(AI54&gt;=3,AJ54="Shock"),"Shock","No Shock")</f>
        <v>Shock</v>
      </c>
      <c r="AI54" s="69">
        <v>9</v>
      </c>
      <c r="AJ54" s="6" t="str">
        <f>IF(AK54&gt;=1,"Shock","No Shock")</f>
        <v>No Shock</v>
      </c>
      <c r="AK54">
        <v>0</v>
      </c>
    </row>
    <row r="55" spans="1:37" ht="17.5" thickTop="1" thickBot="1" x14ac:dyDescent="0.5">
      <c r="A55" s="50" t="s">
        <v>147</v>
      </c>
      <c r="B55" s="3" t="s">
        <v>491</v>
      </c>
      <c r="C55" s="3" t="s">
        <v>502</v>
      </c>
      <c r="D55" s="3" t="s">
        <v>503</v>
      </c>
      <c r="E55" s="3" t="str">
        <f>_xlfn.CONCAT(D55,"_",A55)</f>
        <v>AF1506_February</v>
      </c>
      <c r="F55" s="10">
        <v>65995.921404259017</v>
      </c>
      <c r="G55" s="8">
        <f>COUNTIF(H55, "Shock")+COUNTIF(V55, "Shock")+COUNTIF(AF55, "Shock")+COUNTIF(AH55, "Shock")</f>
        <v>1</v>
      </c>
      <c r="H55" s="4" t="str">
        <f>IF(I55&gt;0, "Shock", "No shock")</f>
        <v>Shock</v>
      </c>
      <c r="I55" s="4">
        <f>SUM(P55:U55)</f>
        <v>2</v>
      </c>
      <c r="J55" s="17">
        <v>-1.01104909926653</v>
      </c>
      <c r="K55" s="17">
        <v>-1.1333744712173901</v>
      </c>
      <c r="L55" s="6" t="s">
        <v>1003</v>
      </c>
      <c r="M55" s="6" t="s">
        <v>1003</v>
      </c>
      <c r="N55" s="6" t="s">
        <v>1003</v>
      </c>
      <c r="O55" s="17">
        <v>-0.20760593561676621</v>
      </c>
      <c r="P55" s="56">
        <f>IF(J55&lt;=-0.8, 1, 0)</f>
        <v>1</v>
      </c>
      <c r="Q55" s="6">
        <f>IF(K55&lt;=-0.8, 1, 0)</f>
        <v>1</v>
      </c>
      <c r="R55" s="6">
        <f>IF(AND(NOT(ISTEXT(L55)),L55&gt;=0.25),1,0)</f>
        <v>0</v>
      </c>
      <c r="S55" s="6">
        <f>IF(AND(NOT(ISTEXT(M55)),M55&gt;=0.25), 1, 0)</f>
        <v>0</v>
      </c>
      <c r="T55" s="6">
        <f>IF(AND(NOT(ISTEXT(N55)), N55&gt;=3), 1, 0)</f>
        <v>0</v>
      </c>
      <c r="U55" s="6">
        <f>IF(O55&lt;=-0.8, 1, 0)</f>
        <v>0</v>
      </c>
      <c r="V55" s="4" t="str">
        <f>IF(W55&gt;0, "Shock", "No shock")</f>
        <v>No shock</v>
      </c>
      <c r="W55" s="4">
        <f>SUM(AC55:AE55)</f>
        <v>0</v>
      </c>
      <c r="X55" s="51">
        <v>0.94678700000000005</v>
      </c>
      <c r="Y55" s="6" t="s">
        <v>1006</v>
      </c>
      <c r="Z55" s="6" t="s">
        <v>1006</v>
      </c>
      <c r="AA55" s="16" t="s">
        <v>1003</v>
      </c>
      <c r="AB55" s="16" t="s">
        <v>1003</v>
      </c>
      <c r="AC55" s="6">
        <f>IF(ISTEXT(X55), 0, IF(X55&gt;1.4, 1, 0))</f>
        <v>0</v>
      </c>
      <c r="AD55" s="6">
        <f>IF(OR(ISTEXT(Y55), ISTEXT(Z55)), 0, IF(OR(Y55&gt;3, Z55&gt;=2), 1, 0))</f>
        <v>0</v>
      </c>
      <c r="AE55" s="6">
        <f>IF(AND(ISTEXT(AA55), ISTEXT(AB55)), 0, IF(AND(AA55&gt;0.03, AB55&gt;=1), 1, 0))</f>
        <v>0</v>
      </c>
      <c r="AF55" s="4" t="s">
        <v>1005</v>
      </c>
      <c r="AG55" s="5">
        <v>0</v>
      </c>
      <c r="AH55" s="4" t="str">
        <f>IF(OR(AI55&gt;=3,AJ55="Shock"),"Shock","No Shock")</f>
        <v>No Shock</v>
      </c>
      <c r="AI55" s="63">
        <v>1</v>
      </c>
      <c r="AJ55" s="6" t="str">
        <f>IF(AK55&gt;=1,"Shock","No Shock")</f>
        <v>No Shock</v>
      </c>
      <c r="AK55">
        <v>0</v>
      </c>
    </row>
    <row r="56" spans="1:37" ht="17.5" thickTop="1" thickBot="1" x14ac:dyDescent="0.5">
      <c r="A56" s="50" t="s">
        <v>147</v>
      </c>
      <c r="B56" s="3" t="s">
        <v>293</v>
      </c>
      <c r="C56" s="3" t="s">
        <v>302</v>
      </c>
      <c r="D56" s="3" t="s">
        <v>303</v>
      </c>
      <c r="E56" s="3" t="str">
        <f>_xlfn.CONCAT(D56,"_",A56)</f>
        <v>AF0705_February</v>
      </c>
      <c r="F56" s="10">
        <v>59919.723911332483</v>
      </c>
      <c r="G56" s="8">
        <f>COUNTIF(H56, "Shock")+COUNTIF(V56, "Shock")+COUNTIF(AF56, "Shock")+COUNTIF(AH56, "Shock")</f>
        <v>2</v>
      </c>
      <c r="H56" s="4" t="str">
        <f>IF(I56&gt;0, "Shock", "No shock")</f>
        <v>Shock</v>
      </c>
      <c r="I56" s="4">
        <f>SUM(P56:U56)</f>
        <v>1</v>
      </c>
      <c r="J56" s="17">
        <v>-0.77135391719639301</v>
      </c>
      <c r="K56" s="17">
        <v>-1.3400822468102001</v>
      </c>
      <c r="L56" s="6" t="s">
        <v>1003</v>
      </c>
      <c r="M56" s="6" t="s">
        <v>1003</v>
      </c>
      <c r="N56" s="6" t="s">
        <v>1003</v>
      </c>
      <c r="O56" s="17">
        <v>0.2453120432880706</v>
      </c>
      <c r="P56" s="56">
        <f>IF(J56&lt;=-0.8, 1, 0)</f>
        <v>0</v>
      </c>
      <c r="Q56" s="6">
        <f>IF(K56&lt;=-0.8, 1, 0)</f>
        <v>1</v>
      </c>
      <c r="R56" s="6">
        <f>IF(AND(NOT(ISTEXT(L56)),L56&gt;=0.25),1,0)</f>
        <v>0</v>
      </c>
      <c r="S56" s="6">
        <f>IF(AND(NOT(ISTEXT(M56)),M56&gt;=0.25), 1, 0)</f>
        <v>0</v>
      </c>
      <c r="T56" s="6">
        <f>IF(AND(NOT(ISTEXT(N56)), N56&gt;=3), 1, 0)</f>
        <v>0</v>
      </c>
      <c r="U56" s="6">
        <f>IF(O56&lt;=-0.8, 1, 0)</f>
        <v>0</v>
      </c>
      <c r="V56" s="4" t="str">
        <f>IF(W56&gt;0, "Shock", "No shock")</f>
        <v>No shock</v>
      </c>
      <c r="W56" s="4">
        <f>SUM(AC56:AE56)</f>
        <v>0</v>
      </c>
      <c r="X56" s="51">
        <v>0.97580200000000006</v>
      </c>
      <c r="Y56" s="6" t="s">
        <v>1006</v>
      </c>
      <c r="Z56" s="6" t="s">
        <v>1006</v>
      </c>
      <c r="AA56" s="16" t="s">
        <v>1003</v>
      </c>
      <c r="AB56" s="16" t="s">
        <v>1003</v>
      </c>
      <c r="AC56" s="6">
        <f>IF(ISTEXT(X56), 0, IF(X56&gt;1.4, 1, 0))</f>
        <v>0</v>
      </c>
      <c r="AD56" s="6">
        <f>IF(OR(ISTEXT(Y56), ISTEXT(Z56)), 0, IF(OR(Y56&gt;3, Z56&gt;=2), 1, 0))</f>
        <v>0</v>
      </c>
      <c r="AE56" s="6">
        <f>IF(AND(ISTEXT(AA56), ISTEXT(AB56)), 0, IF(AND(AA56&gt;0.03, AB56&gt;=1), 1, 0))</f>
        <v>0</v>
      </c>
      <c r="AF56" s="4" t="s">
        <v>1005</v>
      </c>
      <c r="AG56" s="5">
        <v>0</v>
      </c>
      <c r="AH56" s="4" t="str">
        <f>IF(OR(AI56&gt;=3,AJ56="Shock"),"Shock","No Shock")</f>
        <v>Shock</v>
      </c>
      <c r="AI56" s="61">
        <v>1</v>
      </c>
      <c r="AJ56" s="6" t="str">
        <f>IF(AK56&gt;=1,"Shock","No Shock")</f>
        <v>Shock</v>
      </c>
      <c r="AK56">
        <v>2</v>
      </c>
    </row>
    <row r="57" spans="1:37" ht="17.5" thickTop="1" thickBot="1" x14ac:dyDescent="0.5">
      <c r="A57" s="50" t="s">
        <v>147</v>
      </c>
      <c r="B57" s="3" t="s">
        <v>491</v>
      </c>
      <c r="C57" s="3" t="s">
        <v>516</v>
      </c>
      <c r="D57" s="3" t="s">
        <v>517</v>
      </c>
      <c r="E57" s="3" t="str">
        <f>_xlfn.CONCAT(D57,"_",A57)</f>
        <v>AF1513_February</v>
      </c>
      <c r="F57" s="10">
        <v>41239.564674468711</v>
      </c>
      <c r="G57" s="8">
        <f>COUNTIF(H57, "Shock")+COUNTIF(V57, "Shock")+COUNTIF(AF57, "Shock")+COUNTIF(AH57, "Shock")</f>
        <v>1</v>
      </c>
      <c r="H57" s="4" t="str">
        <f>IF(I57&gt;0, "Shock", "No shock")</f>
        <v>Shock</v>
      </c>
      <c r="I57" s="4">
        <f>SUM(P57:U57)</f>
        <v>2</v>
      </c>
      <c r="J57" s="17">
        <v>-0.88381365314126004</v>
      </c>
      <c r="K57" s="17">
        <v>-1.4790513515472401</v>
      </c>
      <c r="L57" s="6" t="s">
        <v>1003</v>
      </c>
      <c r="M57" s="6" t="s">
        <v>1003</v>
      </c>
      <c r="N57" s="6" t="s">
        <v>1003</v>
      </c>
      <c r="O57" s="17">
        <v>9.2476636617089089E-2</v>
      </c>
      <c r="P57" s="56">
        <f>IF(J57&lt;=-0.8, 1, 0)</f>
        <v>1</v>
      </c>
      <c r="Q57" s="6">
        <f>IF(K57&lt;=-0.8, 1, 0)</f>
        <v>1</v>
      </c>
      <c r="R57" s="6">
        <f>IF(AND(NOT(ISTEXT(L57)),L57&gt;=0.25),1,0)</f>
        <v>0</v>
      </c>
      <c r="S57" s="6">
        <f>IF(AND(NOT(ISTEXT(M57)),M57&gt;=0.25), 1, 0)</f>
        <v>0</v>
      </c>
      <c r="T57" s="6">
        <f>IF(AND(NOT(ISTEXT(N57)), N57&gt;=3), 1, 0)</f>
        <v>0</v>
      </c>
      <c r="U57" s="6">
        <f>IF(O57&lt;=-0.8, 1, 0)</f>
        <v>0</v>
      </c>
      <c r="V57" s="4" t="str">
        <f>IF(W57&gt;0, "Shock", "No shock")</f>
        <v>No shock</v>
      </c>
      <c r="W57" s="4">
        <f>SUM(AC57:AE57)</f>
        <v>0</v>
      </c>
      <c r="X57" s="51">
        <v>0.99102000000000001</v>
      </c>
      <c r="Y57" s="6" t="s">
        <v>1006</v>
      </c>
      <c r="Z57" s="6" t="s">
        <v>1006</v>
      </c>
      <c r="AA57" s="16" t="s">
        <v>1003</v>
      </c>
      <c r="AB57" s="16" t="s">
        <v>1003</v>
      </c>
      <c r="AC57" s="6">
        <f>IF(ISTEXT(X57), 0, IF(X57&gt;1.4, 1, 0))</f>
        <v>0</v>
      </c>
      <c r="AD57" s="6">
        <f>IF(OR(ISTEXT(Y57), ISTEXT(Z57)), 0, IF(OR(Y57&gt;3, Z57&gt;=2), 1, 0))</f>
        <v>0</v>
      </c>
      <c r="AE57" s="6">
        <f>IF(AND(ISTEXT(AA57), ISTEXT(AB57)), 0, IF(AND(AA57&gt;0.03, AB57&gt;=1), 1, 0))</f>
        <v>0</v>
      </c>
      <c r="AF57" s="4" t="s">
        <v>1005</v>
      </c>
      <c r="AG57" s="5">
        <v>0</v>
      </c>
      <c r="AH57" s="4" t="str">
        <f>IF(OR(AI57&gt;=3,AJ57="Shock"),"Shock","No Shock")</f>
        <v>No Shock</v>
      </c>
      <c r="AI57" s="61">
        <v>2</v>
      </c>
      <c r="AJ57" s="6" t="str">
        <f>IF(AK57&gt;=1,"Shock","No Shock")</f>
        <v>No Shock</v>
      </c>
      <c r="AK57">
        <v>0</v>
      </c>
    </row>
    <row r="58" spans="1:37" ht="17.5" thickTop="1" thickBot="1" x14ac:dyDescent="0.5">
      <c r="A58" s="50" t="s">
        <v>147</v>
      </c>
      <c r="B58" s="3" t="s">
        <v>491</v>
      </c>
      <c r="C58" s="3" t="s">
        <v>504</v>
      </c>
      <c r="D58" s="3" t="s">
        <v>505</v>
      </c>
      <c r="E58" s="3" t="str">
        <f>_xlfn.CONCAT(D58,"_",A58)</f>
        <v>AF1507_February</v>
      </c>
      <c r="F58" s="10">
        <v>71397.522618927876</v>
      </c>
      <c r="G58" s="8">
        <f>COUNTIF(H58, "Shock")+COUNTIF(V58, "Shock")+COUNTIF(AF58, "Shock")+COUNTIF(AH58, "Shock")</f>
        <v>2</v>
      </c>
      <c r="H58" s="4" t="str">
        <f>IF(I58&gt;0, "Shock", "No shock")</f>
        <v>Shock</v>
      </c>
      <c r="I58" s="4">
        <f>SUM(P58:U58)</f>
        <v>2</v>
      </c>
      <c r="J58" s="17">
        <v>-0.84126585721969604</v>
      </c>
      <c r="K58" s="17">
        <v>-1.23203554924797</v>
      </c>
      <c r="L58" s="6" t="s">
        <v>1003</v>
      </c>
      <c r="M58" s="6" t="s">
        <v>1003</v>
      </c>
      <c r="N58" s="6" t="s">
        <v>1003</v>
      </c>
      <c r="O58" s="17">
        <v>-0.18143335393432511</v>
      </c>
      <c r="P58" s="56">
        <f>IF(J58&lt;=-0.8, 1, 0)</f>
        <v>1</v>
      </c>
      <c r="Q58" s="6">
        <f>IF(K58&lt;=-0.8, 1, 0)</f>
        <v>1</v>
      </c>
      <c r="R58" s="6">
        <f>IF(AND(NOT(ISTEXT(L58)),L58&gt;=0.25),1,0)</f>
        <v>0</v>
      </c>
      <c r="S58" s="6">
        <f>IF(AND(NOT(ISTEXT(M58)),M58&gt;=0.25), 1, 0)</f>
        <v>0</v>
      </c>
      <c r="T58" s="6">
        <f>IF(AND(NOT(ISTEXT(N58)), N58&gt;=3), 1, 0)</f>
        <v>0</v>
      </c>
      <c r="U58" s="6">
        <f>IF(O58&lt;=-0.8, 1, 0)</f>
        <v>0</v>
      </c>
      <c r="V58" s="4" t="str">
        <f>IF(W58&gt;0, "Shock", "No shock")</f>
        <v>No shock</v>
      </c>
      <c r="W58" s="4">
        <f>SUM(AC58:AE58)</f>
        <v>0</v>
      </c>
      <c r="X58" s="51">
        <v>0.97641499999999992</v>
      </c>
      <c r="Y58" s="6" t="s">
        <v>1006</v>
      </c>
      <c r="Z58" s="6" t="s">
        <v>1006</v>
      </c>
      <c r="AA58" s="16" t="s">
        <v>1003</v>
      </c>
      <c r="AB58" s="16" t="s">
        <v>1003</v>
      </c>
      <c r="AC58" s="6">
        <f>IF(ISTEXT(X58), 0, IF(X58&gt;1.4, 1, 0))</f>
        <v>0</v>
      </c>
      <c r="AD58" s="6">
        <f>IF(OR(ISTEXT(Y58), ISTEXT(Z58)), 0, IF(OR(Y58&gt;3, Z58&gt;=2), 1, 0))</f>
        <v>0</v>
      </c>
      <c r="AE58" s="6">
        <f>IF(AND(ISTEXT(AA58), ISTEXT(AB58)), 0, IF(AND(AA58&gt;0.03, AB58&gt;=1), 1, 0))</f>
        <v>0</v>
      </c>
      <c r="AF58" s="4" t="s">
        <v>1005</v>
      </c>
      <c r="AG58" s="5">
        <v>0</v>
      </c>
      <c r="AH58" s="4" t="str">
        <f>IF(OR(AI58&gt;=3,AJ58="Shock"),"Shock","No Shock")</f>
        <v>Shock</v>
      </c>
      <c r="AI58" s="61">
        <v>3</v>
      </c>
      <c r="AJ58" s="6" t="str">
        <f>IF(AK58&gt;=1,"Shock","No Shock")</f>
        <v>No Shock</v>
      </c>
      <c r="AK58">
        <v>0</v>
      </c>
    </row>
    <row r="59" spans="1:37" ht="17.5" thickTop="1" thickBot="1" x14ac:dyDescent="0.5">
      <c r="A59" s="50" t="s">
        <v>147</v>
      </c>
      <c r="B59" s="3" t="s">
        <v>491</v>
      </c>
      <c r="C59" s="3" t="s">
        <v>494</v>
      </c>
      <c r="D59" s="3" t="s">
        <v>495</v>
      </c>
      <c r="E59" s="3" t="str">
        <f>_xlfn.CONCAT(D59,"_",A59)</f>
        <v>AF1502_February</v>
      </c>
      <c r="F59" s="10">
        <v>33378.420540768187</v>
      </c>
      <c r="G59" s="8">
        <f>COUNTIF(H59, "Shock")+COUNTIF(V59, "Shock")+COUNTIF(AF59, "Shock")+COUNTIF(AH59, "Shock")</f>
        <v>2</v>
      </c>
      <c r="H59" s="4" t="str">
        <f>IF(I59&gt;0, "Shock", "No shock")</f>
        <v>Shock</v>
      </c>
      <c r="I59" s="4">
        <f>SUM(P59:U59)</f>
        <v>2</v>
      </c>
      <c r="J59" s="17">
        <v>-0.96136265993118297</v>
      </c>
      <c r="K59" s="17">
        <v>-1.1076415096010499</v>
      </c>
      <c r="L59" s="6" t="s">
        <v>1003</v>
      </c>
      <c r="M59" s="6" t="s">
        <v>1003</v>
      </c>
      <c r="N59" s="6" t="s">
        <v>1003</v>
      </c>
      <c r="O59" s="17">
        <v>1.102633863687515</v>
      </c>
      <c r="P59" s="56">
        <f>IF(J59&lt;=-0.8, 1, 0)</f>
        <v>1</v>
      </c>
      <c r="Q59" s="6">
        <f>IF(K59&lt;=-0.8, 1, 0)</f>
        <v>1</v>
      </c>
      <c r="R59" s="6">
        <f>IF(AND(NOT(ISTEXT(L59)),L59&gt;=0.25),1,0)</f>
        <v>0</v>
      </c>
      <c r="S59" s="6">
        <f>IF(AND(NOT(ISTEXT(M59)),M59&gt;=0.25), 1, 0)</f>
        <v>0</v>
      </c>
      <c r="T59" s="6">
        <f>IF(AND(NOT(ISTEXT(N59)), N59&gt;=3), 1, 0)</f>
        <v>0</v>
      </c>
      <c r="U59" s="6">
        <f>IF(O59&lt;=-0.8, 1, 0)</f>
        <v>0</v>
      </c>
      <c r="V59" s="4" t="str">
        <f>IF(W59&gt;0, "Shock", "No shock")</f>
        <v>No shock</v>
      </c>
      <c r="W59" s="4">
        <f>SUM(AC59:AE59)</f>
        <v>0</v>
      </c>
      <c r="X59" s="51">
        <v>0.96611999999999998</v>
      </c>
      <c r="Y59" s="6" t="s">
        <v>1006</v>
      </c>
      <c r="Z59" s="6" t="s">
        <v>1006</v>
      </c>
      <c r="AA59" s="16" t="s">
        <v>1003</v>
      </c>
      <c r="AB59" s="16" t="s">
        <v>1003</v>
      </c>
      <c r="AC59" s="6">
        <f>IF(ISTEXT(X59), 0, IF(X59&gt;1.4, 1, 0))</f>
        <v>0</v>
      </c>
      <c r="AD59" s="6">
        <f>IF(OR(ISTEXT(Y59), ISTEXT(Z59)), 0, IF(OR(Y59&gt;3, Z59&gt;=2), 1, 0))</f>
        <v>0</v>
      </c>
      <c r="AE59" s="6">
        <f>IF(AND(ISTEXT(AA59), ISTEXT(AB59)), 0, IF(AND(AA59&gt;0.03, AB59&gt;=1), 1, 0))</f>
        <v>0</v>
      </c>
      <c r="AF59" s="4" t="s">
        <v>1005</v>
      </c>
      <c r="AG59" s="5">
        <v>0</v>
      </c>
      <c r="AH59" s="4" t="str">
        <f>IF(OR(AI59&gt;=3,AJ59="Shock"),"Shock","No Shock")</f>
        <v>Shock</v>
      </c>
      <c r="AI59" s="61">
        <v>3</v>
      </c>
      <c r="AJ59" s="6" t="str">
        <f>IF(AK59&gt;=1,"Shock","No Shock")</f>
        <v>No Shock</v>
      </c>
      <c r="AK59">
        <v>0</v>
      </c>
    </row>
    <row r="60" spans="1:37" ht="17.5" thickTop="1" thickBot="1" x14ac:dyDescent="0.5">
      <c r="A60" s="50" t="s">
        <v>147</v>
      </c>
      <c r="B60" s="3" t="s">
        <v>491</v>
      </c>
      <c r="C60" s="3" t="s">
        <v>508</v>
      </c>
      <c r="D60" s="3" t="s">
        <v>509</v>
      </c>
      <c r="E60" s="3" t="str">
        <f>_xlfn.CONCAT(D60,"_",A60)</f>
        <v>AF1509_February</v>
      </c>
      <c r="F60" s="10">
        <v>49121.999072812396</v>
      </c>
      <c r="G60" s="8">
        <f>COUNTIF(H60, "Shock")+COUNTIF(V60, "Shock")+COUNTIF(AF60, "Shock")+COUNTIF(AH60, "Shock")</f>
        <v>2</v>
      </c>
      <c r="H60" s="4" t="str">
        <f>IF(I60&gt;0, "Shock", "No shock")</f>
        <v>Shock</v>
      </c>
      <c r="I60" s="4">
        <f>SUM(P60:U60)</f>
        <v>1</v>
      </c>
      <c r="J60" s="17">
        <v>-0.74208586324345005</v>
      </c>
      <c r="K60" s="17">
        <v>-1.2222110466523599</v>
      </c>
      <c r="L60" s="6" t="s">
        <v>1003</v>
      </c>
      <c r="M60" s="6" t="s">
        <v>1003</v>
      </c>
      <c r="N60" s="6" t="s">
        <v>1003</v>
      </c>
      <c r="O60" s="17">
        <v>-0.4800813376347341</v>
      </c>
      <c r="P60" s="56">
        <f>IF(J60&lt;=-0.8, 1, 0)</f>
        <v>0</v>
      </c>
      <c r="Q60" s="6">
        <f>IF(K60&lt;=-0.8, 1, 0)</f>
        <v>1</v>
      </c>
      <c r="R60" s="6">
        <f>IF(AND(NOT(ISTEXT(L60)),L60&gt;=0.25),1,0)</f>
        <v>0</v>
      </c>
      <c r="S60" s="6">
        <f>IF(AND(NOT(ISTEXT(M60)),M60&gt;=0.25), 1, 0)</f>
        <v>0</v>
      </c>
      <c r="T60" s="6">
        <f>IF(AND(NOT(ISTEXT(N60)), N60&gt;=3), 1, 0)</f>
        <v>0</v>
      </c>
      <c r="U60" s="6">
        <f>IF(O60&lt;=-0.8, 1, 0)</f>
        <v>0</v>
      </c>
      <c r="V60" s="4" t="str">
        <f>IF(W60&gt;0, "Shock", "No shock")</f>
        <v>No shock</v>
      </c>
      <c r="W60" s="4">
        <f>SUM(AC60:AE60)</f>
        <v>0</v>
      </c>
      <c r="X60" s="51">
        <v>0.95943800000000001</v>
      </c>
      <c r="Y60" s="6" t="s">
        <v>1006</v>
      </c>
      <c r="Z60" s="6" t="s">
        <v>1006</v>
      </c>
      <c r="AA60" s="16" t="s">
        <v>1003</v>
      </c>
      <c r="AB60" s="16" t="s">
        <v>1003</v>
      </c>
      <c r="AC60" s="6">
        <f>IF(ISTEXT(X60), 0, IF(X60&gt;1.4, 1, 0))</f>
        <v>0</v>
      </c>
      <c r="AD60" s="6">
        <f>IF(OR(ISTEXT(Y60), ISTEXT(Z60)), 0, IF(OR(Y60&gt;3, Z60&gt;=2), 1, 0))</f>
        <v>0</v>
      </c>
      <c r="AE60" s="6">
        <f>IF(AND(ISTEXT(AA60), ISTEXT(AB60)), 0, IF(AND(AA60&gt;0.03, AB60&gt;=1), 1, 0))</f>
        <v>0</v>
      </c>
      <c r="AF60" s="4" t="s">
        <v>1005</v>
      </c>
      <c r="AG60" s="5">
        <v>0</v>
      </c>
      <c r="AH60" s="4" t="str">
        <f>IF(OR(AI60&gt;=3,AJ60="Shock"),"Shock","No Shock")</f>
        <v>Shock</v>
      </c>
      <c r="AI60" s="61">
        <v>7</v>
      </c>
      <c r="AJ60" s="6" t="str">
        <f>IF(AK60&gt;=1,"Shock","No Shock")</f>
        <v>No Shock</v>
      </c>
      <c r="AK60">
        <v>0</v>
      </c>
    </row>
    <row r="61" spans="1:37" ht="17.5" thickTop="1" thickBot="1" x14ac:dyDescent="0.5">
      <c r="A61" s="50" t="s">
        <v>147</v>
      </c>
      <c r="B61" s="3" t="s">
        <v>248</v>
      </c>
      <c r="C61" s="3" t="s">
        <v>271</v>
      </c>
      <c r="D61" s="3" t="s">
        <v>272</v>
      </c>
      <c r="E61" s="3" t="str">
        <f>_xlfn.CONCAT(D61,"_",A61)</f>
        <v>AF0612_February</v>
      </c>
      <c r="F61" s="10">
        <v>52173.245366723822</v>
      </c>
      <c r="G61" s="8">
        <f>COUNTIF(H61, "Shock")+COUNTIF(V61, "Shock")+COUNTIF(AF61, "Shock")+COUNTIF(AH61, "Shock")</f>
        <v>2</v>
      </c>
      <c r="H61" s="4" t="str">
        <f>IF(I61&gt;0, "Shock", "No shock")</f>
        <v>Shock</v>
      </c>
      <c r="I61" s="4">
        <f>SUM(P61:U61)</f>
        <v>2</v>
      </c>
      <c r="J61" s="17">
        <v>-0.81939613223075902</v>
      </c>
      <c r="K61" s="17">
        <v>-1.55544722080231</v>
      </c>
      <c r="L61" s="6" t="s">
        <v>1003</v>
      </c>
      <c r="M61" s="6" t="s">
        <v>1003</v>
      </c>
      <c r="N61" s="6" t="s">
        <v>1003</v>
      </c>
      <c r="O61" s="17">
        <v>-0.17924142362326359</v>
      </c>
      <c r="P61" s="56">
        <f>IF(J61&lt;=-0.8, 1, 0)</f>
        <v>1</v>
      </c>
      <c r="Q61" s="6">
        <f>IF(K61&lt;=-0.8, 1, 0)</f>
        <v>1</v>
      </c>
      <c r="R61" s="6">
        <f>IF(AND(NOT(ISTEXT(L61)),L61&gt;=0.25),1,0)</f>
        <v>0</v>
      </c>
      <c r="S61" s="6">
        <f>IF(AND(NOT(ISTEXT(M61)),M61&gt;=0.25), 1, 0)</f>
        <v>0</v>
      </c>
      <c r="T61" s="6">
        <f>IF(AND(NOT(ISTEXT(N61)), N61&gt;=3), 1, 0)</f>
        <v>0</v>
      </c>
      <c r="U61" s="6">
        <f>IF(O61&lt;=-0.8, 1, 0)</f>
        <v>0</v>
      </c>
      <c r="V61" s="4" t="str">
        <f>IF(W61&gt;0, "Shock", "No shock")</f>
        <v>No shock</v>
      </c>
      <c r="W61" s="4">
        <f>SUM(AC61:AE61)</f>
        <v>0</v>
      </c>
      <c r="X61" s="51">
        <v>0.98187000000000002</v>
      </c>
      <c r="Y61" s="6" t="s">
        <v>1006</v>
      </c>
      <c r="Z61" s="6" t="s">
        <v>1006</v>
      </c>
      <c r="AA61" s="16" t="s">
        <v>1003</v>
      </c>
      <c r="AB61" s="16" t="s">
        <v>1003</v>
      </c>
      <c r="AC61" s="6">
        <f>IF(ISTEXT(X61), 0, IF(X61&gt;1.4, 1, 0))</f>
        <v>0</v>
      </c>
      <c r="AD61" s="6">
        <f>IF(OR(ISTEXT(Y61), ISTEXT(Z61)), 0, IF(OR(Y61&gt;3, Z61&gt;=2), 1, 0))</f>
        <v>0</v>
      </c>
      <c r="AE61" s="6">
        <f>IF(AND(ISTEXT(AA61), ISTEXT(AB61)), 0, IF(AND(AA61&gt;0.03, AB61&gt;=1), 1, 0))</f>
        <v>0</v>
      </c>
      <c r="AF61" s="4" t="s">
        <v>1005</v>
      </c>
      <c r="AG61" s="5">
        <v>0</v>
      </c>
      <c r="AH61" s="4" t="str">
        <f>IF(OR(AI61&gt;=3,AJ61="Shock"),"Shock","No Shock")</f>
        <v>Shock</v>
      </c>
      <c r="AI61" s="61">
        <v>7</v>
      </c>
      <c r="AJ61" s="6" t="str">
        <f>IF(AK61&gt;=1,"Shock","No Shock")</f>
        <v>No Shock</v>
      </c>
      <c r="AK61">
        <v>0</v>
      </c>
    </row>
    <row r="62" spans="1:37" ht="17.5" thickTop="1" thickBot="1" x14ac:dyDescent="0.5">
      <c r="A62" s="50" t="s">
        <v>147</v>
      </c>
      <c r="B62" s="3" t="s">
        <v>491</v>
      </c>
      <c r="C62" s="3" t="s">
        <v>498</v>
      </c>
      <c r="D62" s="3" t="s">
        <v>499</v>
      </c>
      <c r="E62" s="3" t="str">
        <f>_xlfn.CONCAT(D62,"_",A62)</f>
        <v>AF1504_February</v>
      </c>
      <c r="F62" s="10">
        <v>48743.927279628544</v>
      </c>
      <c r="G62" s="8">
        <f>COUNTIF(H62, "Shock")+COUNTIF(V62, "Shock")+COUNTIF(AF62, "Shock")+COUNTIF(AH62, "Shock")</f>
        <v>2</v>
      </c>
      <c r="H62" s="4" t="str">
        <f>IF(I62&gt;0, "Shock", "No shock")</f>
        <v>Shock</v>
      </c>
      <c r="I62" s="4">
        <f>SUM(P62:U62)</f>
        <v>2</v>
      </c>
      <c r="J62" s="17">
        <v>-0.82928810800824804</v>
      </c>
      <c r="K62" s="17">
        <v>-1.09752316134317</v>
      </c>
      <c r="L62" s="6" t="s">
        <v>1003</v>
      </c>
      <c r="M62" s="6" t="s">
        <v>1003</v>
      </c>
      <c r="N62" s="6" t="s">
        <v>1003</v>
      </c>
      <c r="O62" s="17">
        <v>-0.28077912520766901</v>
      </c>
      <c r="P62" s="56">
        <f>IF(J62&lt;=-0.8, 1, 0)</f>
        <v>1</v>
      </c>
      <c r="Q62" s="6">
        <f>IF(K62&lt;=-0.8, 1, 0)</f>
        <v>1</v>
      </c>
      <c r="R62" s="6">
        <f>IF(AND(NOT(ISTEXT(L62)),L62&gt;=0.25),1,0)</f>
        <v>0</v>
      </c>
      <c r="S62" s="6">
        <f>IF(AND(NOT(ISTEXT(M62)),M62&gt;=0.25), 1, 0)</f>
        <v>0</v>
      </c>
      <c r="T62" s="6">
        <f>IF(AND(NOT(ISTEXT(N62)), N62&gt;=3), 1, 0)</f>
        <v>0</v>
      </c>
      <c r="U62" s="6">
        <f>IF(O62&lt;=-0.8, 1, 0)</f>
        <v>0</v>
      </c>
      <c r="V62" s="4" t="str">
        <f>IF(W62&gt;0, "Shock", "No shock")</f>
        <v>No shock</v>
      </c>
      <c r="W62" s="4">
        <f>SUM(AC62:AE62)</f>
        <v>0</v>
      </c>
      <c r="X62" s="51">
        <v>0.98471000000000009</v>
      </c>
      <c r="Y62" s="6" t="s">
        <v>1006</v>
      </c>
      <c r="Z62" s="6" t="s">
        <v>1006</v>
      </c>
      <c r="AA62" s="16" t="s">
        <v>1003</v>
      </c>
      <c r="AB62" s="16" t="s">
        <v>1003</v>
      </c>
      <c r="AC62" s="6">
        <f>IF(ISTEXT(X62), 0, IF(X62&gt;1.4, 1, 0))</f>
        <v>0</v>
      </c>
      <c r="AD62" s="6">
        <f>IF(OR(ISTEXT(Y62), ISTEXT(Z62)), 0, IF(OR(Y62&gt;3, Z62&gt;=2), 1, 0))</f>
        <v>0</v>
      </c>
      <c r="AE62" s="6">
        <f>IF(AND(ISTEXT(AA62), ISTEXT(AB62)), 0, IF(AND(AA62&gt;0.03, AB62&gt;=1), 1, 0))</f>
        <v>0</v>
      </c>
      <c r="AF62" s="4" t="s">
        <v>1005</v>
      </c>
      <c r="AG62" s="5">
        <v>0</v>
      </c>
      <c r="AH62" s="4" t="str">
        <f>IF(OR(AI62&gt;=3,AJ62="Shock"),"Shock","No Shock")</f>
        <v>Shock</v>
      </c>
      <c r="AI62" s="61">
        <v>7</v>
      </c>
      <c r="AJ62" s="6" t="str">
        <f>IF(AK62&gt;=1,"Shock","No Shock")</f>
        <v>No Shock</v>
      </c>
      <c r="AK62">
        <v>0</v>
      </c>
    </row>
    <row r="63" spans="1:37" ht="17.5" thickTop="1" thickBot="1" x14ac:dyDescent="0.5">
      <c r="A63" s="50" t="s">
        <v>147</v>
      </c>
      <c r="B63" s="3" t="s">
        <v>293</v>
      </c>
      <c r="C63" s="3" t="s">
        <v>300</v>
      </c>
      <c r="D63" s="3" t="s">
        <v>301</v>
      </c>
      <c r="E63" s="3" t="str">
        <f>_xlfn.CONCAT(D63,"_",A63)</f>
        <v>AF0704_February</v>
      </c>
      <c r="F63" s="10">
        <v>148699.72553494107</v>
      </c>
      <c r="G63" s="8">
        <f>COUNTIF(H63, "Shock")+COUNTIF(V63, "Shock")+COUNTIF(AF63, "Shock")+COUNTIF(AH63, "Shock")</f>
        <v>2</v>
      </c>
      <c r="H63" s="4" t="str">
        <f>IF(I63&gt;0, "Shock", "No shock")</f>
        <v>Shock</v>
      </c>
      <c r="I63" s="4">
        <f>SUM(P63:U63)</f>
        <v>2</v>
      </c>
      <c r="J63" s="17">
        <v>-0.80134191407876898</v>
      </c>
      <c r="K63" s="17">
        <v>-1.5178680630291199</v>
      </c>
      <c r="L63" s="6" t="s">
        <v>1003</v>
      </c>
      <c r="M63" s="6" t="s">
        <v>1003</v>
      </c>
      <c r="N63" s="6" t="s">
        <v>1003</v>
      </c>
      <c r="O63" s="17">
        <v>-0.16894005817056559</v>
      </c>
      <c r="P63" s="56">
        <f>IF(J63&lt;=-0.8, 1, 0)</f>
        <v>1</v>
      </c>
      <c r="Q63" s="6">
        <f>IF(K63&lt;=-0.8, 1, 0)</f>
        <v>1</v>
      </c>
      <c r="R63" s="6">
        <f>IF(AND(NOT(ISTEXT(L63)),L63&gt;=0.25),1,0)</f>
        <v>0</v>
      </c>
      <c r="S63" s="6">
        <f>IF(AND(NOT(ISTEXT(M63)),M63&gt;=0.25), 1, 0)</f>
        <v>0</v>
      </c>
      <c r="T63" s="6">
        <f>IF(AND(NOT(ISTEXT(N63)), N63&gt;=3), 1, 0)</f>
        <v>0</v>
      </c>
      <c r="U63" s="6">
        <f>IF(O63&lt;=-0.8, 1, 0)</f>
        <v>0</v>
      </c>
      <c r="V63" s="4" t="str">
        <f>IF(W63&gt;0, "Shock", "No shock")</f>
        <v>No shock</v>
      </c>
      <c r="W63" s="4">
        <f>SUM(AC63:AE63)</f>
        <v>0</v>
      </c>
      <c r="X63" s="51">
        <v>1.027504</v>
      </c>
      <c r="Y63" s="6" t="s">
        <v>1006</v>
      </c>
      <c r="Z63" s="6" t="s">
        <v>1006</v>
      </c>
      <c r="AA63" s="16" t="s">
        <v>1003</v>
      </c>
      <c r="AB63" s="16" t="s">
        <v>1003</v>
      </c>
      <c r="AC63" s="6">
        <f>IF(ISTEXT(X63), 0, IF(X63&gt;1.4, 1, 0))</f>
        <v>0</v>
      </c>
      <c r="AD63" s="6">
        <f>IF(OR(ISTEXT(Y63), ISTEXT(Z63)), 0, IF(OR(Y63&gt;3, Z63&gt;=2), 1, 0))</f>
        <v>0</v>
      </c>
      <c r="AE63" s="6">
        <f>IF(AND(ISTEXT(AA63), ISTEXT(AB63)), 0, IF(AND(AA63&gt;0.03, AB63&gt;=1), 1, 0))</f>
        <v>0</v>
      </c>
      <c r="AF63" s="4" t="s">
        <v>1005</v>
      </c>
      <c r="AG63" s="5">
        <v>0</v>
      </c>
      <c r="AH63" s="4" t="str">
        <f>IF(OR(AI63&gt;=3,AJ63="Shock"),"Shock","No Shock")</f>
        <v>Shock</v>
      </c>
      <c r="AI63" s="61">
        <v>7</v>
      </c>
      <c r="AJ63" s="6" t="str">
        <f>IF(AK63&gt;=1,"Shock","No Shock")</f>
        <v>No Shock</v>
      </c>
      <c r="AK63">
        <v>0</v>
      </c>
    </row>
    <row r="64" spans="1:37" ht="17.5" thickTop="1" thickBot="1" x14ac:dyDescent="0.5">
      <c r="A64" s="50" t="s">
        <v>147</v>
      </c>
      <c r="B64" s="3" t="s">
        <v>293</v>
      </c>
      <c r="C64" s="3" t="s">
        <v>298</v>
      </c>
      <c r="D64" s="3" t="s">
        <v>299</v>
      </c>
      <c r="E64" s="3" t="str">
        <f>_xlfn.CONCAT(D64,"_",A64)</f>
        <v>AF0703_February</v>
      </c>
      <c r="F64" s="10">
        <v>113485.42293327689</v>
      </c>
      <c r="G64" s="8">
        <f>COUNTIF(H64, "Shock")+COUNTIF(V64, "Shock")+COUNTIF(AF64, "Shock")+COUNTIF(AH64, "Shock")</f>
        <v>2</v>
      </c>
      <c r="H64" s="4" t="str">
        <f>IF(I64&gt;0, "Shock", "No shock")</f>
        <v>Shock</v>
      </c>
      <c r="I64" s="4">
        <f>SUM(P64:U64)</f>
        <v>1</v>
      </c>
      <c r="J64" s="17">
        <v>-0.65771988811700199</v>
      </c>
      <c r="K64" s="17">
        <v>-1.2424169545588299</v>
      </c>
      <c r="L64" s="6" t="s">
        <v>1003</v>
      </c>
      <c r="M64" s="6" t="s">
        <v>1003</v>
      </c>
      <c r="N64" s="6" t="s">
        <v>1003</v>
      </c>
      <c r="O64" s="17">
        <v>-0.22362737691938461</v>
      </c>
      <c r="P64" s="56">
        <f>IF(J64&lt;=-0.8, 1, 0)</f>
        <v>0</v>
      </c>
      <c r="Q64" s="6">
        <f>IF(K64&lt;=-0.8, 1, 0)</f>
        <v>1</v>
      </c>
      <c r="R64" s="6">
        <f>IF(AND(NOT(ISTEXT(L64)),L64&gt;=0.25),1,0)</f>
        <v>0</v>
      </c>
      <c r="S64" s="6">
        <f>IF(AND(NOT(ISTEXT(M64)),M64&gt;=0.25), 1, 0)</f>
        <v>0</v>
      </c>
      <c r="T64" s="6">
        <f>IF(AND(NOT(ISTEXT(N64)), N64&gt;=3), 1, 0)</f>
        <v>0</v>
      </c>
      <c r="U64" s="6">
        <f>IF(O64&lt;=-0.8, 1, 0)</f>
        <v>0</v>
      </c>
      <c r="V64" s="4" t="str">
        <f>IF(W64&gt;0, "Shock", "No shock")</f>
        <v>No shock</v>
      </c>
      <c r="W64" s="4">
        <f>SUM(AC64:AE64)</f>
        <v>0</v>
      </c>
      <c r="X64" s="51">
        <v>1.0898239999999999</v>
      </c>
      <c r="Y64" s="6" t="s">
        <v>1006</v>
      </c>
      <c r="Z64" s="6" t="s">
        <v>1006</v>
      </c>
      <c r="AA64" s="16" t="s">
        <v>1003</v>
      </c>
      <c r="AB64" s="16" t="s">
        <v>1003</v>
      </c>
      <c r="AC64" s="6">
        <f>IF(ISTEXT(X64), 0, IF(X64&gt;1.4, 1, 0))</f>
        <v>0</v>
      </c>
      <c r="AD64" s="6">
        <f>IF(OR(ISTEXT(Y64), ISTEXT(Z64)), 0, IF(OR(Y64&gt;3, Z64&gt;=2), 1, 0))</f>
        <v>0</v>
      </c>
      <c r="AE64" s="6">
        <f>IF(AND(ISTEXT(AA64), ISTEXT(AB64)), 0, IF(AND(AA64&gt;0.03, AB64&gt;=1), 1, 0))</f>
        <v>0</v>
      </c>
      <c r="AF64" s="4" t="s">
        <v>1005</v>
      </c>
      <c r="AG64" s="5">
        <v>0</v>
      </c>
      <c r="AH64" s="4" t="str">
        <f>IF(OR(AI64&gt;=3,AJ64="Shock"),"Shock","No Shock")</f>
        <v>Shock</v>
      </c>
      <c r="AI64" s="61">
        <v>7</v>
      </c>
      <c r="AJ64" s="6" t="str">
        <f>IF(AK64&gt;=1,"Shock","No Shock")</f>
        <v>No Shock</v>
      </c>
      <c r="AK64">
        <v>0</v>
      </c>
    </row>
    <row r="65" spans="1:37" ht="17.5" thickTop="1" thickBot="1" x14ac:dyDescent="0.5">
      <c r="A65" s="50" t="s">
        <v>147</v>
      </c>
      <c r="B65" s="3" t="s">
        <v>491</v>
      </c>
      <c r="C65" s="3" t="s">
        <v>500</v>
      </c>
      <c r="D65" s="3" t="s">
        <v>501</v>
      </c>
      <c r="E65" s="3" t="str">
        <f>_xlfn.CONCAT(D65,"_",A65)</f>
        <v>AF1505_February</v>
      </c>
      <c r="F65" s="10">
        <v>47678.269704310937</v>
      </c>
      <c r="G65" s="8">
        <f>COUNTIF(H65, "Shock")+COUNTIF(V65, "Shock")+COUNTIF(AF65, "Shock")+COUNTIF(AH65, "Shock")</f>
        <v>2</v>
      </c>
      <c r="H65" s="4" t="str">
        <f>IF(I65&gt;0, "Shock", "No shock")</f>
        <v>Shock</v>
      </c>
      <c r="I65" s="4">
        <f>SUM(P65:U65)</f>
        <v>2</v>
      </c>
      <c r="J65" s="17">
        <v>-0.841047182679176</v>
      </c>
      <c r="K65" s="17">
        <v>-1.1122066974639899</v>
      </c>
      <c r="L65" s="6" t="s">
        <v>1003</v>
      </c>
      <c r="M65" s="6" t="s">
        <v>1003</v>
      </c>
      <c r="N65" s="6" t="s">
        <v>1003</v>
      </c>
      <c r="O65" s="17">
        <v>0.1246864737875029</v>
      </c>
      <c r="P65" s="56">
        <f>IF(J65&lt;=-0.8, 1, 0)</f>
        <v>1</v>
      </c>
      <c r="Q65" s="6">
        <f>IF(K65&lt;=-0.8, 1, 0)</f>
        <v>1</v>
      </c>
      <c r="R65" s="6">
        <f>IF(AND(NOT(ISTEXT(L65)),L65&gt;=0.25),1,0)</f>
        <v>0</v>
      </c>
      <c r="S65" s="6">
        <f>IF(AND(NOT(ISTEXT(M65)),M65&gt;=0.25), 1, 0)</f>
        <v>0</v>
      </c>
      <c r="T65" s="6">
        <f>IF(AND(NOT(ISTEXT(N65)), N65&gt;=3), 1, 0)</f>
        <v>0</v>
      </c>
      <c r="U65" s="6">
        <f>IF(O65&lt;=-0.8, 1, 0)</f>
        <v>0</v>
      </c>
      <c r="V65" s="4" t="str">
        <f>IF(W65&gt;0, "Shock", "No shock")</f>
        <v>No shock</v>
      </c>
      <c r="W65" s="4">
        <f>SUM(AC65:AE65)</f>
        <v>0</v>
      </c>
      <c r="X65" s="51">
        <v>0.97446299999999997</v>
      </c>
      <c r="Y65" s="6" t="s">
        <v>1006</v>
      </c>
      <c r="Z65" s="6" t="s">
        <v>1006</v>
      </c>
      <c r="AA65" s="16" t="s">
        <v>1003</v>
      </c>
      <c r="AB65" s="16" t="s">
        <v>1003</v>
      </c>
      <c r="AC65" s="6">
        <f>IF(ISTEXT(X65), 0, IF(X65&gt;1.4, 1, 0))</f>
        <v>0</v>
      </c>
      <c r="AD65" s="6">
        <f>IF(OR(ISTEXT(Y65), ISTEXT(Z65)), 0, IF(OR(Y65&gt;3, Z65&gt;=2), 1, 0))</f>
        <v>0</v>
      </c>
      <c r="AE65" s="6">
        <f>IF(AND(ISTEXT(AA65), ISTEXT(AB65)), 0, IF(AND(AA65&gt;0.03, AB65&gt;=1), 1, 0))</f>
        <v>0</v>
      </c>
      <c r="AF65" s="4" t="s">
        <v>1005</v>
      </c>
      <c r="AG65" s="5">
        <v>0</v>
      </c>
      <c r="AH65" s="4" t="str">
        <f>IF(OR(AI65&gt;=3,AJ65="Shock"),"Shock","No Shock")</f>
        <v>Shock</v>
      </c>
      <c r="AI65" s="61">
        <v>7</v>
      </c>
      <c r="AJ65" s="6" t="str">
        <f>IF(AK65&gt;=1,"Shock","No Shock")</f>
        <v>Shock</v>
      </c>
      <c r="AK65">
        <v>2</v>
      </c>
    </row>
    <row r="66" spans="1:37" ht="17.5" thickTop="1" thickBot="1" x14ac:dyDescent="0.5">
      <c r="A66" s="50" t="s">
        <v>147</v>
      </c>
      <c r="B66" s="3" t="s">
        <v>491</v>
      </c>
      <c r="C66" s="3" t="s">
        <v>518</v>
      </c>
      <c r="D66" s="3" t="s">
        <v>519</v>
      </c>
      <c r="E66" s="3" t="str">
        <f>_xlfn.CONCAT(D66,"_",A66)</f>
        <v>AF1514_February</v>
      </c>
      <c r="F66" s="10">
        <v>31928.619986404537</v>
      </c>
      <c r="G66" s="8">
        <f>COUNTIF(H66, "Shock")+COUNTIF(V66, "Shock")+COUNTIF(AF66, "Shock")+COUNTIF(AH66, "Shock")</f>
        <v>2</v>
      </c>
      <c r="H66" s="4" t="str">
        <f>IF(I66&gt;0, "Shock", "No shock")</f>
        <v>Shock</v>
      </c>
      <c r="I66" s="4">
        <f>SUM(P66:U66)</f>
        <v>2</v>
      </c>
      <c r="J66" s="17">
        <v>-0.83731377124786399</v>
      </c>
      <c r="K66" s="17">
        <v>-1.44675506154696</v>
      </c>
      <c r="L66" s="6" t="s">
        <v>1003</v>
      </c>
      <c r="M66" s="6" t="s">
        <v>1003</v>
      </c>
      <c r="N66" s="6" t="s">
        <v>1003</v>
      </c>
      <c r="O66" s="17">
        <v>-0.61017562912936907</v>
      </c>
      <c r="P66" s="56">
        <f>IF(J66&lt;=-0.8, 1, 0)</f>
        <v>1</v>
      </c>
      <c r="Q66" s="6">
        <f>IF(K66&lt;=-0.8, 1, 0)</f>
        <v>1</v>
      </c>
      <c r="R66" s="6">
        <f>IF(AND(NOT(ISTEXT(L66)),L66&gt;=0.25),1,0)</f>
        <v>0</v>
      </c>
      <c r="S66" s="6">
        <f>IF(AND(NOT(ISTEXT(M66)),M66&gt;=0.25), 1, 0)</f>
        <v>0</v>
      </c>
      <c r="T66" s="6">
        <f>IF(AND(NOT(ISTEXT(N66)), N66&gt;=3), 1, 0)</f>
        <v>0</v>
      </c>
      <c r="U66" s="6">
        <f>IF(O66&lt;=-0.8, 1, 0)</f>
        <v>0</v>
      </c>
      <c r="V66" s="4" t="str">
        <f>IF(W66&gt;0, "Shock", "No shock")</f>
        <v>No shock</v>
      </c>
      <c r="W66" s="4">
        <f>SUM(AC66:AE66)</f>
        <v>0</v>
      </c>
      <c r="X66" s="51">
        <v>0.97725499999999998</v>
      </c>
      <c r="Y66" s="6" t="s">
        <v>1006</v>
      </c>
      <c r="Z66" s="6" t="s">
        <v>1006</v>
      </c>
      <c r="AA66" s="16" t="s">
        <v>1003</v>
      </c>
      <c r="AB66" s="16" t="s">
        <v>1003</v>
      </c>
      <c r="AC66" s="6">
        <f>IF(ISTEXT(X66), 0, IF(X66&gt;1.4, 1, 0))</f>
        <v>0</v>
      </c>
      <c r="AD66" s="6">
        <f>IF(OR(ISTEXT(Y66), ISTEXT(Z66)), 0, IF(OR(Y66&gt;3, Z66&gt;=2), 1, 0))</f>
        <v>0</v>
      </c>
      <c r="AE66" s="6">
        <f>IF(AND(ISTEXT(AA66), ISTEXT(AB66)), 0, IF(AND(AA66&gt;0.03, AB66&gt;=1), 1, 0))</f>
        <v>0</v>
      </c>
      <c r="AF66" s="4" t="s">
        <v>1005</v>
      </c>
      <c r="AG66" s="5">
        <v>0</v>
      </c>
      <c r="AH66" s="4" t="str">
        <f>IF(OR(AI66&gt;=3,AJ66="Shock"),"Shock","No Shock")</f>
        <v>Shock</v>
      </c>
      <c r="AI66" s="61">
        <v>8</v>
      </c>
      <c r="AJ66" s="6" t="str">
        <f>IF(AK66&gt;=1,"Shock","No Shock")</f>
        <v>No Shock</v>
      </c>
      <c r="AK66">
        <v>0</v>
      </c>
    </row>
    <row r="67" spans="1:37" ht="17.5" thickTop="1" thickBot="1" x14ac:dyDescent="0.5">
      <c r="A67" s="50" t="s">
        <v>147</v>
      </c>
      <c r="B67" s="3" t="s">
        <v>491</v>
      </c>
      <c r="C67" s="3" t="s">
        <v>510</v>
      </c>
      <c r="D67" s="3" t="s">
        <v>511</v>
      </c>
      <c r="E67" s="3" t="str">
        <f>_xlfn.CONCAT(D67,"_",A67)</f>
        <v>AF1510_February</v>
      </c>
      <c r="F67" s="10">
        <v>38569.0514729028</v>
      </c>
      <c r="G67" s="8">
        <f>COUNTIF(H67, "Shock")+COUNTIF(V67, "Shock")+COUNTIF(AF67, "Shock")+COUNTIF(AH67, "Shock")</f>
        <v>2</v>
      </c>
      <c r="H67" s="4" t="str">
        <f>IF(I67&gt;0, "Shock", "No shock")</f>
        <v>Shock</v>
      </c>
      <c r="I67" s="4">
        <f>SUM(P67:U67)</f>
        <v>1</v>
      </c>
      <c r="J67" s="17">
        <v>-0.69876630306243903</v>
      </c>
      <c r="K67" s="17">
        <v>-1.11045190691948</v>
      </c>
      <c r="L67" s="6" t="s">
        <v>1003</v>
      </c>
      <c r="M67" s="6" t="s">
        <v>1003</v>
      </c>
      <c r="N67" s="6" t="s">
        <v>1003</v>
      </c>
      <c r="O67" s="17">
        <v>-0.48749728117692182</v>
      </c>
      <c r="P67" s="56">
        <f>IF(J67&lt;=-0.8, 1, 0)</f>
        <v>0</v>
      </c>
      <c r="Q67" s="6">
        <f>IF(K67&lt;=-0.8, 1, 0)</f>
        <v>1</v>
      </c>
      <c r="R67" s="6">
        <f>IF(AND(NOT(ISTEXT(L67)),L67&gt;=0.25),1,0)</f>
        <v>0</v>
      </c>
      <c r="S67" s="6">
        <f>IF(AND(NOT(ISTEXT(M67)),M67&gt;=0.25), 1, 0)</f>
        <v>0</v>
      </c>
      <c r="T67" s="6">
        <f>IF(AND(NOT(ISTEXT(N67)), N67&gt;=3), 1, 0)</f>
        <v>0</v>
      </c>
      <c r="U67" s="6">
        <f>IF(O67&lt;=-0.8, 1, 0)</f>
        <v>0</v>
      </c>
      <c r="V67" s="4" t="str">
        <f>IF(W67&gt;0, "Shock", "No shock")</f>
        <v>No shock</v>
      </c>
      <c r="W67" s="4">
        <f>SUM(AC67:AE67)</f>
        <v>0</v>
      </c>
      <c r="X67" s="51">
        <v>0.95197799999999999</v>
      </c>
      <c r="Y67" s="6" t="s">
        <v>1006</v>
      </c>
      <c r="Z67" s="6" t="s">
        <v>1006</v>
      </c>
      <c r="AA67" s="16" t="s">
        <v>1003</v>
      </c>
      <c r="AB67" s="16" t="s">
        <v>1003</v>
      </c>
      <c r="AC67" s="6">
        <f>IF(ISTEXT(X67), 0, IF(X67&gt;1.4, 1, 0))</f>
        <v>0</v>
      </c>
      <c r="AD67" s="6">
        <f>IF(OR(ISTEXT(Y67), ISTEXT(Z67)), 0, IF(OR(Y67&gt;3, Z67&gt;=2), 1, 0))</f>
        <v>0</v>
      </c>
      <c r="AE67" s="6">
        <f>IF(AND(ISTEXT(AA67), ISTEXT(AB67)), 0, IF(AND(AA67&gt;0.03, AB67&gt;=1), 1, 0))</f>
        <v>0</v>
      </c>
      <c r="AF67" s="4" t="s">
        <v>1005</v>
      </c>
      <c r="AG67" s="5">
        <v>0</v>
      </c>
      <c r="AH67" s="4" t="str">
        <f>IF(OR(AI67&gt;=3,AJ67="Shock"),"Shock","No Shock")</f>
        <v>Shock</v>
      </c>
      <c r="AI67" s="61">
        <v>9</v>
      </c>
      <c r="AJ67" s="6" t="str">
        <f>IF(AK67&gt;=1,"Shock","No Shock")</f>
        <v>No Shock</v>
      </c>
      <c r="AK67">
        <v>0</v>
      </c>
    </row>
    <row r="68" spans="1:37" ht="17.5" thickTop="1" thickBot="1" x14ac:dyDescent="0.5">
      <c r="A68" s="50" t="s">
        <v>147</v>
      </c>
      <c r="B68" s="3" t="s">
        <v>293</v>
      </c>
      <c r="C68" s="3" t="s">
        <v>296</v>
      </c>
      <c r="D68" s="3" t="s">
        <v>297</v>
      </c>
      <c r="E68" s="3" t="str">
        <f>_xlfn.CONCAT(D68,"_",A68)</f>
        <v>AF0702_February</v>
      </c>
      <c r="F68" s="10">
        <v>126374.23308497002</v>
      </c>
      <c r="G68" s="8">
        <f>COUNTIF(H68, "Shock")+COUNTIF(V68, "Shock")+COUNTIF(AF68, "Shock")+COUNTIF(AH68, "Shock")</f>
        <v>2</v>
      </c>
      <c r="H68" s="4" t="str">
        <f>IF(I68&gt;0, "Shock", "No shock")</f>
        <v>Shock</v>
      </c>
      <c r="I68" s="4">
        <f>SUM(P68:U68)</f>
        <v>1</v>
      </c>
      <c r="J68" s="17">
        <v>-0.57977693567150501</v>
      </c>
      <c r="K68" s="17">
        <v>-1.26631861297708</v>
      </c>
      <c r="L68" s="6" t="s">
        <v>1003</v>
      </c>
      <c r="M68" s="6" t="s">
        <v>1003</v>
      </c>
      <c r="N68" s="6" t="s">
        <v>1003</v>
      </c>
      <c r="O68" s="17">
        <v>5.8247921467062279E-2</v>
      </c>
      <c r="P68" s="56">
        <f>IF(J68&lt;=-0.8, 1, 0)</f>
        <v>0</v>
      </c>
      <c r="Q68" s="6">
        <f>IF(K68&lt;=-0.8, 1, 0)</f>
        <v>1</v>
      </c>
      <c r="R68" s="6">
        <f>IF(AND(NOT(ISTEXT(L68)),L68&gt;=0.25),1,0)</f>
        <v>0</v>
      </c>
      <c r="S68" s="6">
        <f>IF(AND(NOT(ISTEXT(M68)),M68&gt;=0.25), 1, 0)</f>
        <v>0</v>
      </c>
      <c r="T68" s="6">
        <f>IF(AND(NOT(ISTEXT(N68)), N68&gt;=3), 1, 0)</f>
        <v>0</v>
      </c>
      <c r="U68" s="6">
        <f>IF(O68&lt;=-0.8, 1, 0)</f>
        <v>0</v>
      </c>
      <c r="V68" s="4" t="str">
        <f>IF(W68&gt;0, "Shock", "No shock")</f>
        <v>No shock</v>
      </c>
      <c r="W68" s="4">
        <f>SUM(AC68:AE68)</f>
        <v>0</v>
      </c>
      <c r="X68" s="51">
        <v>1.130145</v>
      </c>
      <c r="Y68" s="6" t="s">
        <v>1006</v>
      </c>
      <c r="Z68" s="6" t="s">
        <v>1006</v>
      </c>
      <c r="AA68" s="16" t="s">
        <v>1003</v>
      </c>
      <c r="AB68" s="16" t="s">
        <v>1003</v>
      </c>
      <c r="AC68" s="6">
        <f>IF(ISTEXT(X68), 0, IF(X68&gt;1.4, 1, 0))</f>
        <v>0</v>
      </c>
      <c r="AD68" s="6">
        <f>IF(OR(ISTEXT(Y68), ISTEXT(Z68)), 0, IF(OR(Y68&gt;3, Z68&gt;=2), 1, 0))</f>
        <v>0</v>
      </c>
      <c r="AE68" s="6">
        <f>IF(AND(ISTEXT(AA68), ISTEXT(AB68)), 0, IF(AND(AA68&gt;0.03, AB68&gt;=1), 1, 0))</f>
        <v>0</v>
      </c>
      <c r="AF68" s="4" t="s">
        <v>1005</v>
      </c>
      <c r="AG68" s="5">
        <v>0</v>
      </c>
      <c r="AH68" s="4" t="str">
        <f>IF(OR(AI68&gt;=3,AJ68="Shock"),"Shock","No Shock")</f>
        <v>Shock</v>
      </c>
      <c r="AI68" s="61">
        <v>14</v>
      </c>
      <c r="AJ68" s="6" t="str">
        <f>IF(AK68&gt;=1,"Shock","No Shock")</f>
        <v>No Shock</v>
      </c>
      <c r="AK68">
        <v>0</v>
      </c>
    </row>
    <row r="69" spans="1:37" ht="17.5" thickTop="1" thickBot="1" x14ac:dyDescent="0.5">
      <c r="A69" s="50" t="s">
        <v>147</v>
      </c>
      <c r="B69" s="3" t="s">
        <v>784</v>
      </c>
      <c r="C69" s="3" t="s">
        <v>810</v>
      </c>
      <c r="D69" s="3" t="s">
        <v>811</v>
      </c>
      <c r="E69" s="3" t="str">
        <f>_xlfn.CONCAT(D69,"_",A69)</f>
        <v>AF2714_February</v>
      </c>
      <c r="F69" s="10">
        <v>13211.840818676797</v>
      </c>
      <c r="G69" s="8">
        <f>COUNTIF(H69, "Shock")+COUNTIF(V69, "Shock")+COUNTIF(AF69, "Shock")+COUNTIF(AH69, "Shock")</f>
        <v>0</v>
      </c>
      <c r="H69" s="4" t="str">
        <f>IF(I69&gt;0, "Shock", "No shock")</f>
        <v>No shock</v>
      </c>
      <c r="I69" s="4">
        <f>SUM(P69:U69)</f>
        <v>0</v>
      </c>
      <c r="J69" s="17">
        <v>-7.5734763544646894E-2</v>
      </c>
      <c r="K69" s="17">
        <v>4.01829637487073E-2</v>
      </c>
      <c r="L69" s="6" t="s">
        <v>1003</v>
      </c>
      <c r="M69" s="6" t="s">
        <v>1003</v>
      </c>
      <c r="N69" s="6" t="s">
        <v>1003</v>
      </c>
      <c r="O69" s="17">
        <v>0.28344539909071359</v>
      </c>
      <c r="P69" s="56">
        <f>IF(J69&lt;=-0.8, 1, 0)</f>
        <v>0</v>
      </c>
      <c r="Q69" s="6">
        <f>IF(K69&lt;=-0.8, 1, 0)</f>
        <v>0</v>
      </c>
      <c r="R69" s="6">
        <f>IF(AND(NOT(ISTEXT(L69)),L69&gt;=0.25),1,0)</f>
        <v>0</v>
      </c>
      <c r="S69" s="6">
        <f>IF(AND(NOT(ISTEXT(M69)),M69&gt;=0.25), 1, 0)</f>
        <v>0</v>
      </c>
      <c r="T69" s="6">
        <f>IF(AND(NOT(ISTEXT(N69)), N69&gt;=3), 1, 0)</f>
        <v>0</v>
      </c>
      <c r="U69" s="6">
        <f>IF(O69&lt;=-0.8, 1, 0)</f>
        <v>0</v>
      </c>
      <c r="V69" s="4" t="str">
        <f>IF(W69&gt;0, "Shock", "No shock")</f>
        <v>No shock</v>
      </c>
      <c r="W69" s="4">
        <f>SUM(AC69:AE69)</f>
        <v>0</v>
      </c>
      <c r="X69" s="51">
        <v>0.63883800000000002</v>
      </c>
      <c r="Y69" s="6" t="s">
        <v>1007</v>
      </c>
      <c r="Z69" s="6" t="s">
        <v>1007</v>
      </c>
      <c r="AA69" s="16" t="s">
        <v>1003</v>
      </c>
      <c r="AB69" s="16" t="s">
        <v>1003</v>
      </c>
      <c r="AC69" s="6">
        <f>IF(ISTEXT(X69), 0, IF(X69&gt;1.4, 1, 0))</f>
        <v>0</v>
      </c>
      <c r="AD69" s="6">
        <f>IF(OR(ISTEXT(Y69), ISTEXT(Z69)), 0, IF(OR(Y69&gt;3, Z69&gt;=2), 1, 0))</f>
        <v>0</v>
      </c>
      <c r="AE69" s="6">
        <f>IF(AND(ISTEXT(AA69), ISTEXT(AB69)), 0, IF(AND(AA69&gt;0.03, AB69&gt;=1), 1, 0))</f>
        <v>0</v>
      </c>
      <c r="AF69" s="4" t="s">
        <v>1005</v>
      </c>
      <c r="AG69" s="5">
        <v>0</v>
      </c>
      <c r="AH69" s="4" t="str">
        <f>IF(OR(AI69&gt;=3,AJ69="Shock"),"Shock","No Shock")</f>
        <v>No Shock</v>
      </c>
      <c r="AI69" s="61">
        <v>0</v>
      </c>
      <c r="AJ69" s="6" t="str">
        <f>IF(AK69&gt;=1,"Shock","No Shock")</f>
        <v>No Shock</v>
      </c>
      <c r="AK69">
        <v>0</v>
      </c>
    </row>
    <row r="70" spans="1:37" ht="17.5" thickTop="1" thickBot="1" x14ac:dyDescent="0.5">
      <c r="A70" s="50" t="s">
        <v>147</v>
      </c>
      <c r="B70" s="3" t="s">
        <v>539</v>
      </c>
      <c r="C70" s="3" t="s">
        <v>542</v>
      </c>
      <c r="D70" s="3" t="s">
        <v>543</v>
      </c>
      <c r="E70" s="3" t="str">
        <f>_xlfn.CONCAT(D70,"_",A70)</f>
        <v>AF1702_February</v>
      </c>
      <c r="F70" s="10">
        <v>162251.89056735652</v>
      </c>
      <c r="G70" s="8">
        <f>COUNTIF(H70, "Shock")+COUNTIF(V70, "Shock")+COUNTIF(AF70, "Shock")+COUNTIF(AH70, "Shock")</f>
        <v>2</v>
      </c>
      <c r="H70" s="4" t="str">
        <f>IF(I70&gt;0, "Shock", "No shock")</f>
        <v>Shock</v>
      </c>
      <c r="I70" s="4">
        <f>SUM(P70:U70)</f>
        <v>3</v>
      </c>
      <c r="J70" s="17">
        <v>-1.17913307878706</v>
      </c>
      <c r="K70" s="17">
        <v>-2.1194709804323</v>
      </c>
      <c r="L70" s="6" t="s">
        <v>1003</v>
      </c>
      <c r="M70" s="6" t="s">
        <v>1003</v>
      </c>
      <c r="N70" s="6" t="s">
        <v>1003</v>
      </c>
      <c r="O70" s="17">
        <v>-1.146782644068068</v>
      </c>
      <c r="P70" s="56">
        <f>IF(J70&lt;=-0.8, 1, 0)</f>
        <v>1</v>
      </c>
      <c r="Q70" s="6">
        <f>IF(K70&lt;=-0.8, 1, 0)</f>
        <v>1</v>
      </c>
      <c r="R70" s="6">
        <f>IF(AND(NOT(ISTEXT(L70)),L70&gt;=0.25),1,0)</f>
        <v>0</v>
      </c>
      <c r="S70" s="6">
        <f>IF(AND(NOT(ISTEXT(M70)),M70&gt;=0.25), 1, 0)</f>
        <v>0</v>
      </c>
      <c r="T70" s="6">
        <f>IF(AND(NOT(ISTEXT(N70)), N70&gt;=3), 1, 0)</f>
        <v>0</v>
      </c>
      <c r="U70" s="6">
        <f>IF(O70&lt;=-0.8, 1, 0)</f>
        <v>1</v>
      </c>
      <c r="V70" s="4" t="str">
        <f>IF(W70&gt;0, "Shock", "No shock")</f>
        <v>No shock</v>
      </c>
      <c r="W70" s="4">
        <f>SUM(AC70:AE70)</f>
        <v>0</v>
      </c>
      <c r="X70" s="51">
        <v>0.85265500000000005</v>
      </c>
      <c r="Y70" s="6">
        <v>2.9850748604660402</v>
      </c>
      <c r="Z70" s="6">
        <v>0.112909012</v>
      </c>
      <c r="AA70" s="16" t="s">
        <v>1003</v>
      </c>
      <c r="AB70" s="16" t="s">
        <v>1003</v>
      </c>
      <c r="AC70" s="6">
        <f>IF(ISTEXT(X70), 0, IF(X70&gt;1.4, 1, 0))</f>
        <v>0</v>
      </c>
      <c r="AD70" s="6">
        <f>IF(OR(ISTEXT(Y70), ISTEXT(Z70)), 0, IF(OR(Y70&gt;3, Z70&gt;=2), 1, 0))</f>
        <v>0</v>
      </c>
      <c r="AE70" s="6">
        <f>IF(AND(ISTEXT(AA70), ISTEXT(AB70)), 0, IF(AND(AA70&gt;0.03, AB70&gt;=1), 1, 0))</f>
        <v>0</v>
      </c>
      <c r="AF70" s="4" t="s">
        <v>1005</v>
      </c>
      <c r="AG70" s="5">
        <v>0</v>
      </c>
      <c r="AH70" s="4" t="str">
        <f>IF(OR(AI70&gt;=3,AJ70="Shock"),"Shock","No Shock")</f>
        <v>Shock</v>
      </c>
      <c r="AI70" s="61">
        <v>3</v>
      </c>
      <c r="AJ70" s="6" t="str">
        <f>IF(AK70&gt;=1,"Shock","No Shock")</f>
        <v>No Shock</v>
      </c>
      <c r="AK70">
        <v>0</v>
      </c>
    </row>
    <row r="71" spans="1:37" ht="17.5" thickTop="1" thickBot="1" x14ac:dyDescent="0.5">
      <c r="A71" s="50" t="s">
        <v>147</v>
      </c>
      <c r="B71" s="3" t="s">
        <v>214</v>
      </c>
      <c r="C71" s="3" t="s">
        <v>219</v>
      </c>
      <c r="D71" s="3" t="s">
        <v>220</v>
      </c>
      <c r="E71" s="3" t="str">
        <f>_xlfn.CONCAT(D71,"_",A71)</f>
        <v>AF0403_February</v>
      </c>
      <c r="F71" s="10">
        <v>60969.070031395291</v>
      </c>
      <c r="G71" s="8">
        <f>COUNTIF(H71, "Shock")+COUNTIF(V71, "Shock")+COUNTIF(AF71, "Shock")+COUNTIF(AH71, "Shock")</f>
        <v>0</v>
      </c>
      <c r="H71" s="4" t="str">
        <f>IF(I71&gt;0, "Shock", "No shock")</f>
        <v>No shock</v>
      </c>
      <c r="I71" s="4">
        <f>SUM(P71:U71)</f>
        <v>0</v>
      </c>
      <c r="J71" s="17">
        <v>-7.8893712538472799E-2</v>
      </c>
      <c r="K71" s="17">
        <v>-0.75467569967533699</v>
      </c>
      <c r="L71" s="6" t="s">
        <v>1003</v>
      </c>
      <c r="M71" s="6" t="s">
        <v>1003</v>
      </c>
      <c r="N71" s="6" t="s">
        <v>1003</v>
      </c>
      <c r="O71" s="17">
        <v>-0.67057721157467753</v>
      </c>
      <c r="P71" s="56">
        <f>IF(J71&lt;=-0.8, 1, 0)</f>
        <v>0</v>
      </c>
      <c r="Q71" s="6">
        <f>IF(K71&lt;=-0.8, 1, 0)</f>
        <v>0</v>
      </c>
      <c r="R71" s="6">
        <f>IF(AND(NOT(ISTEXT(L71)),L71&gt;=0.25),1,0)</f>
        <v>0</v>
      </c>
      <c r="S71" s="6">
        <f>IF(AND(NOT(ISTEXT(M71)),M71&gt;=0.25), 1, 0)</f>
        <v>0</v>
      </c>
      <c r="T71" s="6">
        <f>IF(AND(NOT(ISTEXT(N71)), N71&gt;=3), 1, 0)</f>
        <v>0</v>
      </c>
      <c r="U71" s="6">
        <f>IF(O71&lt;=-0.8, 1, 0)</f>
        <v>0</v>
      </c>
      <c r="V71" s="4" t="str">
        <f>IF(W71&gt;0, "Shock", "No shock")</f>
        <v>No shock</v>
      </c>
      <c r="W71" s="4">
        <f>SUM(AC71:AE71)</f>
        <v>0</v>
      </c>
      <c r="X71" s="51">
        <v>1.124476</v>
      </c>
      <c r="Y71" s="6">
        <v>2.8782161229788499</v>
      </c>
      <c r="Z71" s="6">
        <v>1.518192E-3</v>
      </c>
      <c r="AA71" s="16" t="s">
        <v>1003</v>
      </c>
      <c r="AB71" s="16" t="s">
        <v>1003</v>
      </c>
      <c r="AC71" s="6">
        <f>IF(ISTEXT(X71), 0, IF(X71&gt;1.4, 1, 0))</f>
        <v>0</v>
      </c>
      <c r="AD71" s="6">
        <f>IF(OR(ISTEXT(Y71), ISTEXT(Z71)), 0, IF(OR(Y71&gt;3, Z71&gt;=2), 1, 0))</f>
        <v>0</v>
      </c>
      <c r="AE71" s="6">
        <f>IF(AND(ISTEXT(AA71), ISTEXT(AB71)), 0, IF(AND(AA71&gt;0.03, AB71&gt;=1), 1, 0))</f>
        <v>0</v>
      </c>
      <c r="AF71" s="4" t="s">
        <v>1005</v>
      </c>
      <c r="AG71" s="5">
        <v>0</v>
      </c>
      <c r="AH71" s="4" t="str">
        <f>IF(OR(AI71&gt;=3,AJ71="Shock"),"Shock","No Shock")</f>
        <v>No Shock</v>
      </c>
      <c r="AI71" s="61">
        <v>2</v>
      </c>
      <c r="AJ71" s="6" t="str">
        <f>IF(AK71&gt;=1,"Shock","No Shock")</f>
        <v>No Shock</v>
      </c>
      <c r="AK71">
        <v>0</v>
      </c>
    </row>
    <row r="72" spans="1:37" ht="17.5" thickTop="1" thickBot="1" x14ac:dyDescent="0.5">
      <c r="A72" s="50" t="s">
        <v>147</v>
      </c>
      <c r="B72" s="3" t="s">
        <v>660</v>
      </c>
      <c r="C72" s="3" t="s">
        <v>678</v>
      </c>
      <c r="D72" s="3" t="s">
        <v>679</v>
      </c>
      <c r="E72" s="3" t="str">
        <f>_xlfn.CONCAT(D72,"_",A72)</f>
        <v>AF2110_February</v>
      </c>
      <c r="F72" s="10">
        <v>71483.155958662828</v>
      </c>
      <c r="G72" s="8">
        <f>COUNTIF(H72, "Shock")+COUNTIF(V72, "Shock")+COUNTIF(AF72, "Shock")+COUNTIF(AH72, "Shock")</f>
        <v>2</v>
      </c>
      <c r="H72" s="4" t="str">
        <f>IF(I72&gt;0, "Shock", "No shock")</f>
        <v>Shock</v>
      </c>
      <c r="I72" s="4">
        <f>SUM(P72:U72)</f>
        <v>1</v>
      </c>
      <c r="J72" s="17">
        <v>-0.63846616260707401</v>
      </c>
      <c r="K72" s="17">
        <v>-1.64575581997633</v>
      </c>
      <c r="L72" s="6" t="s">
        <v>1003</v>
      </c>
      <c r="M72" s="6" t="s">
        <v>1003</v>
      </c>
      <c r="N72" s="6" t="s">
        <v>1003</v>
      </c>
      <c r="O72" s="17">
        <v>-0.75970581816984295</v>
      </c>
      <c r="P72" s="56">
        <f>IF(J72&lt;=-0.8, 1, 0)</f>
        <v>0</v>
      </c>
      <c r="Q72" s="6">
        <f>IF(K72&lt;=-0.8, 1, 0)</f>
        <v>1</v>
      </c>
      <c r="R72" s="6">
        <f>IF(AND(NOT(ISTEXT(L72)),L72&gt;=0.25),1,0)</f>
        <v>0</v>
      </c>
      <c r="S72" s="6">
        <f>IF(AND(NOT(ISTEXT(M72)),M72&gt;=0.25), 1, 0)</f>
        <v>0</v>
      </c>
      <c r="T72" s="6">
        <f>IF(AND(NOT(ISTEXT(N72)), N72&gt;=3), 1, 0)</f>
        <v>0</v>
      </c>
      <c r="U72" s="6">
        <f>IF(O72&lt;=-0.8, 1, 0)</f>
        <v>0</v>
      </c>
      <c r="V72" s="4" t="str">
        <f>IF(W72&gt;0, "Shock", "No shock")</f>
        <v>No shock</v>
      </c>
      <c r="W72" s="4">
        <f>SUM(AC72:AE72)</f>
        <v>0</v>
      </c>
      <c r="X72" s="51">
        <v>0.79806299999999997</v>
      </c>
      <c r="Y72" s="6">
        <v>2.8034992515163801</v>
      </c>
      <c r="Z72" s="6">
        <v>0.73289268799999996</v>
      </c>
      <c r="AA72" s="16" t="s">
        <v>1003</v>
      </c>
      <c r="AB72" s="16" t="s">
        <v>1003</v>
      </c>
      <c r="AC72" s="6">
        <f>IF(ISTEXT(X72), 0, IF(X72&gt;1.4, 1, 0))</f>
        <v>0</v>
      </c>
      <c r="AD72" s="6">
        <f>IF(OR(ISTEXT(Y72), ISTEXT(Z72)), 0, IF(OR(Y72&gt;3, Z72&gt;=2), 1, 0))</f>
        <v>0</v>
      </c>
      <c r="AE72" s="6">
        <f>IF(AND(ISTEXT(AA72), ISTEXT(AB72)), 0, IF(AND(AA72&gt;0.03, AB72&gt;=1), 1, 0))</f>
        <v>0</v>
      </c>
      <c r="AF72" s="4" t="s">
        <v>1005</v>
      </c>
      <c r="AG72" s="5">
        <v>0</v>
      </c>
      <c r="AH72" s="4" t="str">
        <f>IF(OR(AI72&gt;=3,AJ72="Shock"),"Shock","No Shock")</f>
        <v>Shock</v>
      </c>
      <c r="AI72" s="61">
        <v>4</v>
      </c>
      <c r="AJ72" s="6" t="str">
        <f>IF(AK72&gt;=1,"Shock","No Shock")</f>
        <v>No Shock</v>
      </c>
      <c r="AK72">
        <v>0</v>
      </c>
    </row>
    <row r="73" spans="1:37" ht="17.5" thickTop="1" thickBot="1" x14ac:dyDescent="0.5">
      <c r="A73" s="50" t="s">
        <v>147</v>
      </c>
      <c r="B73" s="3" t="s">
        <v>727</v>
      </c>
      <c r="C73" s="3" t="s">
        <v>738</v>
      </c>
      <c r="D73" s="3" t="s">
        <v>739</v>
      </c>
      <c r="E73" s="3" t="str">
        <f>_xlfn.CONCAT(D73,"_",A73)</f>
        <v>AF2406_February</v>
      </c>
      <c r="F73" s="10">
        <v>120570.86682109348</v>
      </c>
      <c r="G73" s="8">
        <f>COUNTIF(H73, "Shock")+COUNTIF(V73, "Shock")+COUNTIF(AF73, "Shock")+COUNTIF(AH73, "Shock")</f>
        <v>1</v>
      </c>
      <c r="H73" s="4" t="str">
        <f>IF(I73&gt;0, "Shock", "No shock")</f>
        <v>Shock</v>
      </c>
      <c r="I73" s="4">
        <f>SUM(P73:U73)</f>
        <v>2</v>
      </c>
      <c r="J73" s="17">
        <v>-0.82036859961761799</v>
      </c>
      <c r="K73" s="17">
        <v>-0.83195786229495305</v>
      </c>
      <c r="L73" s="6" t="s">
        <v>1003</v>
      </c>
      <c r="M73" s="6" t="s">
        <v>1003</v>
      </c>
      <c r="N73" s="6" t="s">
        <v>1003</v>
      </c>
      <c r="O73" s="17">
        <v>0.17783270373892771</v>
      </c>
      <c r="P73" s="56">
        <f>IF(J73&lt;=-0.8, 1, 0)</f>
        <v>1</v>
      </c>
      <c r="Q73" s="6">
        <f>IF(K73&lt;=-0.8, 1, 0)</f>
        <v>1</v>
      </c>
      <c r="R73" s="6">
        <f>IF(AND(NOT(ISTEXT(L73)),L73&gt;=0.25),1,0)</f>
        <v>0</v>
      </c>
      <c r="S73" s="6">
        <f>IF(AND(NOT(ISTEXT(M73)),M73&gt;=0.25), 1, 0)</f>
        <v>0</v>
      </c>
      <c r="T73" s="6">
        <f>IF(AND(NOT(ISTEXT(N73)), N73&gt;=3), 1, 0)</f>
        <v>0</v>
      </c>
      <c r="U73" s="6">
        <f>IF(O73&lt;=-0.8, 1, 0)</f>
        <v>0</v>
      </c>
      <c r="V73" s="4" t="str">
        <f>IF(W73&gt;0, "Shock", "No shock")</f>
        <v>No shock</v>
      </c>
      <c r="W73" s="4">
        <f>SUM(AC73:AE73)</f>
        <v>0</v>
      </c>
      <c r="X73" s="51">
        <v>0.701322</v>
      </c>
      <c r="Y73" s="6">
        <v>2.6210122166106302</v>
      </c>
      <c r="Z73" s="6">
        <v>0.15985943499999999</v>
      </c>
      <c r="AA73" s="16" t="s">
        <v>1003</v>
      </c>
      <c r="AB73" s="16" t="s">
        <v>1003</v>
      </c>
      <c r="AC73" s="6">
        <f>IF(ISTEXT(X73), 0, IF(X73&gt;1.4, 1, 0))</f>
        <v>0</v>
      </c>
      <c r="AD73" s="6">
        <f>IF(OR(ISTEXT(Y73), ISTEXT(Z73)), 0, IF(OR(Y73&gt;3, Z73&gt;=2), 1, 0))</f>
        <v>0</v>
      </c>
      <c r="AE73" s="6">
        <f>IF(AND(ISTEXT(AA73), ISTEXT(AB73)), 0, IF(AND(AA73&gt;0.03, AB73&gt;=1), 1, 0))</f>
        <v>0</v>
      </c>
      <c r="AF73" s="4" t="s">
        <v>1005</v>
      </c>
      <c r="AG73" s="5">
        <v>0</v>
      </c>
      <c r="AH73" s="4" t="str">
        <f>IF(OR(AI73&gt;=3,AJ73="Shock"),"Shock","No Shock")</f>
        <v>No Shock</v>
      </c>
      <c r="AI73" s="61">
        <v>1</v>
      </c>
      <c r="AJ73" s="6" t="str">
        <f>IF(AK73&gt;=1,"Shock","No Shock")</f>
        <v>No Shock</v>
      </c>
      <c r="AK73">
        <v>0</v>
      </c>
    </row>
    <row r="74" spans="1:37" ht="17.5" thickTop="1" thickBot="1" x14ac:dyDescent="0.5">
      <c r="A74" s="50" t="s">
        <v>147</v>
      </c>
      <c r="B74" s="3" t="s">
        <v>148</v>
      </c>
      <c r="C74" s="3" t="s">
        <v>164</v>
      </c>
      <c r="D74" s="3" t="s">
        <v>165</v>
      </c>
      <c r="E74" s="3" t="str">
        <f>_xlfn.CONCAT(D74,"_",A74)</f>
        <v>AF0109_February</v>
      </c>
      <c r="F74" s="10">
        <v>30092.501315974041</v>
      </c>
      <c r="G74" s="8">
        <f>COUNTIF(H74, "Shock")+COUNTIF(V74, "Shock")+COUNTIF(AF74, "Shock")+COUNTIF(AH74, "Shock")</f>
        <v>0</v>
      </c>
      <c r="H74" s="4" t="str">
        <f>IF(I74&gt;0, "Shock", "No shock")</f>
        <v>No shock</v>
      </c>
      <c r="I74" s="4">
        <f>SUM(P74:U74)</f>
        <v>0</v>
      </c>
      <c r="J74" s="17">
        <v>0.13994956779314</v>
      </c>
      <c r="K74" s="17">
        <v>-0.66623040904169495</v>
      </c>
      <c r="L74" s="6" t="s">
        <v>1003</v>
      </c>
      <c r="M74" s="6" t="s">
        <v>1003</v>
      </c>
      <c r="N74" s="6" t="s">
        <v>1003</v>
      </c>
      <c r="O74" s="17">
        <v>-0.25488682226088788</v>
      </c>
      <c r="P74" s="56">
        <f>IF(J74&lt;=-0.8, 1, 0)</f>
        <v>0</v>
      </c>
      <c r="Q74" s="6">
        <f>IF(K74&lt;=-0.8, 1, 0)</f>
        <v>0</v>
      </c>
      <c r="R74" s="6">
        <f>IF(AND(NOT(ISTEXT(L74)),L74&gt;=0.25),1,0)</f>
        <v>0</v>
      </c>
      <c r="S74" s="6">
        <f>IF(AND(NOT(ISTEXT(M74)),M74&gt;=0.25), 1, 0)</f>
        <v>0</v>
      </c>
      <c r="T74" s="6">
        <f>IF(AND(NOT(ISTEXT(N74)), N74&gt;=3), 1, 0)</f>
        <v>0</v>
      </c>
      <c r="U74" s="6">
        <f>IF(O74&lt;=-0.8, 1, 0)</f>
        <v>0</v>
      </c>
      <c r="V74" s="4" t="str">
        <f>IF(W74&gt;0, "Shock", "No shock")</f>
        <v>No shock</v>
      </c>
      <c r="W74" s="4">
        <f>SUM(AC74:AE74)</f>
        <v>0</v>
      </c>
      <c r="X74" s="51">
        <v>1.216575</v>
      </c>
      <c r="Y74" s="6">
        <v>2.5418524487180401</v>
      </c>
      <c r="Z74" s="6">
        <v>1.0139089999999999E-3</v>
      </c>
      <c r="AA74" s="16" t="s">
        <v>1003</v>
      </c>
      <c r="AB74" s="16" t="s">
        <v>1003</v>
      </c>
      <c r="AC74" s="6">
        <f>IF(ISTEXT(X74), 0, IF(X74&gt;1.4, 1, 0))</f>
        <v>0</v>
      </c>
      <c r="AD74" s="6">
        <f>IF(OR(ISTEXT(Y74), ISTEXT(Z74)), 0, IF(OR(Y74&gt;3, Z74&gt;=2), 1, 0))</f>
        <v>0</v>
      </c>
      <c r="AE74" s="6">
        <f>IF(AND(ISTEXT(AA74), ISTEXT(AB74)), 0, IF(AND(AA74&gt;0.03, AB74&gt;=1), 1, 0))</f>
        <v>0</v>
      </c>
      <c r="AF74" s="4" t="s">
        <v>1005</v>
      </c>
      <c r="AG74" s="5">
        <v>0</v>
      </c>
      <c r="AH74" s="4" t="str">
        <f>IF(OR(AI74&gt;=3,AJ74="Shock"),"Shock","No Shock")</f>
        <v>No Shock</v>
      </c>
      <c r="AI74" s="61">
        <v>2</v>
      </c>
      <c r="AJ74" s="6" t="str">
        <f>IF(AK74&gt;=1,"Shock","No Shock")</f>
        <v>No Shock</v>
      </c>
      <c r="AK74">
        <v>0</v>
      </c>
    </row>
    <row r="75" spans="1:37" ht="17.5" thickTop="1" thickBot="1" x14ac:dyDescent="0.5">
      <c r="A75" s="50" t="s">
        <v>147</v>
      </c>
      <c r="B75" s="3" t="s">
        <v>148</v>
      </c>
      <c r="C75" s="3" t="s">
        <v>150</v>
      </c>
      <c r="D75" s="3" t="s">
        <v>151</v>
      </c>
      <c r="E75" s="3" t="str">
        <f>_xlfn.CONCAT(D75,"_",A75)</f>
        <v>AF0102_February</v>
      </c>
      <c r="F75" s="10">
        <v>249409.37105539389</v>
      </c>
      <c r="G75" s="8">
        <f>COUNTIF(H75, "Shock")+COUNTIF(V75, "Shock")+COUNTIF(AF75, "Shock")+COUNTIF(AH75, "Shock")</f>
        <v>2</v>
      </c>
      <c r="H75" s="4" t="str">
        <f>IF(I75&gt;0, "Shock", "No shock")</f>
        <v>Shock</v>
      </c>
      <c r="I75" s="4">
        <f>SUM(P75:U75)</f>
        <v>1</v>
      </c>
      <c r="J75" s="17">
        <v>-0.15699934946994001</v>
      </c>
      <c r="K75" s="17">
        <v>-0.812433747450511</v>
      </c>
      <c r="L75" s="6" t="s">
        <v>1003</v>
      </c>
      <c r="M75" s="6" t="s">
        <v>1003</v>
      </c>
      <c r="N75" s="6" t="s">
        <v>1003</v>
      </c>
      <c r="O75" s="17">
        <v>-0.20981510965063641</v>
      </c>
      <c r="P75" s="56">
        <f>IF(J75&lt;=-0.8, 1, 0)</f>
        <v>0</v>
      </c>
      <c r="Q75" s="6">
        <f>IF(K75&lt;=-0.8, 1, 0)</f>
        <v>1</v>
      </c>
      <c r="R75" s="6">
        <f>IF(AND(NOT(ISTEXT(L75)),L75&gt;=0.25),1,0)</f>
        <v>0</v>
      </c>
      <c r="S75" s="6">
        <f>IF(AND(NOT(ISTEXT(M75)),M75&gt;=0.25), 1, 0)</f>
        <v>0</v>
      </c>
      <c r="T75" s="6">
        <f>IF(AND(NOT(ISTEXT(N75)), N75&gt;=3), 1, 0)</f>
        <v>0</v>
      </c>
      <c r="U75" s="6">
        <f>IF(O75&lt;=-0.8, 1, 0)</f>
        <v>0</v>
      </c>
      <c r="V75" s="4" t="str">
        <f>IF(W75&gt;0, "Shock", "No shock")</f>
        <v>No shock</v>
      </c>
      <c r="W75" s="4">
        <f>SUM(AC75:AE75)</f>
        <v>0</v>
      </c>
      <c r="X75" s="51">
        <v>1.273182</v>
      </c>
      <c r="Y75" s="6">
        <v>2.3416228039117701</v>
      </c>
      <c r="Z75" s="6">
        <v>5.2522469999999998E-3</v>
      </c>
      <c r="AA75" s="16" t="s">
        <v>1003</v>
      </c>
      <c r="AB75" s="16" t="s">
        <v>1003</v>
      </c>
      <c r="AC75" s="6">
        <f>IF(ISTEXT(X75), 0, IF(X75&gt;1.4, 1, 0))</f>
        <v>0</v>
      </c>
      <c r="AD75" s="6">
        <f>IF(OR(ISTEXT(Y75), ISTEXT(Z75)), 0, IF(OR(Y75&gt;3, Z75&gt;=2), 1, 0))</f>
        <v>0</v>
      </c>
      <c r="AE75" s="6">
        <f>IF(AND(ISTEXT(AA75), ISTEXT(AB75)), 0, IF(AND(AA75&gt;0.03, AB75&gt;=1), 1, 0))</f>
        <v>0</v>
      </c>
      <c r="AF75" s="4" t="s">
        <v>1005</v>
      </c>
      <c r="AG75" s="5">
        <v>0</v>
      </c>
      <c r="AH75" s="4" t="str">
        <f>IF(OR(AI75&gt;=3,AJ75="Shock"),"Shock","No Shock")</f>
        <v>Shock</v>
      </c>
      <c r="AI75" s="61">
        <v>4</v>
      </c>
      <c r="AJ75" s="6" t="str">
        <f>IF(AK75&gt;=1,"Shock","No Shock")</f>
        <v>No Shock</v>
      </c>
      <c r="AK75">
        <v>0</v>
      </c>
    </row>
    <row r="76" spans="1:37" ht="17.5" thickTop="1" thickBot="1" x14ac:dyDescent="0.5">
      <c r="A76" s="50" t="s">
        <v>147</v>
      </c>
      <c r="B76" s="3" t="s">
        <v>761</v>
      </c>
      <c r="C76" s="3" t="s">
        <v>774</v>
      </c>
      <c r="D76" s="3" t="s">
        <v>775</v>
      </c>
      <c r="E76" s="3" t="str">
        <f>_xlfn.CONCAT(D76,"_",A76)</f>
        <v>AF2607_February</v>
      </c>
      <c r="F76" s="10">
        <v>53941.87264340523</v>
      </c>
      <c r="G76" s="8">
        <f>COUNTIF(H76, "Shock")+COUNTIF(V76, "Shock")+COUNTIF(AF76, "Shock")+COUNTIF(AH76, "Shock")</f>
        <v>0</v>
      </c>
      <c r="H76" s="4" t="str">
        <f>IF(I76&gt;0, "Shock", "No shock")</f>
        <v>No shock</v>
      </c>
      <c r="I76" s="4">
        <f>SUM(P76:U76)</f>
        <v>0</v>
      </c>
      <c r="J76" s="17">
        <v>-0.750541965290904</v>
      </c>
      <c r="K76" s="17">
        <v>2.0557594873631999E-2</v>
      </c>
      <c r="L76" s="6" t="s">
        <v>1003</v>
      </c>
      <c r="M76" s="6" t="s">
        <v>1003</v>
      </c>
      <c r="N76" s="6" t="s">
        <v>1003</v>
      </c>
      <c r="O76" s="17">
        <v>1.614377242835726E-2</v>
      </c>
      <c r="P76" s="56">
        <f>IF(J76&lt;=-0.8, 1, 0)</f>
        <v>0</v>
      </c>
      <c r="Q76" s="6">
        <f>IF(K76&lt;=-0.8, 1, 0)</f>
        <v>0</v>
      </c>
      <c r="R76" s="6">
        <f>IF(AND(NOT(ISTEXT(L76)),L76&gt;=0.25),1,0)</f>
        <v>0</v>
      </c>
      <c r="S76" s="6">
        <f>IF(AND(NOT(ISTEXT(M76)),M76&gt;=0.25), 1, 0)</f>
        <v>0</v>
      </c>
      <c r="T76" s="6">
        <f>IF(AND(NOT(ISTEXT(N76)), N76&gt;=3), 1, 0)</f>
        <v>0</v>
      </c>
      <c r="U76" s="6">
        <f>IF(O76&lt;=-0.8, 1, 0)</f>
        <v>0</v>
      </c>
      <c r="V76" s="4" t="str">
        <f>IF(W76&gt;0, "Shock", "No shock")</f>
        <v>No shock</v>
      </c>
      <c r="W76" s="4">
        <f>SUM(AC76:AE76)</f>
        <v>0</v>
      </c>
      <c r="X76" s="51">
        <v>0.46574199999999999</v>
      </c>
      <c r="Y76" s="6">
        <v>2.2839556642979302</v>
      </c>
      <c r="Z76" s="6">
        <v>6.2498019000000002E-2</v>
      </c>
      <c r="AA76" s="16" t="s">
        <v>1003</v>
      </c>
      <c r="AB76" s="16" t="s">
        <v>1003</v>
      </c>
      <c r="AC76" s="6">
        <f>IF(ISTEXT(X76), 0, IF(X76&gt;1.4, 1, 0))</f>
        <v>0</v>
      </c>
      <c r="AD76" s="6">
        <f>IF(OR(ISTEXT(Y76), ISTEXT(Z76)), 0, IF(OR(Y76&gt;3, Z76&gt;=2), 1, 0))</f>
        <v>0</v>
      </c>
      <c r="AE76" s="6">
        <f>IF(AND(ISTEXT(AA76), ISTEXT(AB76)), 0, IF(AND(AA76&gt;0.03, AB76&gt;=1), 1, 0))</f>
        <v>0</v>
      </c>
      <c r="AF76" s="4" t="s">
        <v>1005</v>
      </c>
      <c r="AG76" s="5">
        <v>0</v>
      </c>
      <c r="AH76" s="4" t="str">
        <f>IF(OR(AI76&gt;=3,AJ76="Shock"),"Shock","No Shock")</f>
        <v>No Shock</v>
      </c>
      <c r="AI76" s="61">
        <v>0</v>
      </c>
      <c r="AJ76" s="6" t="str">
        <f>IF(AK76&gt;=1,"Shock","No Shock")</f>
        <v>No Shock</v>
      </c>
      <c r="AK76">
        <v>0</v>
      </c>
    </row>
    <row r="77" spans="1:37" ht="17.5" thickTop="1" thickBot="1" x14ac:dyDescent="0.5">
      <c r="A77" s="50" t="s">
        <v>147</v>
      </c>
      <c r="B77" s="3" t="s">
        <v>839</v>
      </c>
      <c r="C77" s="3" t="s">
        <v>848</v>
      </c>
      <c r="D77" s="3" t="s">
        <v>849</v>
      </c>
      <c r="E77" s="3" t="str">
        <f>_xlfn.CONCAT(D77,"_",A77)</f>
        <v>AF2905_February</v>
      </c>
      <c r="F77" s="10">
        <v>82088.195047457935</v>
      </c>
      <c r="G77" s="8">
        <f>COUNTIF(H77, "Shock")+COUNTIF(V77, "Shock")+COUNTIF(AF77, "Shock")+COUNTIF(AH77, "Shock")</f>
        <v>1</v>
      </c>
      <c r="H77" s="4" t="str">
        <f>IF(I77&gt;0, "Shock", "No shock")</f>
        <v>Shock</v>
      </c>
      <c r="I77" s="4">
        <f>SUM(P77:U77)</f>
        <v>1</v>
      </c>
      <c r="J77" s="17">
        <v>-0.34347575041982897</v>
      </c>
      <c r="K77" s="17">
        <v>-1.2760919782850499</v>
      </c>
      <c r="L77" s="6" t="s">
        <v>1003</v>
      </c>
      <c r="M77" s="6" t="s">
        <v>1003</v>
      </c>
      <c r="N77" s="6" t="s">
        <v>1003</v>
      </c>
      <c r="O77" s="17">
        <v>3.7006723046976969E-2</v>
      </c>
      <c r="P77" s="56">
        <f>IF(J77&lt;=-0.8, 1, 0)</f>
        <v>0</v>
      </c>
      <c r="Q77" s="6">
        <f>IF(K77&lt;=-0.8, 1, 0)</f>
        <v>1</v>
      </c>
      <c r="R77" s="6">
        <f>IF(AND(NOT(ISTEXT(L77)),L77&gt;=0.25),1,0)</f>
        <v>0</v>
      </c>
      <c r="S77" s="6">
        <f>IF(AND(NOT(ISTEXT(M77)),M77&gt;=0.25), 1, 0)</f>
        <v>0</v>
      </c>
      <c r="T77" s="6">
        <f>IF(AND(NOT(ISTEXT(N77)), N77&gt;=3), 1, 0)</f>
        <v>0</v>
      </c>
      <c r="U77" s="6">
        <f>IF(O77&lt;=-0.8, 1, 0)</f>
        <v>0</v>
      </c>
      <c r="V77" s="4" t="str">
        <f>IF(W77&gt;0, "Shock", "No shock")</f>
        <v>No shock</v>
      </c>
      <c r="W77" s="4">
        <f>SUM(AC77:AE77)</f>
        <v>0</v>
      </c>
      <c r="X77" s="51">
        <v>0.61361500000000002</v>
      </c>
      <c r="Y77" s="6">
        <v>2.2312693541223001</v>
      </c>
      <c r="Z77" s="6">
        <v>0.110434223</v>
      </c>
      <c r="AA77" s="16" t="s">
        <v>1003</v>
      </c>
      <c r="AB77" s="16" t="s">
        <v>1003</v>
      </c>
      <c r="AC77" s="6">
        <f>IF(ISTEXT(X77), 0, IF(X77&gt;1.4, 1, 0))</f>
        <v>0</v>
      </c>
      <c r="AD77" s="6">
        <f>IF(OR(ISTEXT(Y77), ISTEXT(Z77)), 0, IF(OR(Y77&gt;3, Z77&gt;=2), 1, 0))</f>
        <v>0</v>
      </c>
      <c r="AE77" s="6">
        <f>IF(AND(ISTEXT(AA77), ISTEXT(AB77)), 0, IF(AND(AA77&gt;0.03, AB77&gt;=1), 1, 0))</f>
        <v>0</v>
      </c>
      <c r="AF77" s="4" t="s">
        <v>1005</v>
      </c>
      <c r="AG77" s="5">
        <v>0</v>
      </c>
      <c r="AH77" s="4" t="str">
        <f>IF(OR(AI77&gt;=3,AJ77="Shock"),"Shock","No Shock")</f>
        <v>No Shock</v>
      </c>
      <c r="AI77" s="61">
        <v>0</v>
      </c>
      <c r="AJ77" s="6" t="str">
        <f>IF(AK77&gt;=1,"Shock","No Shock")</f>
        <v>No Shock</v>
      </c>
      <c r="AK77">
        <v>0</v>
      </c>
    </row>
    <row r="78" spans="1:37" ht="17.5" thickTop="1" thickBot="1" x14ac:dyDescent="0.5">
      <c r="A78" s="50" t="s">
        <v>147</v>
      </c>
      <c r="B78" s="3" t="s">
        <v>193</v>
      </c>
      <c r="C78" s="3" t="s">
        <v>198</v>
      </c>
      <c r="D78" s="3" t="s">
        <v>199</v>
      </c>
      <c r="E78" s="3" t="str">
        <f>_xlfn.CONCAT(D78,"_",A78)</f>
        <v>AF0303_February</v>
      </c>
      <c r="F78" s="10">
        <v>73419.685948146813</v>
      </c>
      <c r="G78" s="8">
        <f>COUNTIF(H78, "Shock")+COUNTIF(V78, "Shock")+COUNTIF(AF78, "Shock")+COUNTIF(AH78, "Shock")</f>
        <v>2</v>
      </c>
      <c r="H78" s="4" t="str">
        <f>IF(I78&gt;0, "Shock", "No shock")</f>
        <v>Shock</v>
      </c>
      <c r="I78" s="4">
        <f>SUM(P78:U78)</f>
        <v>1</v>
      </c>
      <c r="J78" s="17">
        <v>-0.27755264982941702</v>
      </c>
      <c r="K78" s="17">
        <v>-1.1747370554554799</v>
      </c>
      <c r="L78" s="6" t="s">
        <v>1003</v>
      </c>
      <c r="M78" s="6" t="s">
        <v>1003</v>
      </c>
      <c r="N78" s="6" t="s">
        <v>1003</v>
      </c>
      <c r="O78" s="17">
        <v>-2.654400780641784E-2</v>
      </c>
      <c r="P78" s="56">
        <f>IF(J78&lt;=-0.8, 1, 0)</f>
        <v>0</v>
      </c>
      <c r="Q78" s="6">
        <f>IF(K78&lt;=-0.8, 1, 0)</f>
        <v>1</v>
      </c>
      <c r="R78" s="6">
        <f>IF(AND(NOT(ISTEXT(L78)),L78&gt;=0.25),1,0)</f>
        <v>0</v>
      </c>
      <c r="S78" s="6">
        <f>IF(AND(NOT(ISTEXT(M78)),M78&gt;=0.25), 1, 0)</f>
        <v>0</v>
      </c>
      <c r="T78" s="6">
        <f>IF(AND(NOT(ISTEXT(N78)), N78&gt;=3), 1, 0)</f>
        <v>0</v>
      </c>
      <c r="U78" s="6">
        <f>IF(O78&lt;=-0.8, 1, 0)</f>
        <v>0</v>
      </c>
      <c r="V78" s="4" t="str">
        <f>IF(W78&gt;0, "Shock", "No shock")</f>
        <v>No shock</v>
      </c>
      <c r="W78" s="4">
        <f>SUM(AC78:AE78)</f>
        <v>0</v>
      </c>
      <c r="X78" s="51">
        <v>1.0742080000000001</v>
      </c>
      <c r="Y78" s="6">
        <v>2.1829974463506301</v>
      </c>
      <c r="Z78" s="6">
        <v>4.4684544999999999E-2</v>
      </c>
      <c r="AA78" s="16" t="s">
        <v>1003</v>
      </c>
      <c r="AB78" s="16" t="s">
        <v>1003</v>
      </c>
      <c r="AC78" s="6">
        <f>IF(ISTEXT(X78), 0, IF(X78&gt;1.4, 1, 0))</f>
        <v>0</v>
      </c>
      <c r="AD78" s="6">
        <f>IF(OR(ISTEXT(Y78), ISTEXT(Z78)), 0, IF(OR(Y78&gt;3, Z78&gt;=2), 1, 0))</f>
        <v>0</v>
      </c>
      <c r="AE78" s="6">
        <f>IF(AND(ISTEXT(AA78), ISTEXT(AB78)), 0, IF(AND(AA78&gt;0.03, AB78&gt;=1), 1, 0))</f>
        <v>0</v>
      </c>
      <c r="AF78" s="4" t="s">
        <v>1005</v>
      </c>
      <c r="AG78" s="5">
        <v>0</v>
      </c>
      <c r="AH78" s="4" t="str">
        <f>IF(OR(AI78&gt;=3,AJ78="Shock"),"Shock","No Shock")</f>
        <v>Shock</v>
      </c>
      <c r="AI78" s="61">
        <v>6</v>
      </c>
      <c r="AJ78" s="6" t="str">
        <f>IF(AK78&gt;=1,"Shock","No Shock")</f>
        <v>Shock</v>
      </c>
      <c r="AK78">
        <v>2</v>
      </c>
    </row>
    <row r="79" spans="1:37" ht="17.5" thickTop="1" thickBot="1" x14ac:dyDescent="0.5">
      <c r="A79" s="50" t="s">
        <v>147</v>
      </c>
      <c r="B79" s="3" t="s">
        <v>784</v>
      </c>
      <c r="C79" s="3" t="s">
        <v>800</v>
      </c>
      <c r="D79" s="3" t="s">
        <v>801</v>
      </c>
      <c r="E79" s="3" t="str">
        <f>_xlfn.CONCAT(D79,"_",A79)</f>
        <v>AF2709_February</v>
      </c>
      <c r="F79" s="10">
        <v>23197.643569790518</v>
      </c>
      <c r="G79" s="8">
        <f>COUNTIF(H79, "Shock")+COUNTIF(V79, "Shock")+COUNTIF(AF79, "Shock")+COUNTIF(AH79, "Shock")</f>
        <v>0</v>
      </c>
      <c r="H79" s="4" t="str">
        <f>IF(I79&gt;0, "Shock", "No shock")</f>
        <v>No shock</v>
      </c>
      <c r="I79" s="4">
        <f>SUM(P79:U79)</f>
        <v>0</v>
      </c>
      <c r="J79" s="17">
        <v>-0.33899289747672301</v>
      </c>
      <c r="K79" s="17">
        <v>-0.53005447872539102</v>
      </c>
      <c r="L79" s="6" t="s">
        <v>1003</v>
      </c>
      <c r="M79" s="6" t="s">
        <v>1003</v>
      </c>
      <c r="N79" s="6" t="s">
        <v>1003</v>
      </c>
      <c r="O79" s="17">
        <v>-0.25260468626933391</v>
      </c>
      <c r="P79" s="56">
        <f>IF(J79&lt;=-0.8, 1, 0)</f>
        <v>0</v>
      </c>
      <c r="Q79" s="6">
        <f>IF(K79&lt;=-0.8, 1, 0)</f>
        <v>0</v>
      </c>
      <c r="R79" s="6">
        <f>IF(AND(NOT(ISTEXT(L79)),L79&gt;=0.25),1,0)</f>
        <v>0</v>
      </c>
      <c r="S79" s="6">
        <f>IF(AND(NOT(ISTEXT(M79)),M79&gt;=0.25), 1, 0)</f>
        <v>0</v>
      </c>
      <c r="T79" s="6">
        <f>IF(AND(NOT(ISTEXT(N79)), N79&gt;=3), 1, 0)</f>
        <v>0</v>
      </c>
      <c r="U79" s="6">
        <f>IF(O79&lt;=-0.8, 1, 0)</f>
        <v>0</v>
      </c>
      <c r="V79" s="4" t="str">
        <f>IF(W79&gt;0, "Shock", "No shock")</f>
        <v>No shock</v>
      </c>
      <c r="W79" s="4">
        <f>SUM(AC79:AE79)</f>
        <v>0</v>
      </c>
      <c r="X79" s="51">
        <v>0.58533199999999996</v>
      </c>
      <c r="Y79" s="6">
        <v>2.0839000735756201</v>
      </c>
      <c r="Z79" s="6">
        <v>0.205588509</v>
      </c>
      <c r="AA79" s="16" t="s">
        <v>1003</v>
      </c>
      <c r="AB79" s="16" t="s">
        <v>1003</v>
      </c>
      <c r="AC79" s="6">
        <f>IF(ISTEXT(X79), 0, IF(X79&gt;1.4, 1, 0))</f>
        <v>0</v>
      </c>
      <c r="AD79" s="6">
        <f>IF(OR(ISTEXT(Y79), ISTEXT(Z79)), 0, IF(OR(Y79&gt;3, Z79&gt;=2), 1, 0))</f>
        <v>0</v>
      </c>
      <c r="AE79" s="6">
        <f>IF(AND(ISTEXT(AA79), ISTEXT(AB79)), 0, IF(AND(AA79&gt;0.03, AB79&gt;=1), 1, 0))</f>
        <v>0</v>
      </c>
      <c r="AF79" s="4" t="s">
        <v>1005</v>
      </c>
      <c r="AG79" s="5">
        <v>0</v>
      </c>
      <c r="AH79" s="4" t="str">
        <f>IF(OR(AI79&gt;=3,AJ79="Shock"),"Shock","No Shock")</f>
        <v>No Shock</v>
      </c>
      <c r="AI79" s="61">
        <v>0</v>
      </c>
      <c r="AJ79" s="6" t="str">
        <f>IF(AK79&gt;=1,"Shock","No Shock")</f>
        <v>No Shock</v>
      </c>
      <c r="AK79">
        <v>0</v>
      </c>
    </row>
    <row r="80" spans="1:37" ht="17.5" thickTop="1" thickBot="1" x14ac:dyDescent="0.5">
      <c r="A80" s="50" t="s">
        <v>147</v>
      </c>
      <c r="B80" s="3" t="s">
        <v>692</v>
      </c>
      <c r="C80" s="3" t="s">
        <v>704</v>
      </c>
      <c r="D80" s="3" t="s">
        <v>705</v>
      </c>
      <c r="E80" s="3" t="str">
        <f>_xlfn.CONCAT(D80,"_",A80)</f>
        <v>AF2207_February</v>
      </c>
      <c r="F80" s="10">
        <v>88510.306621084252</v>
      </c>
      <c r="G80" s="8">
        <f>COUNTIF(H80, "Shock")+COUNTIF(V80, "Shock")+COUNTIF(AF80, "Shock")+COUNTIF(AH80, "Shock")</f>
        <v>1</v>
      </c>
      <c r="H80" s="4" t="str">
        <f>IF(I80&gt;0, "Shock", "No shock")</f>
        <v>Shock</v>
      </c>
      <c r="I80" s="4">
        <f>SUM(P80:U80)</f>
        <v>1</v>
      </c>
      <c r="J80" s="17">
        <v>-0.457552747643095</v>
      </c>
      <c r="K80" s="17">
        <v>-1.1547721972909999</v>
      </c>
      <c r="L80" s="6" t="s">
        <v>1003</v>
      </c>
      <c r="M80" s="6" t="s">
        <v>1003</v>
      </c>
      <c r="N80" s="6" t="s">
        <v>1003</v>
      </c>
      <c r="O80" s="17">
        <v>-6.971747859524588E-2</v>
      </c>
      <c r="P80" s="56">
        <f>IF(J80&lt;=-0.8, 1, 0)</f>
        <v>0</v>
      </c>
      <c r="Q80" s="6">
        <f>IF(K80&lt;=-0.8, 1, 0)</f>
        <v>1</v>
      </c>
      <c r="R80" s="6">
        <f>IF(AND(NOT(ISTEXT(L80)),L80&gt;=0.25),1,0)</f>
        <v>0</v>
      </c>
      <c r="S80" s="6">
        <f>IF(AND(NOT(ISTEXT(M80)),M80&gt;=0.25), 1, 0)</f>
        <v>0</v>
      </c>
      <c r="T80" s="6">
        <f>IF(AND(NOT(ISTEXT(N80)), N80&gt;=3), 1, 0)</f>
        <v>0</v>
      </c>
      <c r="U80" s="6">
        <f>IF(O80&lt;=-0.8, 1, 0)</f>
        <v>0</v>
      </c>
      <c r="V80" s="4" t="str">
        <f>IF(W80&gt;0, "Shock", "No shock")</f>
        <v>No shock</v>
      </c>
      <c r="W80" s="4">
        <f>SUM(AC80:AE80)</f>
        <v>0</v>
      </c>
      <c r="X80" s="51">
        <v>0.789744</v>
      </c>
      <c r="Y80" s="6">
        <v>1.98701292671644</v>
      </c>
      <c r="Z80" s="6">
        <v>2.1625533999999998E-2</v>
      </c>
      <c r="AA80" s="16" t="s">
        <v>1003</v>
      </c>
      <c r="AB80" s="16" t="s">
        <v>1003</v>
      </c>
      <c r="AC80" s="6">
        <f>IF(ISTEXT(X80), 0, IF(X80&gt;1.4, 1, 0))</f>
        <v>0</v>
      </c>
      <c r="AD80" s="6">
        <f>IF(OR(ISTEXT(Y80), ISTEXT(Z80)), 0, IF(OR(Y80&gt;3, Z80&gt;=2), 1, 0))</f>
        <v>0</v>
      </c>
      <c r="AE80" s="6">
        <f>IF(AND(ISTEXT(AA80), ISTEXT(AB80)), 0, IF(AND(AA80&gt;0.03, AB80&gt;=1), 1, 0))</f>
        <v>0</v>
      </c>
      <c r="AF80" s="4" t="s">
        <v>1005</v>
      </c>
      <c r="AG80" s="5">
        <v>0</v>
      </c>
      <c r="AH80" s="4" t="str">
        <f>IF(OR(AI80&gt;=3,AJ80="Shock"),"Shock","No Shock")</f>
        <v>No Shock</v>
      </c>
      <c r="AI80" s="61">
        <v>0</v>
      </c>
      <c r="AJ80" s="6" t="str">
        <f>IF(AK80&gt;=1,"Shock","No Shock")</f>
        <v>No Shock</v>
      </c>
      <c r="AK80">
        <v>0</v>
      </c>
    </row>
    <row r="81" spans="1:37" ht="17.5" thickTop="1" thickBot="1" x14ac:dyDescent="0.5">
      <c r="A81" s="50" t="s">
        <v>147</v>
      </c>
      <c r="B81" s="3" t="s">
        <v>364</v>
      </c>
      <c r="C81" s="3" t="s">
        <v>384</v>
      </c>
      <c r="D81" s="3" t="s">
        <v>385</v>
      </c>
      <c r="E81" s="3" t="str">
        <f>_xlfn.CONCAT(D81,"_",A81)</f>
        <v>AF1111_February</v>
      </c>
      <c r="F81" s="10">
        <v>168186.55266337309</v>
      </c>
      <c r="G81" s="8">
        <f>COUNTIF(H81, "Shock")+COUNTIF(V81, "Shock")+COUNTIF(AF81, "Shock")+COUNTIF(AH81, "Shock")</f>
        <v>1</v>
      </c>
      <c r="H81" s="4" t="str">
        <f>IF(I81&gt;0, "Shock", "No shock")</f>
        <v>Shock</v>
      </c>
      <c r="I81" s="4">
        <f>SUM(P81:U81)</f>
        <v>1</v>
      </c>
      <c r="J81" s="17">
        <v>-0.867291383883532</v>
      </c>
      <c r="K81" s="17">
        <v>-0.61583745479583696</v>
      </c>
      <c r="L81" s="6" t="s">
        <v>1003</v>
      </c>
      <c r="M81" s="6" t="s">
        <v>1003</v>
      </c>
      <c r="N81" s="6" t="s">
        <v>1003</v>
      </c>
      <c r="O81" s="17">
        <v>0.7201302629436751</v>
      </c>
      <c r="P81" s="56">
        <f>IF(J81&lt;=-0.8, 1, 0)</f>
        <v>1</v>
      </c>
      <c r="Q81" s="6">
        <f>IF(K81&lt;=-0.8, 1, 0)</f>
        <v>0</v>
      </c>
      <c r="R81" s="6">
        <f>IF(AND(NOT(ISTEXT(L81)),L81&gt;=0.25),1,0)</f>
        <v>0</v>
      </c>
      <c r="S81" s="6">
        <f>IF(AND(NOT(ISTEXT(M81)),M81&gt;=0.25), 1, 0)</f>
        <v>0</v>
      </c>
      <c r="T81" s="6">
        <f>IF(AND(NOT(ISTEXT(N81)), N81&gt;=3), 1, 0)</f>
        <v>0</v>
      </c>
      <c r="U81" s="6">
        <f>IF(O81&lt;=-0.8, 1, 0)</f>
        <v>0</v>
      </c>
      <c r="V81" s="4" t="str">
        <f>IF(W81&gt;0, "Shock", "No shock")</f>
        <v>No shock</v>
      </c>
      <c r="W81" s="4">
        <f>SUM(AC81:AE81)</f>
        <v>0</v>
      </c>
      <c r="X81" s="51">
        <v>0.510772</v>
      </c>
      <c r="Y81" s="6">
        <v>1.9546534589289399</v>
      </c>
      <c r="Z81" s="6">
        <v>6.3957029999999998E-2</v>
      </c>
      <c r="AA81" s="16" t="s">
        <v>1003</v>
      </c>
      <c r="AB81" s="16" t="s">
        <v>1003</v>
      </c>
      <c r="AC81" s="6">
        <f>IF(ISTEXT(X81), 0, IF(X81&gt;1.4, 1, 0))</f>
        <v>0</v>
      </c>
      <c r="AD81" s="6">
        <f>IF(OR(ISTEXT(Y81), ISTEXT(Z81)), 0, IF(OR(Y81&gt;3, Z81&gt;=2), 1, 0))</f>
        <v>0</v>
      </c>
      <c r="AE81" s="6">
        <f>IF(AND(ISTEXT(AA81), ISTEXT(AB81)), 0, IF(AND(AA81&gt;0.03, AB81&gt;=1), 1, 0))</f>
        <v>0</v>
      </c>
      <c r="AF81" s="4" t="s">
        <v>1005</v>
      </c>
      <c r="AG81" s="5">
        <v>0</v>
      </c>
      <c r="AH81" s="4" t="str">
        <f>IF(OR(AI81&gt;=3,AJ81="Shock"),"Shock","No Shock")</f>
        <v>No Shock</v>
      </c>
      <c r="AI81" s="61">
        <v>0</v>
      </c>
      <c r="AJ81" s="6" t="str">
        <f>IF(AK81&gt;=1,"Shock","No Shock")</f>
        <v>No Shock</v>
      </c>
      <c r="AK81">
        <v>0</v>
      </c>
    </row>
    <row r="82" spans="1:37" ht="17.5" thickTop="1" thickBot="1" x14ac:dyDescent="0.5">
      <c r="A82" s="50" t="s">
        <v>147</v>
      </c>
      <c r="B82" s="3" t="s">
        <v>727</v>
      </c>
      <c r="C82" s="3" t="s">
        <v>732</v>
      </c>
      <c r="D82" s="3" t="s">
        <v>733</v>
      </c>
      <c r="E82" s="3" t="str">
        <f>_xlfn.CONCAT(D82,"_",A82)</f>
        <v>AF2403_February</v>
      </c>
      <c r="F82" s="10">
        <v>94400.829357582174</v>
      </c>
      <c r="G82" s="8">
        <f>COUNTIF(H82, "Shock")+COUNTIF(V82, "Shock")+COUNTIF(AF82, "Shock")+COUNTIF(AH82, "Shock")</f>
        <v>1</v>
      </c>
      <c r="H82" s="4" t="str">
        <f>IF(I82&gt;0, "Shock", "No shock")</f>
        <v>Shock</v>
      </c>
      <c r="I82" s="4">
        <f>SUM(P82:U82)</f>
        <v>1</v>
      </c>
      <c r="J82" s="17">
        <v>-0.66943420543045296</v>
      </c>
      <c r="K82" s="17">
        <v>-0.94450314123122403</v>
      </c>
      <c r="L82" s="6" t="s">
        <v>1003</v>
      </c>
      <c r="M82" s="6" t="s">
        <v>1003</v>
      </c>
      <c r="N82" s="6" t="s">
        <v>1003</v>
      </c>
      <c r="O82" s="17">
        <v>0.38434902254585679</v>
      </c>
      <c r="P82" s="56">
        <f>IF(J82&lt;=-0.8, 1, 0)</f>
        <v>0</v>
      </c>
      <c r="Q82" s="6">
        <f>IF(K82&lt;=-0.8, 1, 0)</f>
        <v>1</v>
      </c>
      <c r="R82" s="6">
        <f>IF(AND(NOT(ISTEXT(L82)),L82&gt;=0.25),1,0)</f>
        <v>0</v>
      </c>
      <c r="S82" s="6">
        <f>IF(AND(NOT(ISTEXT(M82)),M82&gt;=0.25), 1, 0)</f>
        <v>0</v>
      </c>
      <c r="T82" s="6">
        <f>IF(AND(NOT(ISTEXT(N82)), N82&gt;=3), 1, 0)</f>
        <v>0</v>
      </c>
      <c r="U82" s="6">
        <f>IF(O82&lt;=-0.8, 1, 0)</f>
        <v>0</v>
      </c>
      <c r="V82" s="4" t="str">
        <f>IF(W82&gt;0, "Shock", "No shock")</f>
        <v>No shock</v>
      </c>
      <c r="W82" s="4">
        <f>SUM(AC82:AE82)</f>
        <v>0</v>
      </c>
      <c r="X82" s="51">
        <v>0.709592</v>
      </c>
      <c r="Y82" s="6">
        <v>1.83483472629115</v>
      </c>
      <c r="Z82" s="6">
        <v>1.625333E-2</v>
      </c>
      <c r="AA82" s="16" t="s">
        <v>1003</v>
      </c>
      <c r="AB82" s="16" t="s">
        <v>1003</v>
      </c>
      <c r="AC82" s="6">
        <f>IF(ISTEXT(X82), 0, IF(X82&gt;1.4, 1, 0))</f>
        <v>0</v>
      </c>
      <c r="AD82" s="6">
        <f>IF(OR(ISTEXT(Y82), ISTEXT(Z82)), 0, IF(OR(Y82&gt;3, Z82&gt;=2), 1, 0))</f>
        <v>0</v>
      </c>
      <c r="AE82" s="6">
        <f>IF(AND(ISTEXT(AA82), ISTEXT(AB82)), 0, IF(AND(AA82&gt;0.03, AB82&gt;=1), 1, 0))</f>
        <v>0</v>
      </c>
      <c r="AF82" s="4" t="s">
        <v>1005</v>
      </c>
      <c r="AG82" s="5">
        <v>0</v>
      </c>
      <c r="AH82" s="4" t="str">
        <f>IF(OR(AI82&gt;=3,AJ82="Shock"),"Shock","No Shock")</f>
        <v>No Shock</v>
      </c>
      <c r="AI82" s="61">
        <v>0</v>
      </c>
      <c r="AJ82" s="6" t="str">
        <f>IF(AK82&gt;=1,"Shock","No Shock")</f>
        <v>No Shock</v>
      </c>
      <c r="AK82">
        <v>0</v>
      </c>
    </row>
    <row r="83" spans="1:37" ht="17.5" thickTop="1" thickBot="1" x14ac:dyDescent="0.5">
      <c r="A83" s="50" t="s">
        <v>147</v>
      </c>
      <c r="B83" s="3" t="s">
        <v>895</v>
      </c>
      <c r="C83" s="3" t="s">
        <v>898</v>
      </c>
      <c r="D83" s="3" t="s">
        <v>899</v>
      </c>
      <c r="E83" s="3" t="str">
        <f>_xlfn.CONCAT(D83,"_",A83)</f>
        <v>AF3102_February</v>
      </c>
      <c r="F83" s="10">
        <v>121638.15185133764</v>
      </c>
      <c r="G83" s="8">
        <f>COUNTIF(H83, "Shock")+COUNTIF(V83, "Shock")+COUNTIF(AF83, "Shock")+COUNTIF(AH83, "Shock")</f>
        <v>1</v>
      </c>
      <c r="H83" s="4" t="str">
        <f>IF(I83&gt;0, "Shock", "No shock")</f>
        <v>Shock</v>
      </c>
      <c r="I83" s="4">
        <f>SUM(P83:U83)</f>
        <v>3</v>
      </c>
      <c r="J83" s="17">
        <v>-0.919245433807373</v>
      </c>
      <c r="K83" s="17">
        <v>-1.6849968883726301</v>
      </c>
      <c r="L83" s="6" t="s">
        <v>1003</v>
      </c>
      <c r="M83" s="6" t="s">
        <v>1003</v>
      </c>
      <c r="N83" s="6" t="s">
        <v>1003</v>
      </c>
      <c r="O83" s="17">
        <v>-1.0224711580601371</v>
      </c>
      <c r="P83" s="56">
        <f>IF(J83&lt;=-0.8, 1, 0)</f>
        <v>1</v>
      </c>
      <c r="Q83" s="6">
        <f>IF(K83&lt;=-0.8, 1, 0)</f>
        <v>1</v>
      </c>
      <c r="R83" s="6">
        <f>IF(AND(NOT(ISTEXT(L83)),L83&gt;=0.25),1,0)</f>
        <v>0</v>
      </c>
      <c r="S83" s="6">
        <f>IF(AND(NOT(ISTEXT(M83)),M83&gt;=0.25), 1, 0)</f>
        <v>0</v>
      </c>
      <c r="T83" s="6">
        <f>IF(AND(NOT(ISTEXT(N83)), N83&gt;=3), 1, 0)</f>
        <v>0</v>
      </c>
      <c r="U83" s="6">
        <f>IF(O83&lt;=-0.8, 1, 0)</f>
        <v>1</v>
      </c>
      <c r="V83" s="4" t="str">
        <f>IF(W83&gt;0, "Shock", "No shock")</f>
        <v>No shock</v>
      </c>
      <c r="W83" s="4">
        <f>SUM(AC83:AE83)</f>
        <v>0</v>
      </c>
      <c r="X83" s="51">
        <v>0.66757699999999998</v>
      </c>
      <c r="Y83" s="6">
        <v>1.79540457569957</v>
      </c>
      <c r="Z83" s="6">
        <v>3.9975482999999999E-2</v>
      </c>
      <c r="AA83" s="16" t="s">
        <v>1003</v>
      </c>
      <c r="AB83" s="16" t="s">
        <v>1003</v>
      </c>
      <c r="AC83" s="6">
        <f>IF(ISTEXT(X83), 0, IF(X83&gt;1.4, 1, 0))</f>
        <v>0</v>
      </c>
      <c r="AD83" s="6">
        <f>IF(OR(ISTEXT(Y83), ISTEXT(Z83)), 0, IF(OR(Y83&gt;3, Z83&gt;=2), 1, 0))</f>
        <v>0</v>
      </c>
      <c r="AE83" s="6">
        <f>IF(AND(ISTEXT(AA83), ISTEXT(AB83)), 0, IF(AND(AA83&gt;0.03, AB83&gt;=1), 1, 0))</f>
        <v>0</v>
      </c>
      <c r="AF83" s="4" t="s">
        <v>1005</v>
      </c>
      <c r="AG83" s="5">
        <v>0</v>
      </c>
      <c r="AH83" s="4" t="str">
        <f>IF(OR(AI83&gt;=3,AJ83="Shock"),"Shock","No Shock")</f>
        <v>No Shock</v>
      </c>
      <c r="AI83" s="61">
        <v>1</v>
      </c>
      <c r="AJ83" s="6" t="str">
        <f>IF(AK83&gt;=1,"Shock","No Shock")</f>
        <v>No Shock</v>
      </c>
      <c r="AK83">
        <v>0</v>
      </c>
    </row>
    <row r="84" spans="1:37" ht="17.5" thickTop="1" thickBot="1" x14ac:dyDescent="0.5">
      <c r="A84" s="50" t="s">
        <v>147</v>
      </c>
      <c r="B84" s="3" t="s">
        <v>910</v>
      </c>
      <c r="C84" s="3" t="s">
        <v>928</v>
      </c>
      <c r="D84" s="3" t="s">
        <v>929</v>
      </c>
      <c r="E84" s="3" t="str">
        <f>_xlfn.CONCAT(D84,"_",A84)</f>
        <v>AF3210_February</v>
      </c>
      <c r="F84" s="10">
        <v>71549.264622173345</v>
      </c>
      <c r="G84" s="8">
        <f>COUNTIF(H84, "Shock")+COUNTIF(V84, "Shock")+COUNTIF(AF84, "Shock")+COUNTIF(AH84, "Shock")</f>
        <v>1</v>
      </c>
      <c r="H84" s="4" t="str">
        <f>IF(I84&gt;0, "Shock", "No shock")</f>
        <v>Shock</v>
      </c>
      <c r="I84" s="4">
        <f>SUM(P84:U84)</f>
        <v>2</v>
      </c>
      <c r="J84" s="17">
        <v>-0.81876798836808495</v>
      </c>
      <c r="K84" s="17">
        <v>-1.6362947743189999</v>
      </c>
      <c r="L84" s="6" t="s">
        <v>1003</v>
      </c>
      <c r="M84" s="6" t="s">
        <v>1003</v>
      </c>
      <c r="N84" s="6" t="s">
        <v>1003</v>
      </c>
      <c r="O84" s="17">
        <v>-0.75388518959607098</v>
      </c>
      <c r="P84" s="56">
        <f>IF(J84&lt;=-0.8, 1, 0)</f>
        <v>1</v>
      </c>
      <c r="Q84" s="6">
        <f>IF(K84&lt;=-0.8, 1, 0)</f>
        <v>1</v>
      </c>
      <c r="R84" s="6">
        <f>IF(AND(NOT(ISTEXT(L84)),L84&gt;=0.25),1,0)</f>
        <v>0</v>
      </c>
      <c r="S84" s="6">
        <f>IF(AND(NOT(ISTEXT(M84)),M84&gt;=0.25), 1, 0)</f>
        <v>0</v>
      </c>
      <c r="T84" s="6">
        <f>IF(AND(NOT(ISTEXT(N84)), N84&gt;=3), 1, 0)</f>
        <v>0</v>
      </c>
      <c r="U84" s="6">
        <f>IF(O84&lt;=-0.8, 1, 0)</f>
        <v>0</v>
      </c>
      <c r="V84" s="4" t="str">
        <f>IF(W84&gt;0, "Shock", "No shock")</f>
        <v>No shock</v>
      </c>
      <c r="W84" s="4">
        <f>SUM(AC84:AE84)</f>
        <v>0</v>
      </c>
      <c r="X84" s="51">
        <v>0.703098</v>
      </c>
      <c r="Y84" s="6">
        <v>1.6821955744633399</v>
      </c>
      <c r="Z84" s="6">
        <v>9.2053821999999993E-2</v>
      </c>
      <c r="AA84" s="16" t="s">
        <v>1003</v>
      </c>
      <c r="AB84" s="16" t="s">
        <v>1003</v>
      </c>
      <c r="AC84" s="6">
        <f>IF(ISTEXT(X84), 0, IF(X84&gt;1.4, 1, 0))</f>
        <v>0</v>
      </c>
      <c r="AD84" s="6">
        <f>IF(OR(ISTEXT(Y84), ISTEXT(Z84)), 0, IF(OR(Y84&gt;3, Z84&gt;=2), 1, 0))</f>
        <v>0</v>
      </c>
      <c r="AE84" s="6">
        <f>IF(AND(ISTEXT(AA84), ISTEXT(AB84)), 0, IF(AND(AA84&gt;0.03, AB84&gt;=1), 1, 0))</f>
        <v>0</v>
      </c>
      <c r="AF84" s="4" t="s">
        <v>1005</v>
      </c>
      <c r="AG84" s="5">
        <v>0</v>
      </c>
      <c r="AH84" s="4" t="str">
        <f>IF(OR(AI84&gt;=3,AJ84="Shock"),"Shock","No Shock")</f>
        <v>No Shock</v>
      </c>
      <c r="AI84" s="61">
        <v>1</v>
      </c>
      <c r="AJ84" s="6" t="str">
        <f>IF(AK84&gt;=1,"Shock","No Shock")</f>
        <v>No Shock</v>
      </c>
      <c r="AK84">
        <v>0</v>
      </c>
    </row>
    <row r="85" spans="1:37" ht="17.5" thickTop="1" thickBot="1" x14ac:dyDescent="0.5">
      <c r="A85" s="50" t="s">
        <v>147</v>
      </c>
      <c r="B85" s="3" t="s">
        <v>441</v>
      </c>
      <c r="C85" s="3" t="s">
        <v>442</v>
      </c>
      <c r="D85" s="3" t="s">
        <v>443</v>
      </c>
      <c r="E85" s="3" t="str">
        <f>_xlfn.CONCAT(D85,"_",A85)</f>
        <v>AF1301_February</v>
      </c>
      <c r="F85" s="10">
        <v>160800.67393174165</v>
      </c>
      <c r="G85" s="8">
        <f>COUNTIF(H85, "Shock")+COUNTIF(V85, "Shock")+COUNTIF(AF85, "Shock")+COUNTIF(AH85, "Shock")</f>
        <v>1</v>
      </c>
      <c r="H85" s="4" t="str">
        <f>IF(I85&gt;0, "Shock", "No shock")</f>
        <v>No shock</v>
      </c>
      <c r="I85" s="4">
        <f>SUM(P85:U85)</f>
        <v>0</v>
      </c>
      <c r="J85" s="17">
        <v>-0.16267603373251299</v>
      </c>
      <c r="K85" s="17">
        <v>-0.25418626221603402</v>
      </c>
      <c r="L85" s="6" t="s">
        <v>1003</v>
      </c>
      <c r="M85" s="6" t="s">
        <v>1003</v>
      </c>
      <c r="N85" s="6" t="s">
        <v>1003</v>
      </c>
      <c r="O85" s="17">
        <v>0.3586210953886963</v>
      </c>
      <c r="P85" s="56">
        <f>IF(J85&lt;=-0.8, 1, 0)</f>
        <v>0</v>
      </c>
      <c r="Q85" s="6">
        <f>IF(K85&lt;=-0.8, 1, 0)</f>
        <v>0</v>
      </c>
      <c r="R85" s="6">
        <f>IF(AND(NOT(ISTEXT(L85)),L85&gt;=0.25),1,0)</f>
        <v>0</v>
      </c>
      <c r="S85" s="6">
        <f>IF(AND(NOT(ISTEXT(M85)),M85&gt;=0.25), 1, 0)</f>
        <v>0</v>
      </c>
      <c r="T85" s="6">
        <f>IF(AND(NOT(ISTEXT(N85)), N85&gt;=3), 1, 0)</f>
        <v>0</v>
      </c>
      <c r="U85" s="6">
        <f>IF(O85&lt;=-0.8, 1, 0)</f>
        <v>0</v>
      </c>
      <c r="V85" s="4" t="str">
        <f>IF(W85&gt;0, "Shock", "No shock")</f>
        <v>No shock</v>
      </c>
      <c r="W85" s="4">
        <f>SUM(AC85:AE85)</f>
        <v>0</v>
      </c>
      <c r="X85" s="51">
        <v>0.95481399999999994</v>
      </c>
      <c r="Y85" s="6">
        <v>1.58651524585555</v>
      </c>
      <c r="Z85" s="6">
        <v>6.5076910000000003E-3</v>
      </c>
      <c r="AA85" s="16" t="s">
        <v>1003</v>
      </c>
      <c r="AB85" s="16" t="s">
        <v>1003</v>
      </c>
      <c r="AC85" s="6">
        <f>IF(ISTEXT(X85), 0, IF(X85&gt;1.4, 1, 0))</f>
        <v>0</v>
      </c>
      <c r="AD85" s="6">
        <f>IF(OR(ISTEXT(Y85), ISTEXT(Z85)), 0, IF(OR(Y85&gt;3, Z85&gt;=2), 1, 0))</f>
        <v>0</v>
      </c>
      <c r="AE85" s="6">
        <f>IF(AND(ISTEXT(AA85), ISTEXT(AB85)), 0, IF(AND(AA85&gt;0.03, AB85&gt;=1), 1, 0))</f>
        <v>0</v>
      </c>
      <c r="AF85" s="4" t="s">
        <v>1005</v>
      </c>
      <c r="AG85" s="5">
        <v>0</v>
      </c>
      <c r="AH85" s="4" t="str">
        <f>IF(OR(AI85&gt;=3,AJ85="Shock"),"Shock","No Shock")</f>
        <v>Shock</v>
      </c>
      <c r="AI85" s="61">
        <v>4</v>
      </c>
      <c r="AJ85" s="6" t="str">
        <f>IF(AK85&gt;=1,"Shock","No Shock")</f>
        <v>No Shock</v>
      </c>
      <c r="AK85">
        <v>0</v>
      </c>
    </row>
    <row r="86" spans="1:37" ht="17.5" thickTop="1" thickBot="1" x14ac:dyDescent="0.5">
      <c r="A86" s="50" t="s">
        <v>147</v>
      </c>
      <c r="B86" s="3" t="s">
        <v>248</v>
      </c>
      <c r="C86" s="3" t="s">
        <v>275</v>
      </c>
      <c r="D86" s="3" t="s">
        <v>276</v>
      </c>
      <c r="E86" s="3" t="str">
        <f>_xlfn.CONCAT(D86,"_",A86)</f>
        <v>AF0614_February</v>
      </c>
      <c r="F86" s="10">
        <v>61550.638606264241</v>
      </c>
      <c r="G86" s="8">
        <f>COUNTIF(H86, "Shock")+COUNTIF(V86, "Shock")+COUNTIF(AF86, "Shock")+COUNTIF(AH86, "Shock")</f>
        <v>2</v>
      </c>
      <c r="H86" s="4" t="str">
        <f>IF(I86&gt;0, "Shock", "No shock")</f>
        <v>Shock</v>
      </c>
      <c r="I86" s="4">
        <f>SUM(P86:U86)</f>
        <v>1</v>
      </c>
      <c r="J86" s="17">
        <v>-0.67884853780269605</v>
      </c>
      <c r="K86" s="17">
        <v>-0.92899807393550904</v>
      </c>
      <c r="L86" s="6" t="s">
        <v>1003</v>
      </c>
      <c r="M86" s="6" t="s">
        <v>1003</v>
      </c>
      <c r="N86" s="6" t="s">
        <v>1003</v>
      </c>
      <c r="O86" s="17">
        <v>-0.31102864896687338</v>
      </c>
      <c r="P86" s="56">
        <f>IF(J86&lt;=-0.8, 1, 0)</f>
        <v>0</v>
      </c>
      <c r="Q86" s="6">
        <f>IF(K86&lt;=-0.8, 1, 0)</f>
        <v>1</v>
      </c>
      <c r="R86" s="6">
        <f>IF(AND(NOT(ISTEXT(L86)),L86&gt;=0.25),1,0)</f>
        <v>0</v>
      </c>
      <c r="S86" s="6">
        <f>IF(AND(NOT(ISTEXT(M86)),M86&gt;=0.25), 1, 0)</f>
        <v>0</v>
      </c>
      <c r="T86" s="6">
        <f>IF(AND(NOT(ISTEXT(N86)), N86&gt;=3), 1, 0)</f>
        <v>0</v>
      </c>
      <c r="U86" s="6">
        <f>IF(O86&lt;=-0.8, 1, 0)</f>
        <v>0</v>
      </c>
      <c r="V86" s="4" t="str">
        <f>IF(W86&gt;0, "Shock", "No shock")</f>
        <v>No shock</v>
      </c>
      <c r="W86" s="4">
        <f>SUM(AC86:AE86)</f>
        <v>0</v>
      </c>
      <c r="X86" s="51">
        <v>0.971163</v>
      </c>
      <c r="Y86" s="6">
        <v>1.5747634849473799</v>
      </c>
      <c r="Z86" s="6">
        <v>0.36533684100000002</v>
      </c>
      <c r="AA86" s="16" t="s">
        <v>1003</v>
      </c>
      <c r="AB86" s="16" t="s">
        <v>1003</v>
      </c>
      <c r="AC86" s="6">
        <f>IF(ISTEXT(X86), 0, IF(X86&gt;1.4, 1, 0))</f>
        <v>0</v>
      </c>
      <c r="AD86" s="6">
        <f>IF(OR(ISTEXT(Y86), ISTEXT(Z86)), 0, IF(OR(Y86&gt;3, Z86&gt;=2), 1, 0))</f>
        <v>0</v>
      </c>
      <c r="AE86" s="6">
        <f>IF(AND(ISTEXT(AA86), ISTEXT(AB86)), 0, IF(AND(AA86&gt;0.03, AB86&gt;=1), 1, 0))</f>
        <v>0</v>
      </c>
      <c r="AF86" s="4" t="s">
        <v>1005</v>
      </c>
      <c r="AG86" s="5">
        <v>0</v>
      </c>
      <c r="AH86" s="4" t="str">
        <f>IF(OR(AI86&gt;=3,AJ86="Shock"),"Shock","No Shock")</f>
        <v>Shock</v>
      </c>
      <c r="AI86" s="61">
        <v>7</v>
      </c>
      <c r="AJ86" s="6" t="str">
        <f>IF(AK86&gt;=1,"Shock","No Shock")</f>
        <v>No Shock</v>
      </c>
      <c r="AK86">
        <v>0</v>
      </c>
    </row>
    <row r="87" spans="1:37" ht="17.5" thickTop="1" thickBot="1" x14ac:dyDescent="0.5">
      <c r="A87" s="50" t="s">
        <v>147</v>
      </c>
      <c r="B87" s="3" t="s">
        <v>319</v>
      </c>
      <c r="C87" s="3" t="s">
        <v>348</v>
      </c>
      <c r="D87" s="3" t="s">
        <v>349</v>
      </c>
      <c r="E87" s="3" t="str">
        <f>_xlfn.CONCAT(D87,"_",A87)</f>
        <v>AF0915_February</v>
      </c>
      <c r="F87" s="10">
        <v>25743.114325670311</v>
      </c>
      <c r="G87" s="8">
        <f>COUNTIF(H87, "Shock")+COUNTIF(V87, "Shock")+COUNTIF(AF87, "Shock")+COUNTIF(AH87, "Shock")</f>
        <v>1</v>
      </c>
      <c r="H87" s="4" t="str">
        <f>IF(I87&gt;0, "Shock", "No shock")</f>
        <v>Shock</v>
      </c>
      <c r="I87" s="4">
        <f>SUM(P87:U87)</f>
        <v>2</v>
      </c>
      <c r="J87" s="17">
        <v>-0.83718965812162904</v>
      </c>
      <c r="K87" s="17">
        <v>-1.3176165277307701</v>
      </c>
      <c r="L87" s="6" t="s">
        <v>1003</v>
      </c>
      <c r="M87" s="6" t="s">
        <v>1003</v>
      </c>
      <c r="N87" s="6" t="s">
        <v>1003</v>
      </c>
      <c r="O87" s="17">
        <v>-0.47887825816305302</v>
      </c>
      <c r="P87" s="56">
        <f>IF(J87&lt;=-0.8, 1, 0)</f>
        <v>1</v>
      </c>
      <c r="Q87" s="6">
        <f>IF(K87&lt;=-0.8, 1, 0)</f>
        <v>1</v>
      </c>
      <c r="R87" s="6">
        <f>IF(AND(NOT(ISTEXT(L87)),L87&gt;=0.25),1,0)</f>
        <v>0</v>
      </c>
      <c r="S87" s="6">
        <f>IF(AND(NOT(ISTEXT(M87)),M87&gt;=0.25), 1, 0)</f>
        <v>0</v>
      </c>
      <c r="T87" s="6">
        <f>IF(AND(NOT(ISTEXT(N87)), N87&gt;=3), 1, 0)</f>
        <v>0</v>
      </c>
      <c r="U87" s="6">
        <f>IF(O87&lt;=-0.8, 1, 0)</f>
        <v>0</v>
      </c>
      <c r="V87" s="4" t="str">
        <f>IF(W87&gt;0, "Shock", "No shock")</f>
        <v>No shock</v>
      </c>
      <c r="W87" s="4">
        <f>SUM(AC87:AE87)</f>
        <v>0</v>
      </c>
      <c r="X87" s="51">
        <v>0.866116</v>
      </c>
      <c r="Y87" s="6">
        <v>1.5255290971244</v>
      </c>
      <c r="Z87" s="6">
        <v>3.4322089999999999E-3</v>
      </c>
      <c r="AA87" s="16" t="s">
        <v>1003</v>
      </c>
      <c r="AB87" s="16" t="s">
        <v>1003</v>
      </c>
      <c r="AC87" s="6">
        <f>IF(ISTEXT(X87), 0, IF(X87&gt;1.4, 1, 0))</f>
        <v>0</v>
      </c>
      <c r="AD87" s="6">
        <f>IF(OR(ISTEXT(Y87), ISTEXT(Z87)), 0, IF(OR(Y87&gt;3, Z87&gt;=2), 1, 0))</f>
        <v>0</v>
      </c>
      <c r="AE87" s="6">
        <f>IF(AND(ISTEXT(AA87), ISTEXT(AB87)), 0, IF(AND(AA87&gt;0.03, AB87&gt;=1), 1, 0))</f>
        <v>0</v>
      </c>
      <c r="AF87" s="4" t="s">
        <v>1005</v>
      </c>
      <c r="AG87" s="5">
        <v>0</v>
      </c>
      <c r="AH87" s="4" t="str">
        <f>IF(OR(AI87&gt;=3,AJ87="Shock"),"Shock","No Shock")</f>
        <v>No Shock</v>
      </c>
      <c r="AI87" s="61">
        <v>2</v>
      </c>
      <c r="AJ87" s="6" t="str">
        <f>IF(AK87&gt;=1,"Shock","No Shock")</f>
        <v>No Shock</v>
      </c>
      <c r="AK87">
        <v>0</v>
      </c>
    </row>
    <row r="88" spans="1:37" ht="17.5" thickTop="1" thickBot="1" x14ac:dyDescent="0.5">
      <c r="A88" s="50" t="s">
        <v>147</v>
      </c>
      <c r="B88" s="3" t="s">
        <v>214</v>
      </c>
      <c r="C88" s="3" t="s">
        <v>225</v>
      </c>
      <c r="D88" s="3" t="s">
        <v>226</v>
      </c>
      <c r="E88" s="3" t="str">
        <f>_xlfn.CONCAT(D88,"_",A88)</f>
        <v>AF0406_February</v>
      </c>
      <c r="F88" s="10">
        <v>56811.402788971558</v>
      </c>
      <c r="G88" s="8">
        <f>COUNTIF(H88, "Shock")+COUNTIF(V88, "Shock")+COUNTIF(AF88, "Shock")+COUNTIF(AH88, "Shock")</f>
        <v>1</v>
      </c>
      <c r="H88" s="4" t="str">
        <f>IF(I88&gt;0, "Shock", "No shock")</f>
        <v>Shock</v>
      </c>
      <c r="I88" s="4">
        <f>SUM(P88:U88)</f>
        <v>1</v>
      </c>
      <c r="J88" s="17">
        <v>-0.11619791253715001</v>
      </c>
      <c r="K88" s="17">
        <v>-0.64298735558986697</v>
      </c>
      <c r="L88" s="6" t="s">
        <v>1003</v>
      </c>
      <c r="M88" s="6" t="s">
        <v>1003</v>
      </c>
      <c r="N88" s="6" t="s">
        <v>1003</v>
      </c>
      <c r="O88" s="17">
        <v>-0.94536481004380768</v>
      </c>
      <c r="P88" s="56">
        <f>IF(J88&lt;=-0.8, 1, 0)</f>
        <v>0</v>
      </c>
      <c r="Q88" s="6">
        <f>IF(K88&lt;=-0.8, 1, 0)</f>
        <v>0</v>
      </c>
      <c r="R88" s="6">
        <f>IF(AND(NOT(ISTEXT(L88)),L88&gt;=0.25),1,0)</f>
        <v>0</v>
      </c>
      <c r="S88" s="6">
        <f>IF(AND(NOT(ISTEXT(M88)),M88&gt;=0.25), 1, 0)</f>
        <v>0</v>
      </c>
      <c r="T88" s="6">
        <f>IF(AND(NOT(ISTEXT(N88)), N88&gt;=3), 1, 0)</f>
        <v>0</v>
      </c>
      <c r="U88" s="6">
        <f>IF(O88&lt;=-0.8, 1, 0)</f>
        <v>1</v>
      </c>
      <c r="V88" s="4" t="str">
        <f>IF(W88&gt;0, "Shock", "No shock")</f>
        <v>No shock</v>
      </c>
      <c r="W88" s="4">
        <f>SUM(AC88:AE88)</f>
        <v>0</v>
      </c>
      <c r="X88" s="51">
        <v>0.91174699999999997</v>
      </c>
      <c r="Y88" s="6">
        <v>1.4936119179646601</v>
      </c>
      <c r="Z88" s="6">
        <v>4.5588679999999998E-3</v>
      </c>
      <c r="AA88" s="16" t="s">
        <v>1003</v>
      </c>
      <c r="AB88" s="16" t="s">
        <v>1003</v>
      </c>
      <c r="AC88" s="6">
        <f>IF(ISTEXT(X88), 0, IF(X88&gt;1.4, 1, 0))</f>
        <v>0</v>
      </c>
      <c r="AD88" s="6">
        <f>IF(OR(ISTEXT(Y88), ISTEXT(Z88)), 0, IF(OR(Y88&gt;3, Z88&gt;=2), 1, 0))</f>
        <v>0</v>
      </c>
      <c r="AE88" s="6">
        <f>IF(AND(ISTEXT(AA88), ISTEXT(AB88)), 0, IF(AND(AA88&gt;0.03, AB88&gt;=1), 1, 0))</f>
        <v>0</v>
      </c>
      <c r="AF88" s="4" t="s">
        <v>1005</v>
      </c>
      <c r="AG88" s="5">
        <v>0</v>
      </c>
      <c r="AH88" s="4" t="str">
        <f>IF(OR(AI88&gt;=3,AJ88="Shock"),"Shock","No Shock")</f>
        <v>No Shock</v>
      </c>
      <c r="AI88" s="61">
        <v>1</v>
      </c>
      <c r="AJ88" s="6" t="str">
        <f>IF(AK88&gt;=1,"Shock","No Shock")</f>
        <v>No Shock</v>
      </c>
      <c r="AK88">
        <v>0</v>
      </c>
    </row>
    <row r="89" spans="1:37" ht="17.5" thickTop="1" thickBot="1" x14ac:dyDescent="0.5">
      <c r="A89" s="50" t="s">
        <v>147</v>
      </c>
      <c r="B89" s="3" t="s">
        <v>746</v>
      </c>
      <c r="C89" s="3" t="s">
        <v>755</v>
      </c>
      <c r="D89" s="3" t="s">
        <v>756</v>
      </c>
      <c r="E89" s="3" t="str">
        <f>_xlfn.CONCAT(D89,"_",A89)</f>
        <v>AF2505_February</v>
      </c>
      <c r="F89" s="10">
        <v>71677.228808630534</v>
      </c>
      <c r="G89" s="8">
        <f>COUNTIF(H89, "Shock")+COUNTIF(V89, "Shock")+COUNTIF(AF89, "Shock")+COUNTIF(AH89, "Shock")</f>
        <v>1</v>
      </c>
      <c r="H89" s="4" t="str">
        <f>IF(I89&gt;0, "Shock", "No shock")</f>
        <v>Shock</v>
      </c>
      <c r="I89" s="4">
        <f>SUM(P89:U89)</f>
        <v>1</v>
      </c>
      <c r="J89" s="17">
        <v>-1.1092687601392901</v>
      </c>
      <c r="K89" s="17">
        <v>-0.55749613486907701</v>
      </c>
      <c r="L89" s="6" t="s">
        <v>1003</v>
      </c>
      <c r="M89" s="6" t="s">
        <v>1003</v>
      </c>
      <c r="N89" s="6" t="s">
        <v>1003</v>
      </c>
      <c r="O89" s="17">
        <v>6.4606708930556297E-2</v>
      </c>
      <c r="P89" s="56">
        <f>IF(J89&lt;=-0.8, 1, 0)</f>
        <v>1</v>
      </c>
      <c r="Q89" s="6">
        <f>IF(K89&lt;=-0.8, 1, 0)</f>
        <v>0</v>
      </c>
      <c r="R89" s="6">
        <f>IF(AND(NOT(ISTEXT(L89)),L89&gt;=0.25),1,0)</f>
        <v>0</v>
      </c>
      <c r="S89" s="6">
        <f>IF(AND(NOT(ISTEXT(M89)),M89&gt;=0.25), 1, 0)</f>
        <v>0</v>
      </c>
      <c r="T89" s="6">
        <f>IF(AND(NOT(ISTEXT(N89)), N89&gt;=3), 1, 0)</f>
        <v>0</v>
      </c>
      <c r="U89" s="6">
        <f>IF(O89&lt;=-0.8, 1, 0)</f>
        <v>0</v>
      </c>
      <c r="V89" s="4" t="str">
        <f>IF(W89&gt;0, "Shock", "No shock")</f>
        <v>No shock</v>
      </c>
      <c r="W89" s="4">
        <f>SUM(AC89:AE89)</f>
        <v>0</v>
      </c>
      <c r="X89" s="51">
        <v>0.47209899999999999</v>
      </c>
      <c r="Y89" s="6">
        <v>1.4587403763020801</v>
      </c>
      <c r="Z89" s="6">
        <v>0.383442546</v>
      </c>
      <c r="AA89" s="16" t="s">
        <v>1003</v>
      </c>
      <c r="AB89" s="16" t="s">
        <v>1003</v>
      </c>
      <c r="AC89" s="6">
        <f>IF(ISTEXT(X89), 0, IF(X89&gt;1.4, 1, 0))</f>
        <v>0</v>
      </c>
      <c r="AD89" s="6">
        <f>IF(OR(ISTEXT(Y89), ISTEXT(Z89)), 0, IF(OR(Y89&gt;3, Z89&gt;=2), 1, 0))</f>
        <v>0</v>
      </c>
      <c r="AE89" s="6">
        <f>IF(AND(ISTEXT(AA89), ISTEXT(AB89)), 0, IF(AND(AA89&gt;0.03, AB89&gt;=1), 1, 0))</f>
        <v>0</v>
      </c>
      <c r="AF89" s="4" t="s">
        <v>1005</v>
      </c>
      <c r="AG89" s="5">
        <v>0</v>
      </c>
      <c r="AH89" s="4" t="str">
        <f>IF(OR(AI89&gt;=3,AJ89="Shock"),"Shock","No Shock")</f>
        <v>No Shock</v>
      </c>
      <c r="AI89" s="61">
        <v>0</v>
      </c>
      <c r="AJ89" s="6" t="str">
        <f>IF(AK89&gt;=1,"Shock","No Shock")</f>
        <v>No Shock</v>
      </c>
      <c r="AK89">
        <v>0</v>
      </c>
    </row>
    <row r="90" spans="1:37" ht="17.5" thickTop="1" thickBot="1" x14ac:dyDescent="0.5">
      <c r="A90" s="50" t="s">
        <v>147</v>
      </c>
      <c r="B90" s="3" t="s">
        <v>193</v>
      </c>
      <c r="C90" s="3" t="s">
        <v>206</v>
      </c>
      <c r="D90" s="3" t="s">
        <v>207</v>
      </c>
      <c r="E90" s="3" t="str">
        <f>_xlfn.CONCAT(D90,"_",A90)</f>
        <v>AF0307_February</v>
      </c>
      <c r="F90" s="10">
        <v>142510.74458242339</v>
      </c>
      <c r="G90" s="8">
        <f>COUNTIF(H90, "Shock")+COUNTIF(V90, "Shock")+COUNTIF(AF90, "Shock")+COUNTIF(AH90, "Shock")</f>
        <v>2</v>
      </c>
      <c r="H90" s="4" t="str">
        <f>IF(I90&gt;0, "Shock", "No shock")</f>
        <v>Shock</v>
      </c>
      <c r="I90" s="4">
        <f>SUM(P90:U90)</f>
        <v>1</v>
      </c>
      <c r="J90" s="17">
        <v>-0.30488086720878199</v>
      </c>
      <c r="K90" s="17">
        <v>-1.0125735627638299</v>
      </c>
      <c r="L90" s="6" t="s">
        <v>1003</v>
      </c>
      <c r="M90" s="6" t="s">
        <v>1003</v>
      </c>
      <c r="N90" s="6" t="s">
        <v>1003</v>
      </c>
      <c r="O90" s="17">
        <v>2.1299460131119479E-2</v>
      </c>
      <c r="P90" s="56">
        <f>IF(J90&lt;=-0.8, 1, 0)</f>
        <v>0</v>
      </c>
      <c r="Q90" s="6">
        <f>IF(K90&lt;=-0.8, 1, 0)</f>
        <v>1</v>
      </c>
      <c r="R90" s="6">
        <f>IF(AND(NOT(ISTEXT(L90)),L90&gt;=0.25),1,0)</f>
        <v>0</v>
      </c>
      <c r="S90" s="6">
        <f>IF(AND(NOT(ISTEXT(M90)),M90&gt;=0.25), 1, 0)</f>
        <v>0</v>
      </c>
      <c r="T90" s="6">
        <f>IF(AND(NOT(ISTEXT(N90)), N90&gt;=3), 1, 0)</f>
        <v>0</v>
      </c>
      <c r="U90" s="6">
        <f>IF(O90&lt;=-0.8, 1, 0)</f>
        <v>0</v>
      </c>
      <c r="V90" s="4" t="str">
        <f>IF(W90&gt;0, "Shock", "No shock")</f>
        <v>No shock</v>
      </c>
      <c r="W90" s="4">
        <f>SUM(AC90:AE90)</f>
        <v>0</v>
      </c>
      <c r="X90" s="51">
        <v>1.097704</v>
      </c>
      <c r="Y90" s="6">
        <v>1.39345681235077</v>
      </c>
      <c r="Z90" s="6">
        <v>1.5340843999999999E-2</v>
      </c>
      <c r="AA90" s="16" t="s">
        <v>1003</v>
      </c>
      <c r="AB90" s="16" t="s">
        <v>1003</v>
      </c>
      <c r="AC90" s="6">
        <f>IF(ISTEXT(X90), 0, IF(X90&gt;1.4, 1, 0))</f>
        <v>0</v>
      </c>
      <c r="AD90" s="6">
        <f>IF(OR(ISTEXT(Y90), ISTEXT(Z90)), 0, IF(OR(Y90&gt;3, Z90&gt;=2), 1, 0))</f>
        <v>0</v>
      </c>
      <c r="AE90" s="6">
        <f>IF(AND(ISTEXT(AA90), ISTEXT(AB90)), 0, IF(AND(AA90&gt;0.03, AB90&gt;=1), 1, 0))</f>
        <v>0</v>
      </c>
      <c r="AF90" s="4" t="s">
        <v>1005</v>
      </c>
      <c r="AG90" s="5">
        <v>0</v>
      </c>
      <c r="AH90" s="4" t="str">
        <f>IF(OR(AI90&gt;=3,AJ90="Shock"),"Shock","No Shock")</f>
        <v>Shock</v>
      </c>
      <c r="AI90" s="61">
        <v>4</v>
      </c>
      <c r="AJ90" s="6" t="str">
        <f>IF(AK90&gt;=1,"Shock","No Shock")</f>
        <v>No Shock</v>
      </c>
      <c r="AK90">
        <v>0</v>
      </c>
    </row>
    <row r="91" spans="1:37" ht="17.5" thickTop="1" thickBot="1" x14ac:dyDescent="0.5">
      <c r="A91" s="50" t="s">
        <v>147</v>
      </c>
      <c r="B91" s="3" t="s">
        <v>148</v>
      </c>
      <c r="C91" s="3" t="s">
        <v>176</v>
      </c>
      <c r="D91" s="3" t="s">
        <v>177</v>
      </c>
      <c r="E91" s="3" t="str">
        <f>_xlfn.CONCAT(D91,"_",A91)</f>
        <v>AF0115_February</v>
      </c>
      <c r="F91" s="10">
        <v>144934.94837295488</v>
      </c>
      <c r="G91" s="8">
        <f>COUNTIF(H91, "Shock")+COUNTIF(V91, "Shock")+COUNTIF(AF91, "Shock")+COUNTIF(AH91, "Shock")</f>
        <v>2</v>
      </c>
      <c r="H91" s="4" t="str">
        <f>IF(I91&gt;0, "Shock", "No shock")</f>
        <v>Shock</v>
      </c>
      <c r="I91" s="4">
        <f>SUM(P91:U91)</f>
        <v>1</v>
      </c>
      <c r="J91" s="17">
        <v>-7.4884762727272E-2</v>
      </c>
      <c r="K91" s="17">
        <v>-0.81346256417386698</v>
      </c>
      <c r="L91" s="6" t="s">
        <v>1003</v>
      </c>
      <c r="M91" s="6" t="s">
        <v>1003</v>
      </c>
      <c r="N91" s="6" t="s">
        <v>1003</v>
      </c>
      <c r="O91" s="17">
        <v>8.2539702740732024E-2</v>
      </c>
      <c r="P91" s="56">
        <f>IF(J91&lt;=-0.8, 1, 0)</f>
        <v>0</v>
      </c>
      <c r="Q91" s="6">
        <f>IF(K91&lt;=-0.8, 1, 0)</f>
        <v>1</v>
      </c>
      <c r="R91" s="6">
        <f>IF(AND(NOT(ISTEXT(L91)),L91&gt;=0.25),1,0)</f>
        <v>0</v>
      </c>
      <c r="S91" s="6">
        <f>IF(AND(NOT(ISTEXT(M91)),M91&gt;=0.25), 1, 0)</f>
        <v>0</v>
      </c>
      <c r="T91" s="6">
        <f>IF(AND(NOT(ISTEXT(N91)), N91&gt;=3), 1, 0)</f>
        <v>0</v>
      </c>
      <c r="U91" s="6">
        <f>IF(O91&lt;=-0.8, 1, 0)</f>
        <v>0</v>
      </c>
      <c r="V91" s="4" t="str">
        <f>IF(W91&gt;0, "Shock", "No shock")</f>
        <v>No shock</v>
      </c>
      <c r="W91" s="4">
        <f>SUM(AC91:AE91)</f>
        <v>0</v>
      </c>
      <c r="X91" s="51">
        <v>1.1872990000000001</v>
      </c>
      <c r="Y91" s="6">
        <v>1.37716256044492</v>
      </c>
      <c r="Z91" s="6">
        <v>0.32470686999999998</v>
      </c>
      <c r="AA91" s="16" t="s">
        <v>1003</v>
      </c>
      <c r="AB91" s="16" t="s">
        <v>1003</v>
      </c>
      <c r="AC91" s="6">
        <f>IF(ISTEXT(X91), 0, IF(X91&gt;1.4, 1, 0))</f>
        <v>0</v>
      </c>
      <c r="AD91" s="6">
        <f>IF(OR(ISTEXT(Y91), ISTEXT(Z91)), 0, IF(OR(Y91&gt;3, Z91&gt;=2), 1, 0))</f>
        <v>0</v>
      </c>
      <c r="AE91" s="6">
        <f>IF(AND(ISTEXT(AA91), ISTEXT(AB91)), 0, IF(AND(AA91&gt;0.03, AB91&gt;=1), 1, 0))</f>
        <v>0</v>
      </c>
      <c r="AF91" s="4" t="s">
        <v>1005</v>
      </c>
      <c r="AG91" s="5">
        <v>0</v>
      </c>
      <c r="AH91" s="4" t="str">
        <f>IF(OR(AI91&gt;=3,AJ91="Shock"),"Shock","No Shock")</f>
        <v>Shock</v>
      </c>
      <c r="AI91" s="61">
        <v>7</v>
      </c>
      <c r="AJ91" s="6" t="str">
        <f>IF(AK91&gt;=1,"Shock","No Shock")</f>
        <v>No Shock</v>
      </c>
      <c r="AK91">
        <v>0</v>
      </c>
    </row>
    <row r="92" spans="1:37" ht="17.5" thickTop="1" thickBot="1" x14ac:dyDescent="0.5">
      <c r="A92" s="50" t="s">
        <v>147</v>
      </c>
      <c r="B92" s="3" t="s">
        <v>727</v>
      </c>
      <c r="C92" s="3" t="s">
        <v>744</v>
      </c>
      <c r="D92" s="3" t="s">
        <v>745</v>
      </c>
      <c r="E92" s="3" t="str">
        <f>_xlfn.CONCAT(D92,"_",A92)</f>
        <v>AF2409_February</v>
      </c>
      <c r="F92" s="10">
        <v>43910.81145114058</v>
      </c>
      <c r="G92" s="8">
        <f>COUNTIF(H92, "Shock")+COUNTIF(V92, "Shock")+COUNTIF(AF92, "Shock")+COUNTIF(AH92, "Shock")</f>
        <v>1</v>
      </c>
      <c r="H92" s="4" t="str">
        <f>IF(I92&gt;0, "Shock", "No shock")</f>
        <v>Shock</v>
      </c>
      <c r="I92" s="4">
        <f>SUM(P92:U92)</f>
        <v>1</v>
      </c>
      <c r="J92" s="17">
        <v>-0.89159551097287104</v>
      </c>
      <c r="K92" s="17">
        <v>-0.67851731760634304</v>
      </c>
      <c r="L92" s="6" t="s">
        <v>1003</v>
      </c>
      <c r="M92" s="6" t="s">
        <v>1003</v>
      </c>
      <c r="N92" s="6" t="s">
        <v>1003</v>
      </c>
      <c r="O92" s="17">
        <v>-0.1447753691222789</v>
      </c>
      <c r="P92" s="56">
        <f>IF(J92&lt;=-0.8, 1, 0)</f>
        <v>1</v>
      </c>
      <c r="Q92" s="6">
        <f>IF(K92&lt;=-0.8, 1, 0)</f>
        <v>0</v>
      </c>
      <c r="R92" s="6">
        <f>IF(AND(NOT(ISTEXT(L92)),L92&gt;=0.25),1,0)</f>
        <v>0</v>
      </c>
      <c r="S92" s="6">
        <f>IF(AND(NOT(ISTEXT(M92)),M92&gt;=0.25), 1, 0)</f>
        <v>0</v>
      </c>
      <c r="T92" s="6">
        <f>IF(AND(NOT(ISTEXT(N92)), N92&gt;=3), 1, 0)</f>
        <v>0</v>
      </c>
      <c r="U92" s="6">
        <f>IF(O92&lt;=-0.8, 1, 0)</f>
        <v>0</v>
      </c>
      <c r="V92" s="4" t="str">
        <f>IF(W92&gt;0, "Shock", "No shock")</f>
        <v>No shock</v>
      </c>
      <c r="W92" s="4">
        <f>SUM(AC92:AE92)</f>
        <v>0</v>
      </c>
      <c r="X92" s="51">
        <v>0.60473299999999997</v>
      </c>
      <c r="Y92" s="6">
        <v>1.3483564158022601</v>
      </c>
      <c r="Z92" s="6">
        <v>0.28663449800000002</v>
      </c>
      <c r="AA92" s="16" t="s">
        <v>1003</v>
      </c>
      <c r="AB92" s="16" t="s">
        <v>1003</v>
      </c>
      <c r="AC92" s="6">
        <f>IF(ISTEXT(X92), 0, IF(X92&gt;1.4, 1, 0))</f>
        <v>0</v>
      </c>
      <c r="AD92" s="6">
        <f>IF(OR(ISTEXT(Y92), ISTEXT(Z92)), 0, IF(OR(Y92&gt;3, Z92&gt;=2), 1, 0))</f>
        <v>0</v>
      </c>
      <c r="AE92" s="6">
        <f>IF(AND(ISTEXT(AA92), ISTEXT(AB92)), 0, IF(AND(AA92&gt;0.03, AB92&gt;=1), 1, 0))</f>
        <v>0</v>
      </c>
      <c r="AF92" s="4" t="s">
        <v>1005</v>
      </c>
      <c r="AG92" s="5">
        <v>0</v>
      </c>
      <c r="AH92" s="4" t="str">
        <f>IF(OR(AI92&gt;=3,AJ92="Shock"),"Shock","No Shock")</f>
        <v>No Shock</v>
      </c>
      <c r="AI92" s="61">
        <v>2</v>
      </c>
      <c r="AJ92" s="6" t="str">
        <f>IF(AK92&gt;=1,"Shock","No Shock")</f>
        <v>No Shock</v>
      </c>
      <c r="AK92">
        <v>0</v>
      </c>
    </row>
    <row r="93" spans="1:37" ht="17.5" thickTop="1" thickBot="1" x14ac:dyDescent="0.5">
      <c r="A93" s="50" t="s">
        <v>147</v>
      </c>
      <c r="B93" s="3" t="s">
        <v>350</v>
      </c>
      <c r="C93" s="3" t="s">
        <v>350</v>
      </c>
      <c r="D93" s="3" t="s">
        <v>351</v>
      </c>
      <c r="E93" s="3" t="str">
        <f>_xlfn.CONCAT(D93,"_",A93)</f>
        <v>AF1001_February</v>
      </c>
      <c r="F93" s="10">
        <v>156449.51983121037</v>
      </c>
      <c r="G93" s="8">
        <f>COUNTIF(H93, "Shock")+COUNTIF(V93, "Shock")+COUNTIF(AF93, "Shock")+COUNTIF(AH93, "Shock")</f>
        <v>1</v>
      </c>
      <c r="H93" s="4" t="str">
        <f>IF(I93&gt;0, "Shock", "No shock")</f>
        <v>Shock</v>
      </c>
      <c r="I93" s="4">
        <f>SUM(P93:U93)</f>
        <v>1</v>
      </c>
      <c r="J93" s="17">
        <v>-0.73003714950117304</v>
      </c>
      <c r="K93" s="17">
        <v>-1.4634501917721501</v>
      </c>
      <c r="L93" s="6" t="s">
        <v>1003</v>
      </c>
      <c r="M93" s="6" t="s">
        <v>1003</v>
      </c>
      <c r="N93" s="6" t="s">
        <v>1003</v>
      </c>
      <c r="O93" s="17">
        <v>-0.4420260474353101</v>
      </c>
      <c r="P93" s="56">
        <f>IF(J93&lt;=-0.8, 1, 0)</f>
        <v>0</v>
      </c>
      <c r="Q93" s="6">
        <f>IF(K93&lt;=-0.8, 1, 0)</f>
        <v>1</v>
      </c>
      <c r="R93" s="6">
        <f>IF(AND(NOT(ISTEXT(L93)),L93&gt;=0.25),1,0)</f>
        <v>0</v>
      </c>
      <c r="S93" s="6">
        <f>IF(AND(NOT(ISTEXT(M93)),M93&gt;=0.25), 1, 0)</f>
        <v>0</v>
      </c>
      <c r="T93" s="6">
        <f>IF(AND(NOT(ISTEXT(N93)), N93&gt;=3), 1, 0)</f>
        <v>0</v>
      </c>
      <c r="U93" s="6">
        <f>IF(O93&lt;=-0.8, 1, 0)</f>
        <v>0</v>
      </c>
      <c r="V93" s="4" t="str">
        <f>IF(W93&gt;0, "Shock", "No shock")</f>
        <v>No shock</v>
      </c>
      <c r="W93" s="4">
        <f>SUM(AC93:AE93)</f>
        <v>0</v>
      </c>
      <c r="X93" s="51">
        <v>0.80799699999999997</v>
      </c>
      <c r="Y93" s="6">
        <v>1.2738690938399</v>
      </c>
      <c r="Z93" s="6">
        <v>1.5138090000000001E-3</v>
      </c>
      <c r="AA93" s="16" t="s">
        <v>1003</v>
      </c>
      <c r="AB93" s="16" t="s">
        <v>1003</v>
      </c>
      <c r="AC93" s="6">
        <f>IF(ISTEXT(X93), 0, IF(X93&gt;1.4, 1, 0))</f>
        <v>0</v>
      </c>
      <c r="AD93" s="6">
        <f>IF(OR(ISTEXT(Y93), ISTEXT(Z93)), 0, IF(OR(Y93&gt;3, Z93&gt;=2), 1, 0))</f>
        <v>0</v>
      </c>
      <c r="AE93" s="6">
        <f>IF(AND(ISTEXT(AA93), ISTEXT(AB93)), 0, IF(AND(AA93&gt;0.03, AB93&gt;=1), 1, 0))</f>
        <v>0</v>
      </c>
      <c r="AF93" s="4" t="s">
        <v>1005</v>
      </c>
      <c r="AG93" s="5">
        <v>0</v>
      </c>
      <c r="AH93" s="4" t="str">
        <f>IF(OR(AI93&gt;=3,AJ93="Shock"),"Shock","No Shock")</f>
        <v>No Shock</v>
      </c>
      <c r="AI93" s="61">
        <v>2</v>
      </c>
      <c r="AJ93" s="6" t="str">
        <f>IF(AK93&gt;=1,"Shock","No Shock")</f>
        <v>No Shock</v>
      </c>
      <c r="AK93">
        <v>0</v>
      </c>
    </row>
    <row r="94" spans="1:37" ht="17.5" thickTop="1" thickBot="1" x14ac:dyDescent="0.5">
      <c r="A94" s="50" t="s">
        <v>147</v>
      </c>
      <c r="B94" s="3" t="s">
        <v>364</v>
      </c>
      <c r="C94" s="3" t="s">
        <v>390</v>
      </c>
      <c r="D94" s="3" t="s">
        <v>391</v>
      </c>
      <c r="E94" s="3" t="str">
        <f>_xlfn.CONCAT(D94,"_",A94)</f>
        <v>AF1114_February</v>
      </c>
      <c r="F94" s="10">
        <v>240717.08834509939</v>
      </c>
      <c r="G94" s="8">
        <f>COUNTIF(H94, "Shock")+COUNTIF(V94, "Shock")+COUNTIF(AF94, "Shock")+COUNTIF(AH94, "Shock")</f>
        <v>1</v>
      </c>
      <c r="H94" s="4" t="str">
        <f>IF(I94&gt;0, "Shock", "No shock")</f>
        <v>Shock</v>
      </c>
      <c r="I94" s="4">
        <f>SUM(P94:U94)</f>
        <v>1</v>
      </c>
      <c r="J94" s="17">
        <v>-0.92089500983556105</v>
      </c>
      <c r="K94" s="17">
        <v>-0.62342981974283895</v>
      </c>
      <c r="L94" s="6" t="s">
        <v>1003</v>
      </c>
      <c r="M94" s="6" t="s">
        <v>1003</v>
      </c>
      <c r="N94" s="6" t="s">
        <v>1003</v>
      </c>
      <c r="O94" s="17">
        <v>-6.4311569950032121E-2</v>
      </c>
      <c r="P94" s="56">
        <f>IF(J94&lt;=-0.8, 1, 0)</f>
        <v>1</v>
      </c>
      <c r="Q94" s="6">
        <f>IF(K94&lt;=-0.8, 1, 0)</f>
        <v>0</v>
      </c>
      <c r="R94" s="6">
        <f>IF(AND(NOT(ISTEXT(L94)),L94&gt;=0.25),1,0)</f>
        <v>0</v>
      </c>
      <c r="S94" s="6">
        <f>IF(AND(NOT(ISTEXT(M94)),M94&gt;=0.25), 1, 0)</f>
        <v>0</v>
      </c>
      <c r="T94" s="6">
        <f>IF(AND(NOT(ISTEXT(N94)), N94&gt;=3), 1, 0)</f>
        <v>0</v>
      </c>
      <c r="U94" s="6">
        <f>IF(O94&lt;=-0.8, 1, 0)</f>
        <v>0</v>
      </c>
      <c r="V94" s="4" t="str">
        <f>IF(W94&gt;0, "Shock", "No shock")</f>
        <v>No shock</v>
      </c>
      <c r="W94" s="4">
        <f>SUM(AC94:AE94)</f>
        <v>0</v>
      </c>
      <c r="X94" s="51">
        <v>0.49498700000000001</v>
      </c>
      <c r="Y94" s="6">
        <v>1.2235154255032701</v>
      </c>
      <c r="Z94" s="6">
        <v>3.8841157000000001E-2</v>
      </c>
      <c r="AA94" s="16" t="s">
        <v>1003</v>
      </c>
      <c r="AB94" s="16" t="s">
        <v>1003</v>
      </c>
      <c r="AC94" s="6">
        <f>IF(ISTEXT(X94), 0, IF(X94&gt;1.4, 1, 0))</f>
        <v>0</v>
      </c>
      <c r="AD94" s="6">
        <f>IF(OR(ISTEXT(Y94), ISTEXT(Z94)), 0, IF(OR(Y94&gt;3, Z94&gt;=2), 1, 0))</f>
        <v>0</v>
      </c>
      <c r="AE94" s="6">
        <f>IF(AND(ISTEXT(AA94), ISTEXT(AB94)), 0, IF(AND(AA94&gt;0.03, AB94&gt;=1), 1, 0))</f>
        <v>0</v>
      </c>
      <c r="AF94" s="4" t="s">
        <v>1005</v>
      </c>
      <c r="AG94" s="5">
        <v>0</v>
      </c>
      <c r="AH94" s="4" t="str">
        <f>IF(OR(AI94&gt;=3,AJ94="Shock"),"Shock","No Shock")</f>
        <v>No Shock</v>
      </c>
      <c r="AI94" s="61">
        <v>0</v>
      </c>
      <c r="AJ94" s="6" t="str">
        <f>IF(AK94&gt;=1,"Shock","No Shock")</f>
        <v>No Shock</v>
      </c>
      <c r="AK94">
        <v>0</v>
      </c>
    </row>
    <row r="95" spans="1:37" ht="17.5" thickTop="1" thickBot="1" x14ac:dyDescent="0.5">
      <c r="A95" s="50" t="s">
        <v>147</v>
      </c>
      <c r="B95" s="3" t="s">
        <v>727</v>
      </c>
      <c r="C95" s="3" t="s">
        <v>740</v>
      </c>
      <c r="D95" s="3" t="s">
        <v>741</v>
      </c>
      <c r="E95" s="3" t="str">
        <f>_xlfn.CONCAT(D95,"_",A95)</f>
        <v>AF2407_February</v>
      </c>
      <c r="F95" s="10">
        <v>80928.588358222347</v>
      </c>
      <c r="G95" s="8">
        <f>COUNTIF(H95, "Shock")+COUNTIF(V95, "Shock")+COUNTIF(AF95, "Shock")+COUNTIF(AH95, "Shock")</f>
        <v>1</v>
      </c>
      <c r="H95" s="4" t="str">
        <f>IF(I95&gt;0, "Shock", "No shock")</f>
        <v>Shock</v>
      </c>
      <c r="I95" s="4">
        <f>SUM(P95:U95)</f>
        <v>1</v>
      </c>
      <c r="J95" s="17">
        <v>-0.64322116884632397</v>
      </c>
      <c r="K95" s="17">
        <v>-0.86044066539709096</v>
      </c>
      <c r="L95" s="6" t="s">
        <v>1003</v>
      </c>
      <c r="M95" s="6" t="s">
        <v>1003</v>
      </c>
      <c r="N95" s="6" t="s">
        <v>1003</v>
      </c>
      <c r="O95" s="17">
        <v>0.22517535929968369</v>
      </c>
      <c r="P95" s="56">
        <f>IF(J95&lt;=-0.8, 1, 0)</f>
        <v>0</v>
      </c>
      <c r="Q95" s="6">
        <f>IF(K95&lt;=-0.8, 1, 0)</f>
        <v>1</v>
      </c>
      <c r="R95" s="6">
        <f>IF(AND(NOT(ISTEXT(L95)),L95&gt;=0.25),1,0)</f>
        <v>0</v>
      </c>
      <c r="S95" s="6">
        <f>IF(AND(NOT(ISTEXT(M95)),M95&gt;=0.25), 1, 0)</f>
        <v>0</v>
      </c>
      <c r="T95" s="6">
        <f>IF(AND(NOT(ISTEXT(N95)), N95&gt;=3), 1, 0)</f>
        <v>0</v>
      </c>
      <c r="U95" s="6">
        <f>IF(O95&lt;=-0.8, 1, 0)</f>
        <v>0</v>
      </c>
      <c r="V95" s="4" t="str">
        <f>IF(W95&gt;0, "Shock", "No shock")</f>
        <v>No shock</v>
      </c>
      <c r="W95" s="4">
        <f>SUM(AC95:AE95)</f>
        <v>0</v>
      </c>
      <c r="X95" s="51">
        <v>0.68759400000000004</v>
      </c>
      <c r="Y95" s="6">
        <v>1.1220349855398799</v>
      </c>
      <c r="Z95" s="6">
        <v>5.5478999999999997E-3</v>
      </c>
      <c r="AA95" s="16" t="s">
        <v>1003</v>
      </c>
      <c r="AB95" s="16" t="s">
        <v>1003</v>
      </c>
      <c r="AC95" s="6">
        <f>IF(ISTEXT(X95), 0, IF(X95&gt;1.4, 1, 0))</f>
        <v>0</v>
      </c>
      <c r="AD95" s="6">
        <f>IF(OR(ISTEXT(Y95), ISTEXT(Z95)), 0, IF(OR(Y95&gt;3, Z95&gt;=2), 1, 0))</f>
        <v>0</v>
      </c>
      <c r="AE95" s="6">
        <f>IF(AND(ISTEXT(AA95), ISTEXT(AB95)), 0, IF(AND(AA95&gt;0.03, AB95&gt;=1), 1, 0))</f>
        <v>0</v>
      </c>
      <c r="AF95" s="4" t="s">
        <v>1005</v>
      </c>
      <c r="AG95" s="5">
        <v>0</v>
      </c>
      <c r="AH95" s="4" t="str">
        <f>IF(OR(AI95&gt;=3,AJ95="Shock"),"Shock","No Shock")</f>
        <v>No Shock</v>
      </c>
      <c r="AI95" s="61">
        <v>0</v>
      </c>
      <c r="AJ95" s="6" t="str">
        <f>IF(AK95&gt;=1,"Shock","No Shock")</f>
        <v>No Shock</v>
      </c>
      <c r="AK95">
        <v>0</v>
      </c>
    </row>
    <row r="96" spans="1:37" ht="17.5" thickTop="1" thickBot="1" x14ac:dyDescent="0.5">
      <c r="A96" s="50" t="s">
        <v>147</v>
      </c>
      <c r="B96" s="3" t="s">
        <v>839</v>
      </c>
      <c r="C96" s="3" t="s">
        <v>854</v>
      </c>
      <c r="D96" s="3" t="s">
        <v>855</v>
      </c>
      <c r="E96" s="3" t="str">
        <f>_xlfn.CONCAT(D96,"_",A96)</f>
        <v>AF2908_February</v>
      </c>
      <c r="F96" s="10">
        <v>133410.40021120707</v>
      </c>
      <c r="G96" s="8">
        <f>COUNTIF(H96, "Shock")+COUNTIF(V96, "Shock")+COUNTIF(AF96, "Shock")+COUNTIF(AH96, "Shock")</f>
        <v>1</v>
      </c>
      <c r="H96" s="4" t="str">
        <f>IF(I96&gt;0, "Shock", "No shock")</f>
        <v>Shock</v>
      </c>
      <c r="I96" s="4">
        <f>SUM(P96:U96)</f>
        <v>1</v>
      </c>
      <c r="J96" s="17">
        <v>-0.246231756087812</v>
      </c>
      <c r="K96" s="17">
        <v>-0.93469611523856599</v>
      </c>
      <c r="L96" s="6" t="s">
        <v>1003</v>
      </c>
      <c r="M96" s="6" t="s">
        <v>1003</v>
      </c>
      <c r="N96" s="6" t="s">
        <v>1003</v>
      </c>
      <c r="O96" s="17">
        <v>-0.46300319184960032</v>
      </c>
      <c r="P96" s="56">
        <f>IF(J96&lt;=-0.8, 1, 0)</f>
        <v>0</v>
      </c>
      <c r="Q96" s="6">
        <f>IF(K96&lt;=-0.8, 1, 0)</f>
        <v>1</v>
      </c>
      <c r="R96" s="6">
        <f>IF(AND(NOT(ISTEXT(L96)),L96&gt;=0.25),1,0)</f>
        <v>0</v>
      </c>
      <c r="S96" s="6">
        <f>IF(AND(NOT(ISTEXT(M96)),M96&gt;=0.25), 1, 0)</f>
        <v>0</v>
      </c>
      <c r="T96" s="6">
        <f>IF(AND(NOT(ISTEXT(N96)), N96&gt;=3), 1, 0)</f>
        <v>0</v>
      </c>
      <c r="U96" s="6">
        <f>IF(O96&lt;=-0.8, 1, 0)</f>
        <v>0</v>
      </c>
      <c r="V96" s="4" t="str">
        <f>IF(W96&gt;0, "Shock", "No shock")</f>
        <v>No shock</v>
      </c>
      <c r="W96" s="4">
        <f>SUM(AC96:AE96)</f>
        <v>0</v>
      </c>
      <c r="X96" s="51">
        <v>0.66896</v>
      </c>
      <c r="Y96" s="6">
        <v>1.10643608905809</v>
      </c>
      <c r="Z96" s="6">
        <v>9.5621552999999998E-2</v>
      </c>
      <c r="AA96" s="16" t="s">
        <v>1003</v>
      </c>
      <c r="AB96" s="16" t="s">
        <v>1003</v>
      </c>
      <c r="AC96" s="6">
        <f>IF(ISTEXT(X96), 0, IF(X96&gt;1.4, 1, 0))</f>
        <v>0</v>
      </c>
      <c r="AD96" s="6">
        <f>IF(OR(ISTEXT(Y96), ISTEXT(Z96)), 0, IF(OR(Y96&gt;3, Z96&gt;=2), 1, 0))</f>
        <v>0</v>
      </c>
      <c r="AE96" s="6">
        <f>IF(AND(ISTEXT(AA96), ISTEXT(AB96)), 0, IF(AND(AA96&gt;0.03, AB96&gt;=1), 1, 0))</f>
        <v>0</v>
      </c>
      <c r="AF96" s="4" t="s">
        <v>1005</v>
      </c>
      <c r="AG96" s="5">
        <v>0</v>
      </c>
      <c r="AH96" s="4" t="str">
        <f>IF(OR(AI96&gt;=3,AJ96="Shock"),"Shock","No Shock")</f>
        <v>No Shock</v>
      </c>
      <c r="AI96" s="61">
        <v>0</v>
      </c>
      <c r="AJ96" s="6" t="str">
        <f>IF(AK96&gt;=1,"Shock","No Shock")</f>
        <v>No Shock</v>
      </c>
      <c r="AK96">
        <v>0</v>
      </c>
    </row>
    <row r="97" spans="1:37" ht="17.5" thickTop="1" thickBot="1" x14ac:dyDescent="0.5">
      <c r="A97" s="50" t="s">
        <v>147</v>
      </c>
      <c r="B97" s="3" t="s">
        <v>248</v>
      </c>
      <c r="C97" s="3" t="s">
        <v>263</v>
      </c>
      <c r="D97" s="3" t="s">
        <v>264</v>
      </c>
      <c r="E97" s="3" t="str">
        <f>_xlfn.CONCAT(D97,"_",A97)</f>
        <v>AF0608_February</v>
      </c>
      <c r="F97" s="10">
        <v>208272.01488305468</v>
      </c>
      <c r="G97" s="8">
        <f>COUNTIF(H97, "Shock")+COUNTIF(V97, "Shock")+COUNTIF(AF97, "Shock")+COUNTIF(AH97, "Shock")</f>
        <v>2</v>
      </c>
      <c r="H97" s="4" t="str">
        <f>IF(I97&gt;0, "Shock", "No shock")</f>
        <v>Shock</v>
      </c>
      <c r="I97" s="4">
        <f>SUM(P97:U97)</f>
        <v>1</v>
      </c>
      <c r="J97" s="17">
        <v>-0.53197808004915703</v>
      </c>
      <c r="K97" s="17">
        <v>-1.2974747270345699</v>
      </c>
      <c r="L97" s="6" t="s">
        <v>1003</v>
      </c>
      <c r="M97" s="6" t="s">
        <v>1003</v>
      </c>
      <c r="N97" s="6" t="s">
        <v>1003</v>
      </c>
      <c r="O97" s="17">
        <v>0.63723442818980691</v>
      </c>
      <c r="P97" s="56">
        <f>IF(J97&lt;=-0.8, 1, 0)</f>
        <v>0</v>
      </c>
      <c r="Q97" s="6">
        <f>IF(K97&lt;=-0.8, 1, 0)</f>
        <v>1</v>
      </c>
      <c r="R97" s="6">
        <f>IF(AND(NOT(ISTEXT(L97)),L97&gt;=0.25),1,0)</f>
        <v>0</v>
      </c>
      <c r="S97" s="6">
        <f>IF(AND(NOT(ISTEXT(M97)),M97&gt;=0.25), 1, 0)</f>
        <v>0</v>
      </c>
      <c r="T97" s="6">
        <f>IF(AND(NOT(ISTEXT(N97)), N97&gt;=3), 1, 0)</f>
        <v>0</v>
      </c>
      <c r="U97" s="6">
        <f>IF(O97&lt;=-0.8, 1, 0)</f>
        <v>0</v>
      </c>
      <c r="V97" s="4" t="str">
        <f>IF(W97&gt;0, "Shock", "No shock")</f>
        <v>No shock</v>
      </c>
      <c r="W97" s="4">
        <f>SUM(AC97:AE97)</f>
        <v>0</v>
      </c>
      <c r="X97" s="51">
        <v>0.96263199999999993</v>
      </c>
      <c r="Y97" s="6">
        <v>1.0647345280468901</v>
      </c>
      <c r="Z97" s="6">
        <v>0.76300432399999996</v>
      </c>
      <c r="AA97" s="16" t="s">
        <v>1003</v>
      </c>
      <c r="AB97" s="16" t="s">
        <v>1003</v>
      </c>
      <c r="AC97" s="6">
        <f>IF(ISTEXT(X97), 0, IF(X97&gt;1.4, 1, 0))</f>
        <v>0</v>
      </c>
      <c r="AD97" s="6">
        <f>IF(OR(ISTEXT(Y97), ISTEXT(Z97)), 0, IF(OR(Y97&gt;3, Z97&gt;=2), 1, 0))</f>
        <v>0</v>
      </c>
      <c r="AE97" s="6">
        <f>IF(AND(ISTEXT(AA97), ISTEXT(AB97)), 0, IF(AND(AA97&gt;0.03, AB97&gt;=1), 1, 0))</f>
        <v>0</v>
      </c>
      <c r="AF97" s="4" t="s">
        <v>1005</v>
      </c>
      <c r="AG97" s="5">
        <v>0</v>
      </c>
      <c r="AH97" s="4" t="str">
        <f>IF(OR(AI97&gt;=3,AJ97="Shock"),"Shock","No Shock")</f>
        <v>Shock</v>
      </c>
      <c r="AI97" s="61">
        <v>4</v>
      </c>
      <c r="AJ97" s="6" t="str">
        <f>IF(AK97&gt;=1,"Shock","No Shock")</f>
        <v>No Shock</v>
      </c>
      <c r="AK97">
        <v>0</v>
      </c>
    </row>
    <row r="98" spans="1:37" ht="17.5" thickTop="1" thickBot="1" x14ac:dyDescent="0.5">
      <c r="A98" s="50" t="s">
        <v>147</v>
      </c>
      <c r="B98" s="3" t="s">
        <v>539</v>
      </c>
      <c r="C98" s="3" t="s">
        <v>562</v>
      </c>
      <c r="D98" s="3" t="s">
        <v>563</v>
      </c>
      <c r="E98" s="3" t="str">
        <f>_xlfn.CONCAT(D98,"_",A98)</f>
        <v>AF1712_February</v>
      </c>
      <c r="F98" s="10">
        <v>51249.772081853298</v>
      </c>
      <c r="G98" s="8">
        <f>COUNTIF(H98, "Shock")+COUNTIF(V98, "Shock")+COUNTIF(AF98, "Shock")+COUNTIF(AH98, "Shock")</f>
        <v>2</v>
      </c>
      <c r="H98" s="4" t="str">
        <f>IF(I98&gt;0, "Shock", "No shock")</f>
        <v>Shock</v>
      </c>
      <c r="I98" s="4">
        <f>SUM(P98:U98)</f>
        <v>2</v>
      </c>
      <c r="J98" s="17">
        <v>-1.1426078291500299</v>
      </c>
      <c r="K98" s="17">
        <v>-2.0152759879243098</v>
      </c>
      <c r="L98" s="6" t="s">
        <v>1003</v>
      </c>
      <c r="M98" s="6" t="s">
        <v>1003</v>
      </c>
      <c r="N98" s="6" t="s">
        <v>1003</v>
      </c>
      <c r="O98" s="17">
        <v>0.31494649867640762</v>
      </c>
      <c r="P98" s="56">
        <f>IF(J98&lt;=-0.8, 1, 0)</f>
        <v>1</v>
      </c>
      <c r="Q98" s="6">
        <f>IF(K98&lt;=-0.8, 1, 0)</f>
        <v>1</v>
      </c>
      <c r="R98" s="6">
        <f>IF(AND(NOT(ISTEXT(L98)),L98&gt;=0.25),1,0)</f>
        <v>0</v>
      </c>
      <c r="S98" s="6">
        <f>IF(AND(NOT(ISTEXT(M98)),M98&gt;=0.25), 1, 0)</f>
        <v>0</v>
      </c>
      <c r="T98" s="6">
        <f>IF(AND(NOT(ISTEXT(N98)), N98&gt;=3), 1, 0)</f>
        <v>0</v>
      </c>
      <c r="U98" s="6">
        <f>IF(O98&lt;=-0.8, 1, 0)</f>
        <v>0</v>
      </c>
      <c r="V98" s="4" t="str">
        <f>IF(W98&gt;0, "Shock", "No shock")</f>
        <v>No shock</v>
      </c>
      <c r="W98" s="4">
        <f>SUM(AC98:AE98)</f>
        <v>0</v>
      </c>
      <c r="X98" s="51">
        <v>0.84867199999999998</v>
      </c>
      <c r="Y98" s="6">
        <v>0.96277964519898096</v>
      </c>
      <c r="Z98" s="6">
        <v>3.0156624999999999E-2</v>
      </c>
      <c r="AA98" s="16" t="s">
        <v>1003</v>
      </c>
      <c r="AB98" s="16" t="s">
        <v>1003</v>
      </c>
      <c r="AC98" s="6">
        <f>IF(ISTEXT(X98), 0, IF(X98&gt;1.4, 1, 0))</f>
        <v>0</v>
      </c>
      <c r="AD98" s="6">
        <f>IF(OR(ISTEXT(Y98), ISTEXT(Z98)), 0, IF(OR(Y98&gt;3, Z98&gt;=2), 1, 0))</f>
        <v>0</v>
      </c>
      <c r="AE98" s="6">
        <f>IF(AND(ISTEXT(AA98), ISTEXT(AB98)), 0, IF(AND(AA98&gt;0.03, AB98&gt;=1), 1, 0))</f>
        <v>0</v>
      </c>
      <c r="AF98" s="4" t="s">
        <v>1005</v>
      </c>
      <c r="AG98" s="5">
        <v>0</v>
      </c>
      <c r="AH98" s="4" t="str">
        <f>IF(OR(AI98&gt;=3,AJ98="Shock"),"Shock","No Shock")</f>
        <v>Shock</v>
      </c>
      <c r="AI98" s="61">
        <v>3</v>
      </c>
      <c r="AJ98" s="6" t="str">
        <f>IF(AK98&gt;=1,"Shock","No Shock")</f>
        <v>Shock</v>
      </c>
      <c r="AK98">
        <v>5</v>
      </c>
    </row>
    <row r="99" spans="1:37" ht="17.5" thickTop="1" thickBot="1" x14ac:dyDescent="0.5">
      <c r="A99" s="50" t="s">
        <v>147</v>
      </c>
      <c r="B99" s="3" t="s">
        <v>148</v>
      </c>
      <c r="C99" s="3" t="s">
        <v>172</v>
      </c>
      <c r="D99" s="3" t="s">
        <v>173</v>
      </c>
      <c r="E99" s="3" t="str">
        <f>_xlfn.CONCAT(D99,"_",A99)</f>
        <v>AF0113_February</v>
      </c>
      <c r="F99" s="10">
        <v>33179.74482530004</v>
      </c>
      <c r="G99" s="8">
        <f>COUNTIF(H99, "Shock")+COUNTIF(V99, "Shock")+COUNTIF(AF99, "Shock")+COUNTIF(AH99, "Shock")</f>
        <v>2</v>
      </c>
      <c r="H99" s="4" t="str">
        <f>IF(I99&gt;0, "Shock", "No shock")</f>
        <v>Shock</v>
      </c>
      <c r="I99" s="4">
        <f>SUM(P99:U99)</f>
        <v>1</v>
      </c>
      <c r="J99" s="17">
        <v>-0.157471204176545</v>
      </c>
      <c r="K99" s="17">
        <v>-0.87278090417385101</v>
      </c>
      <c r="L99" s="6" t="s">
        <v>1003</v>
      </c>
      <c r="M99" s="6" t="s">
        <v>1003</v>
      </c>
      <c r="N99" s="6" t="s">
        <v>1003</v>
      </c>
      <c r="O99" s="17">
        <v>4.584824003228178E-2</v>
      </c>
      <c r="P99" s="56">
        <f>IF(J99&lt;=-0.8, 1, 0)</f>
        <v>0</v>
      </c>
      <c r="Q99" s="6">
        <f>IF(K99&lt;=-0.8, 1, 0)</f>
        <v>1</v>
      </c>
      <c r="R99" s="6">
        <f>IF(AND(NOT(ISTEXT(L99)),L99&gt;=0.25),1,0)</f>
        <v>0</v>
      </c>
      <c r="S99" s="6">
        <f>IF(AND(NOT(ISTEXT(M99)),M99&gt;=0.25), 1, 0)</f>
        <v>0</v>
      </c>
      <c r="T99" s="6">
        <f>IF(AND(NOT(ISTEXT(N99)), N99&gt;=3), 1, 0)</f>
        <v>0</v>
      </c>
      <c r="U99" s="6">
        <f>IF(O99&lt;=-0.8, 1, 0)</f>
        <v>0</v>
      </c>
      <c r="V99" s="4" t="str">
        <f>IF(W99&gt;0, "Shock", "No shock")</f>
        <v>No shock</v>
      </c>
      <c r="W99" s="4">
        <f>SUM(AC99:AE99)</f>
        <v>0</v>
      </c>
      <c r="X99" s="51">
        <v>1.1617379999999999</v>
      </c>
      <c r="Y99" s="6">
        <v>0.95776844226584201</v>
      </c>
      <c r="Z99" s="6">
        <v>5.0425000000000003E-4</v>
      </c>
      <c r="AA99" s="16" t="s">
        <v>1003</v>
      </c>
      <c r="AB99" s="16" t="s">
        <v>1003</v>
      </c>
      <c r="AC99" s="6">
        <f>IF(ISTEXT(X99), 0, IF(X99&gt;1.4, 1, 0))</f>
        <v>0</v>
      </c>
      <c r="AD99" s="6">
        <f>IF(OR(ISTEXT(Y99), ISTEXT(Z99)), 0, IF(OR(Y99&gt;3, Z99&gt;=2), 1, 0))</f>
        <v>0</v>
      </c>
      <c r="AE99" s="6">
        <f>IF(AND(ISTEXT(AA99), ISTEXT(AB99)), 0, IF(AND(AA99&gt;0.03, AB99&gt;=1), 1, 0))</f>
        <v>0</v>
      </c>
      <c r="AF99" s="4" t="s">
        <v>1005</v>
      </c>
      <c r="AG99" s="5">
        <v>0</v>
      </c>
      <c r="AH99" s="4" t="str">
        <f>IF(OR(AI99&gt;=3,AJ99="Shock"),"Shock","No Shock")</f>
        <v>Shock</v>
      </c>
      <c r="AI99" s="61">
        <v>3</v>
      </c>
      <c r="AJ99" s="6" t="str">
        <f>IF(AK99&gt;=1,"Shock","No Shock")</f>
        <v>No Shock</v>
      </c>
      <c r="AK99">
        <v>0</v>
      </c>
    </row>
    <row r="100" spans="1:37" ht="17.5" thickTop="1" thickBot="1" x14ac:dyDescent="0.5">
      <c r="A100" s="50" t="s">
        <v>147</v>
      </c>
      <c r="B100" s="3" t="s">
        <v>910</v>
      </c>
      <c r="C100" s="3" t="s">
        <v>940</v>
      </c>
      <c r="D100" s="3" t="s">
        <v>941</v>
      </c>
      <c r="E100" s="3" t="str">
        <f>_xlfn.CONCAT(D100,"_",A100)</f>
        <v>AF3216_February</v>
      </c>
      <c r="F100" s="10">
        <v>40687.310156686479</v>
      </c>
      <c r="G100" s="8">
        <f>COUNTIF(H100, "Shock")+COUNTIF(V100, "Shock")+COUNTIF(AF100, "Shock")+COUNTIF(AH100, "Shock")</f>
        <v>1</v>
      </c>
      <c r="H100" s="4" t="str">
        <f>IF(I100&gt;0, "Shock", "No shock")</f>
        <v>Shock</v>
      </c>
      <c r="I100" s="4">
        <f>SUM(P100:U100)</f>
        <v>2</v>
      </c>
      <c r="J100" s="17">
        <v>-0.85634362418204502</v>
      </c>
      <c r="K100" s="17">
        <v>-1.28196857683361</v>
      </c>
      <c r="L100" s="6" t="s">
        <v>1003</v>
      </c>
      <c r="M100" s="6" t="s">
        <v>1003</v>
      </c>
      <c r="N100" s="6" t="s">
        <v>1003</v>
      </c>
      <c r="O100" s="17">
        <v>-0.18258077012183699</v>
      </c>
      <c r="P100" s="56">
        <f>IF(J100&lt;=-0.8, 1, 0)</f>
        <v>1</v>
      </c>
      <c r="Q100" s="6">
        <f>IF(K100&lt;=-0.8, 1, 0)</f>
        <v>1</v>
      </c>
      <c r="R100" s="6">
        <f>IF(AND(NOT(ISTEXT(L100)),L100&gt;=0.25),1,0)</f>
        <v>0</v>
      </c>
      <c r="S100" s="6">
        <f>IF(AND(NOT(ISTEXT(M100)),M100&gt;=0.25), 1, 0)</f>
        <v>0</v>
      </c>
      <c r="T100" s="6">
        <f>IF(AND(NOT(ISTEXT(N100)), N100&gt;=3), 1, 0)</f>
        <v>0</v>
      </c>
      <c r="U100" s="6">
        <f>IF(O100&lt;=-0.8, 1, 0)</f>
        <v>0</v>
      </c>
      <c r="V100" s="4" t="str">
        <f>IF(W100&gt;0, "Shock", "No shock")</f>
        <v>No shock</v>
      </c>
      <c r="W100" s="4">
        <f>SUM(AC100:AE100)</f>
        <v>0</v>
      </c>
      <c r="X100" s="51">
        <v>0.73078500000000002</v>
      </c>
      <c r="Y100" s="6">
        <v>0.95178637666677901</v>
      </c>
      <c r="Z100" s="6">
        <v>6.9466016000000005E-2</v>
      </c>
      <c r="AA100" s="16" t="s">
        <v>1003</v>
      </c>
      <c r="AB100" s="16" t="s">
        <v>1003</v>
      </c>
      <c r="AC100" s="6">
        <f>IF(ISTEXT(X100), 0, IF(X100&gt;1.4, 1, 0))</f>
        <v>0</v>
      </c>
      <c r="AD100" s="6">
        <f>IF(OR(ISTEXT(Y100), ISTEXT(Z100)), 0, IF(OR(Y100&gt;3, Z100&gt;=2), 1, 0))</f>
        <v>0</v>
      </c>
      <c r="AE100" s="6">
        <f>IF(AND(ISTEXT(AA100), ISTEXT(AB100)), 0, IF(AND(AA100&gt;0.03, AB100&gt;=1), 1, 0))</f>
        <v>0</v>
      </c>
      <c r="AF100" s="4" t="s">
        <v>1005</v>
      </c>
      <c r="AG100" s="5">
        <v>0</v>
      </c>
      <c r="AH100" s="4" t="str">
        <f>IF(OR(AI100&gt;=3,AJ100="Shock"),"Shock","No Shock")</f>
        <v>No Shock</v>
      </c>
      <c r="AI100" s="61">
        <v>0</v>
      </c>
      <c r="AJ100" s="6" t="str">
        <f>IF(AK100&gt;=1,"Shock","No Shock")</f>
        <v>No Shock</v>
      </c>
      <c r="AK100">
        <v>0</v>
      </c>
    </row>
    <row r="101" spans="1:37" ht="17.5" thickTop="1" thickBot="1" x14ac:dyDescent="0.5">
      <c r="A101" s="50" t="s">
        <v>147</v>
      </c>
      <c r="B101" s="3" t="s">
        <v>539</v>
      </c>
      <c r="C101" s="3" t="s">
        <v>566</v>
      </c>
      <c r="D101" s="3" t="s">
        <v>567</v>
      </c>
      <c r="E101" s="3" t="str">
        <f>_xlfn.CONCAT(D101,"_",A101)</f>
        <v>AF1714_February</v>
      </c>
      <c r="F101" s="10">
        <v>61387.126737310005</v>
      </c>
      <c r="G101" s="8">
        <f>COUNTIF(H101, "Shock")+COUNTIF(V101, "Shock")+COUNTIF(AF101, "Shock")+COUNTIF(AH101, "Shock")</f>
        <v>2</v>
      </c>
      <c r="H101" s="4" t="str">
        <f>IF(I101&gt;0, "Shock", "No shock")</f>
        <v>Shock</v>
      </c>
      <c r="I101" s="4">
        <f>SUM(P101:U101)</f>
        <v>2</v>
      </c>
      <c r="J101" s="17">
        <v>-0.94060738439913105</v>
      </c>
      <c r="K101" s="17">
        <v>-2.1586150284166701</v>
      </c>
      <c r="L101" s="6" t="s">
        <v>1003</v>
      </c>
      <c r="M101" s="6" t="s">
        <v>1003</v>
      </c>
      <c r="N101" s="6" t="s">
        <v>1003</v>
      </c>
      <c r="O101" s="17">
        <v>-0.72650619424306428</v>
      </c>
      <c r="P101" s="56">
        <f>IF(J101&lt;=-0.8, 1, 0)</f>
        <v>1</v>
      </c>
      <c r="Q101" s="6">
        <f>IF(K101&lt;=-0.8, 1, 0)</f>
        <v>1</v>
      </c>
      <c r="R101" s="6">
        <f>IF(AND(NOT(ISTEXT(L101)),L101&gt;=0.25),1,0)</f>
        <v>0</v>
      </c>
      <c r="S101" s="6">
        <f>IF(AND(NOT(ISTEXT(M101)),M101&gt;=0.25), 1, 0)</f>
        <v>0</v>
      </c>
      <c r="T101" s="6">
        <f>IF(AND(NOT(ISTEXT(N101)), N101&gt;=3), 1, 0)</f>
        <v>0</v>
      </c>
      <c r="U101" s="6">
        <f>IF(O101&lt;=-0.8, 1, 0)</f>
        <v>0</v>
      </c>
      <c r="V101" s="4" t="str">
        <f>IF(W101&gt;0, "Shock", "No shock")</f>
        <v>No shock</v>
      </c>
      <c r="W101" s="4">
        <f>SUM(AC101:AE101)</f>
        <v>0</v>
      </c>
      <c r="X101" s="51">
        <v>0.92483800000000005</v>
      </c>
      <c r="Y101" s="6">
        <v>0.87189055748291699</v>
      </c>
      <c r="Z101" s="6">
        <v>3.3586229999999998E-3</v>
      </c>
      <c r="AA101" s="16" t="s">
        <v>1003</v>
      </c>
      <c r="AB101" s="16" t="s">
        <v>1003</v>
      </c>
      <c r="AC101" s="6">
        <f>IF(ISTEXT(X101), 0, IF(X101&gt;1.4, 1, 0))</f>
        <v>0</v>
      </c>
      <c r="AD101" s="6">
        <f>IF(OR(ISTEXT(Y101), ISTEXT(Z101)), 0, IF(OR(Y101&gt;3, Z101&gt;=2), 1, 0))</f>
        <v>0</v>
      </c>
      <c r="AE101" s="6">
        <f>IF(AND(ISTEXT(AA101), ISTEXT(AB101)), 0, IF(AND(AA101&gt;0.03, AB101&gt;=1), 1, 0))</f>
        <v>0</v>
      </c>
      <c r="AF101" s="4" t="s">
        <v>1005</v>
      </c>
      <c r="AG101" s="5">
        <v>0</v>
      </c>
      <c r="AH101" s="4" t="str">
        <f>IF(OR(AI101&gt;=3,AJ101="Shock"),"Shock","No Shock")</f>
        <v>Shock</v>
      </c>
      <c r="AI101" s="61">
        <v>5</v>
      </c>
      <c r="AJ101" s="6" t="str">
        <f>IF(AK101&gt;=1,"Shock","No Shock")</f>
        <v>Shock</v>
      </c>
      <c r="AK101">
        <v>6</v>
      </c>
    </row>
    <row r="102" spans="1:37" ht="17.5" thickTop="1" thickBot="1" x14ac:dyDescent="0.5">
      <c r="A102" s="50" t="s">
        <v>147</v>
      </c>
      <c r="B102" s="3" t="s">
        <v>178</v>
      </c>
      <c r="C102" s="3" t="s">
        <v>191</v>
      </c>
      <c r="D102" s="3" t="s">
        <v>192</v>
      </c>
      <c r="E102" s="3" t="str">
        <f>_xlfn.CONCAT(D102,"_",A102)</f>
        <v>AF0207_February</v>
      </c>
      <c r="F102" s="10">
        <v>62950.141197371639</v>
      </c>
      <c r="G102" s="8">
        <f>COUNTIF(H102, "Shock")+COUNTIF(V102, "Shock")+COUNTIF(AF102, "Shock")+COUNTIF(AH102, "Shock")</f>
        <v>2</v>
      </c>
      <c r="H102" s="4" t="str">
        <f>IF(I102&gt;0, "Shock", "No shock")</f>
        <v>Shock</v>
      </c>
      <c r="I102" s="4">
        <f>SUM(P102:U102)</f>
        <v>1</v>
      </c>
      <c r="J102" s="17">
        <v>-0.55554153025150299</v>
      </c>
      <c r="K102" s="17">
        <v>-0.91556459665298495</v>
      </c>
      <c r="L102" s="6" t="s">
        <v>1003</v>
      </c>
      <c r="M102" s="6" t="s">
        <v>1003</v>
      </c>
      <c r="N102" s="6" t="s">
        <v>1003</v>
      </c>
      <c r="O102" s="17">
        <v>-0.30861369543178507</v>
      </c>
      <c r="P102" s="56">
        <f>IF(J102&lt;=-0.8, 1, 0)</f>
        <v>0</v>
      </c>
      <c r="Q102" s="6">
        <f>IF(K102&lt;=-0.8, 1, 0)</f>
        <v>1</v>
      </c>
      <c r="R102" s="6">
        <f>IF(AND(NOT(ISTEXT(L102)),L102&gt;=0.25),1,0)</f>
        <v>0</v>
      </c>
      <c r="S102" s="6">
        <f>IF(AND(NOT(ISTEXT(M102)),M102&gt;=0.25), 1, 0)</f>
        <v>0</v>
      </c>
      <c r="T102" s="6">
        <f>IF(AND(NOT(ISTEXT(N102)), N102&gt;=3), 1, 0)</f>
        <v>0</v>
      </c>
      <c r="U102" s="6">
        <f>IF(O102&lt;=-0.8, 1, 0)</f>
        <v>0</v>
      </c>
      <c r="V102" s="4" t="str">
        <f>IF(W102&gt;0, "Shock", "No shock")</f>
        <v>No shock</v>
      </c>
      <c r="W102" s="4">
        <f>SUM(AC102:AE102)</f>
        <v>0</v>
      </c>
      <c r="X102" s="51">
        <v>1.058924</v>
      </c>
      <c r="Y102" s="6">
        <v>0.87070020563202499</v>
      </c>
      <c r="Z102" s="6">
        <v>9.9211887999999998E-2</v>
      </c>
      <c r="AA102" s="16" t="s">
        <v>1003</v>
      </c>
      <c r="AB102" s="16" t="s">
        <v>1003</v>
      </c>
      <c r="AC102" s="6">
        <f>IF(ISTEXT(X102), 0, IF(X102&gt;1.4, 1, 0))</f>
        <v>0</v>
      </c>
      <c r="AD102" s="6">
        <f>IF(OR(ISTEXT(Y102), ISTEXT(Z102)), 0, IF(OR(Y102&gt;3, Z102&gt;=2), 1, 0))</f>
        <v>0</v>
      </c>
      <c r="AE102" s="6">
        <f>IF(AND(ISTEXT(AA102), ISTEXT(AB102)), 0, IF(AND(AA102&gt;0.03, AB102&gt;=1), 1, 0))</f>
        <v>0</v>
      </c>
      <c r="AF102" s="4" t="s">
        <v>1005</v>
      </c>
      <c r="AG102" s="5">
        <v>0</v>
      </c>
      <c r="AH102" s="4" t="str">
        <f>IF(OR(AI102&gt;=3,AJ102="Shock"),"Shock","No Shock")</f>
        <v>Shock</v>
      </c>
      <c r="AI102" s="61">
        <v>4</v>
      </c>
      <c r="AJ102" s="6" t="str">
        <f>IF(AK102&gt;=1,"Shock","No Shock")</f>
        <v>Shock</v>
      </c>
      <c r="AK102">
        <v>3</v>
      </c>
    </row>
    <row r="103" spans="1:37" ht="17.5" thickTop="1" thickBot="1" x14ac:dyDescent="0.5">
      <c r="A103" s="50" t="s">
        <v>147</v>
      </c>
      <c r="B103" s="3" t="s">
        <v>645</v>
      </c>
      <c r="C103" s="3" t="s">
        <v>656</v>
      </c>
      <c r="D103" s="3" t="s">
        <v>657</v>
      </c>
      <c r="E103" s="3" t="str">
        <f>_xlfn.CONCAT(D103,"_",A103)</f>
        <v>AF2006_February</v>
      </c>
      <c r="F103" s="10">
        <v>100355.16610117505</v>
      </c>
      <c r="G103" s="8">
        <f>COUNTIF(H103, "Shock")+COUNTIF(V103, "Shock")+COUNTIF(AF103, "Shock")+COUNTIF(AH103, "Shock")</f>
        <v>1</v>
      </c>
      <c r="H103" s="4" t="str">
        <f>IF(I103&gt;0, "Shock", "No shock")</f>
        <v>Shock</v>
      </c>
      <c r="I103" s="4">
        <f>SUM(P103:U103)</f>
        <v>1</v>
      </c>
      <c r="J103" s="17">
        <v>0.467515277149885</v>
      </c>
      <c r="K103" s="17">
        <v>-0.942375643529754</v>
      </c>
      <c r="L103" s="6" t="s">
        <v>1003</v>
      </c>
      <c r="M103" s="6" t="s">
        <v>1003</v>
      </c>
      <c r="N103" s="6" t="s">
        <v>1003</v>
      </c>
      <c r="O103" s="17">
        <v>-0.56441475251501427</v>
      </c>
      <c r="P103" s="56">
        <f>IF(J103&lt;=-0.8, 1, 0)</f>
        <v>0</v>
      </c>
      <c r="Q103" s="6">
        <f>IF(K103&lt;=-0.8, 1, 0)</f>
        <v>1</v>
      </c>
      <c r="R103" s="6">
        <f>IF(AND(NOT(ISTEXT(L103)),L103&gt;=0.25),1,0)</f>
        <v>0</v>
      </c>
      <c r="S103" s="6">
        <f>IF(AND(NOT(ISTEXT(M103)),M103&gt;=0.25), 1, 0)</f>
        <v>0</v>
      </c>
      <c r="T103" s="6">
        <f>IF(AND(NOT(ISTEXT(N103)), N103&gt;=3), 1, 0)</f>
        <v>0</v>
      </c>
      <c r="U103" s="6">
        <f>IF(O103&lt;=-0.8, 1, 0)</f>
        <v>0</v>
      </c>
      <c r="V103" s="4" t="str">
        <f>IF(W103&gt;0, "Shock", "No shock")</f>
        <v>No shock</v>
      </c>
      <c r="W103" s="4">
        <f>SUM(AC103:AE103)</f>
        <v>0</v>
      </c>
      <c r="X103" s="51">
        <v>0.86491600000000002</v>
      </c>
      <c r="Y103" s="6">
        <v>0.85854419796487202</v>
      </c>
      <c r="Z103" s="6">
        <v>9.0158036999999996E-2</v>
      </c>
      <c r="AA103" s="16" t="s">
        <v>1003</v>
      </c>
      <c r="AB103" s="16" t="s">
        <v>1003</v>
      </c>
      <c r="AC103" s="6">
        <f>IF(ISTEXT(X103), 0, IF(X103&gt;1.4, 1, 0))</f>
        <v>0</v>
      </c>
      <c r="AD103" s="6">
        <f>IF(OR(ISTEXT(Y103), ISTEXT(Z103)), 0, IF(OR(Y103&gt;3, Z103&gt;=2), 1, 0))</f>
        <v>0</v>
      </c>
      <c r="AE103" s="6">
        <f>IF(AND(ISTEXT(AA103), ISTEXT(AB103)), 0, IF(AND(AA103&gt;0.03, AB103&gt;=1), 1, 0))</f>
        <v>0</v>
      </c>
      <c r="AF103" s="4" t="s">
        <v>1005</v>
      </c>
      <c r="AG103" s="5">
        <v>0</v>
      </c>
      <c r="AH103" s="4" t="str">
        <f>IF(OR(AI103&gt;=3,AJ103="Shock"),"Shock","No Shock")</f>
        <v>No Shock</v>
      </c>
      <c r="AI103" s="61">
        <v>1</v>
      </c>
      <c r="AJ103" s="6" t="str">
        <f>IF(AK103&gt;=1,"Shock","No Shock")</f>
        <v>No Shock</v>
      </c>
      <c r="AK103">
        <v>0</v>
      </c>
    </row>
    <row r="104" spans="1:37" ht="17.5" thickTop="1" thickBot="1" x14ac:dyDescent="0.5">
      <c r="A104" s="50" t="s">
        <v>147</v>
      </c>
      <c r="B104" s="3" t="s">
        <v>645</v>
      </c>
      <c r="C104" s="3" t="s">
        <v>650</v>
      </c>
      <c r="D104" s="3" t="s">
        <v>651</v>
      </c>
      <c r="E104" s="3" t="str">
        <f>_xlfn.CONCAT(D104,"_",A104)</f>
        <v>AF2003_February</v>
      </c>
      <c r="F104" s="10">
        <v>60104.455424515494</v>
      </c>
      <c r="G104" s="8">
        <f>COUNTIF(H104, "Shock")+COUNTIF(V104, "Shock")+COUNTIF(AF104, "Shock")+COUNTIF(AH104, "Shock")</f>
        <v>1</v>
      </c>
      <c r="H104" s="4" t="str">
        <f>IF(I104&gt;0, "Shock", "No shock")</f>
        <v>Shock</v>
      </c>
      <c r="I104" s="4">
        <f>SUM(P104:U104)</f>
        <v>2</v>
      </c>
      <c r="J104" s="17">
        <v>-0.163557463993416</v>
      </c>
      <c r="K104" s="17">
        <v>-1.2798538576615499</v>
      </c>
      <c r="L104" s="6" t="s">
        <v>1003</v>
      </c>
      <c r="M104" s="6" t="s">
        <v>1003</v>
      </c>
      <c r="N104" s="6" t="s">
        <v>1003</v>
      </c>
      <c r="O104" s="17">
        <v>-1.139741104468164</v>
      </c>
      <c r="P104" s="56">
        <f>IF(J104&lt;=-0.8, 1, 0)</f>
        <v>0</v>
      </c>
      <c r="Q104" s="6">
        <f>IF(K104&lt;=-0.8, 1, 0)</f>
        <v>1</v>
      </c>
      <c r="R104" s="6">
        <f>IF(AND(NOT(ISTEXT(L104)),L104&gt;=0.25),1,0)</f>
        <v>0</v>
      </c>
      <c r="S104" s="6">
        <f>IF(AND(NOT(ISTEXT(M104)),M104&gt;=0.25), 1, 0)</f>
        <v>0</v>
      </c>
      <c r="T104" s="6">
        <f>IF(AND(NOT(ISTEXT(N104)), N104&gt;=3), 1, 0)</f>
        <v>0</v>
      </c>
      <c r="U104" s="6">
        <f>IF(O104&lt;=-0.8, 1, 0)</f>
        <v>1</v>
      </c>
      <c r="V104" s="4" t="str">
        <f>IF(W104&gt;0, "Shock", "No shock")</f>
        <v>No shock</v>
      </c>
      <c r="W104" s="4">
        <f>SUM(AC104:AE104)</f>
        <v>0</v>
      </c>
      <c r="X104" s="51">
        <v>0.82900099999999999</v>
      </c>
      <c r="Y104" s="6">
        <v>0.85229607712663502</v>
      </c>
      <c r="Z104" s="6">
        <v>3.9694980000000001E-3</v>
      </c>
      <c r="AA104" s="16" t="s">
        <v>1003</v>
      </c>
      <c r="AB104" s="16" t="s">
        <v>1003</v>
      </c>
      <c r="AC104" s="6">
        <f>IF(ISTEXT(X104), 0, IF(X104&gt;1.4, 1, 0))</f>
        <v>0</v>
      </c>
      <c r="AD104" s="6">
        <f>IF(OR(ISTEXT(Y104), ISTEXT(Z104)), 0, IF(OR(Y104&gt;3, Z104&gt;=2), 1, 0))</f>
        <v>0</v>
      </c>
      <c r="AE104" s="6">
        <f>IF(AND(ISTEXT(AA104), ISTEXT(AB104)), 0, IF(AND(AA104&gt;0.03, AB104&gt;=1), 1, 0))</f>
        <v>0</v>
      </c>
      <c r="AF104" s="4" t="s">
        <v>1005</v>
      </c>
      <c r="AG104" s="5">
        <v>0</v>
      </c>
      <c r="AH104" s="4" t="str">
        <f>IF(OR(AI104&gt;=3,AJ104="Shock"),"Shock","No Shock")</f>
        <v>No Shock</v>
      </c>
      <c r="AI104" s="61">
        <v>2</v>
      </c>
      <c r="AJ104" s="6" t="str">
        <f>IF(AK104&gt;=1,"Shock","No Shock")</f>
        <v>No Shock</v>
      </c>
      <c r="AK104">
        <v>0</v>
      </c>
    </row>
    <row r="105" spans="1:37" ht="17.5" thickTop="1" thickBot="1" x14ac:dyDescent="0.5">
      <c r="A105" s="50" t="s">
        <v>147</v>
      </c>
      <c r="B105" s="3" t="s">
        <v>910</v>
      </c>
      <c r="C105" s="3" t="s">
        <v>938</v>
      </c>
      <c r="D105" s="3" t="s">
        <v>939</v>
      </c>
      <c r="E105" s="3" t="str">
        <f>_xlfn.CONCAT(D105,"_",A105)</f>
        <v>AF3215_February</v>
      </c>
      <c r="F105" s="10">
        <v>42682.194890073384</v>
      </c>
      <c r="G105" s="8">
        <f>COUNTIF(H105, "Shock")+COUNTIF(V105, "Shock")+COUNTIF(AF105, "Shock")+COUNTIF(AH105, "Shock")</f>
        <v>1</v>
      </c>
      <c r="H105" s="4" t="str">
        <f>IF(I105&gt;0, "Shock", "No shock")</f>
        <v>Shock</v>
      </c>
      <c r="I105" s="4">
        <f>SUM(P105:U105)</f>
        <v>2</v>
      </c>
      <c r="J105" s="17">
        <v>-1.2473532612296401</v>
      </c>
      <c r="K105" s="17">
        <v>-1.74859291246568</v>
      </c>
      <c r="L105" s="6" t="s">
        <v>1003</v>
      </c>
      <c r="M105" s="6" t="s">
        <v>1003</v>
      </c>
      <c r="N105" s="6" t="s">
        <v>1003</v>
      </c>
      <c r="O105" s="17">
        <v>-0.1065731116863558</v>
      </c>
      <c r="P105" s="56">
        <f>IF(J105&lt;=-0.8, 1, 0)</f>
        <v>1</v>
      </c>
      <c r="Q105" s="6">
        <f>IF(K105&lt;=-0.8, 1, 0)</f>
        <v>1</v>
      </c>
      <c r="R105" s="6">
        <f>IF(AND(NOT(ISTEXT(L105)),L105&gt;=0.25),1,0)</f>
        <v>0</v>
      </c>
      <c r="S105" s="6">
        <f>IF(AND(NOT(ISTEXT(M105)),M105&gt;=0.25), 1, 0)</f>
        <v>0</v>
      </c>
      <c r="T105" s="6">
        <f>IF(AND(NOT(ISTEXT(N105)), N105&gt;=3), 1, 0)</f>
        <v>0</v>
      </c>
      <c r="U105" s="6">
        <f>IF(O105&lt;=-0.8, 1, 0)</f>
        <v>0</v>
      </c>
      <c r="V105" s="4" t="str">
        <f>IF(W105&gt;0, "Shock", "No shock")</f>
        <v>No shock</v>
      </c>
      <c r="W105" s="4">
        <f>SUM(AC105:AE105)</f>
        <v>0</v>
      </c>
      <c r="X105" s="51">
        <v>0.60096499999999997</v>
      </c>
      <c r="Y105" s="6">
        <v>0.83563588990589999</v>
      </c>
      <c r="Z105" s="6">
        <v>2.9100009999999999E-2</v>
      </c>
      <c r="AA105" s="16" t="s">
        <v>1003</v>
      </c>
      <c r="AB105" s="16" t="s">
        <v>1003</v>
      </c>
      <c r="AC105" s="6">
        <f>IF(ISTEXT(X105), 0, IF(X105&gt;1.4, 1, 0))</f>
        <v>0</v>
      </c>
      <c r="AD105" s="6">
        <f>IF(OR(ISTEXT(Y105), ISTEXT(Z105)), 0, IF(OR(Y105&gt;3, Z105&gt;=2), 1, 0))</f>
        <v>0</v>
      </c>
      <c r="AE105" s="6">
        <f>IF(AND(ISTEXT(AA105), ISTEXT(AB105)), 0, IF(AND(AA105&gt;0.03, AB105&gt;=1), 1, 0))</f>
        <v>0</v>
      </c>
      <c r="AF105" s="4" t="s">
        <v>1005</v>
      </c>
      <c r="AG105" s="5">
        <v>0</v>
      </c>
      <c r="AH105" s="4" t="str">
        <f>IF(OR(AI105&gt;=3,AJ105="Shock"),"Shock","No Shock")</f>
        <v>No Shock</v>
      </c>
      <c r="AI105" s="61">
        <v>0</v>
      </c>
      <c r="AJ105" s="6" t="str">
        <f>IF(AK105&gt;=1,"Shock","No Shock")</f>
        <v>No Shock</v>
      </c>
      <c r="AK105">
        <v>0</v>
      </c>
    </row>
    <row r="106" spans="1:37" ht="17.5" thickTop="1" thickBot="1" x14ac:dyDescent="0.5">
      <c r="A106" s="50" t="s">
        <v>147</v>
      </c>
      <c r="B106" s="3" t="s">
        <v>839</v>
      </c>
      <c r="C106" s="3" t="s">
        <v>858</v>
      </c>
      <c r="D106" s="3" t="s">
        <v>859</v>
      </c>
      <c r="E106" s="3" t="str">
        <f>_xlfn.CONCAT(D106,"_",A106)</f>
        <v>AF2910_February</v>
      </c>
      <c r="F106" s="10">
        <v>87978.436970668976</v>
      </c>
      <c r="G106" s="8">
        <f>COUNTIF(H106, "Shock")+COUNTIF(V106, "Shock")+COUNTIF(AF106, "Shock")+COUNTIF(AH106, "Shock")</f>
        <v>1</v>
      </c>
      <c r="H106" s="4" t="str">
        <f>IF(I106&gt;0, "Shock", "No shock")</f>
        <v>Shock</v>
      </c>
      <c r="I106" s="4">
        <f>SUM(P106:U106)</f>
        <v>1</v>
      </c>
      <c r="J106" s="17">
        <v>-0.37757754502595098</v>
      </c>
      <c r="K106" s="17">
        <v>-0.98445110498590704</v>
      </c>
      <c r="L106" s="6" t="s">
        <v>1003</v>
      </c>
      <c r="M106" s="6" t="s">
        <v>1003</v>
      </c>
      <c r="N106" s="6" t="s">
        <v>1003</v>
      </c>
      <c r="O106" s="17">
        <v>-0.7323469099162907</v>
      </c>
      <c r="P106" s="56">
        <f>IF(J106&lt;=-0.8, 1, 0)</f>
        <v>0</v>
      </c>
      <c r="Q106" s="6">
        <f>IF(K106&lt;=-0.8, 1, 0)</f>
        <v>1</v>
      </c>
      <c r="R106" s="6">
        <f>IF(AND(NOT(ISTEXT(L106)),L106&gt;=0.25),1,0)</f>
        <v>0</v>
      </c>
      <c r="S106" s="6">
        <f>IF(AND(NOT(ISTEXT(M106)),M106&gt;=0.25), 1, 0)</f>
        <v>0</v>
      </c>
      <c r="T106" s="6">
        <f>IF(AND(NOT(ISTEXT(N106)), N106&gt;=3), 1, 0)</f>
        <v>0</v>
      </c>
      <c r="U106" s="6">
        <f>IF(O106&lt;=-0.8, 1, 0)</f>
        <v>0</v>
      </c>
      <c r="V106" s="4" t="str">
        <f>IF(W106&gt;0, "Shock", "No shock")</f>
        <v>No shock</v>
      </c>
      <c r="W106" s="4">
        <f>SUM(AC106:AE106)</f>
        <v>0</v>
      </c>
      <c r="X106" s="51">
        <v>0.71761600000000003</v>
      </c>
      <c r="Y106" s="6">
        <v>0.80233557070603201</v>
      </c>
      <c r="Z106" s="6">
        <v>1.3205267999999999E-2</v>
      </c>
      <c r="AA106" s="16" t="s">
        <v>1003</v>
      </c>
      <c r="AB106" s="16" t="s">
        <v>1003</v>
      </c>
      <c r="AC106" s="6">
        <f>IF(ISTEXT(X106), 0, IF(X106&gt;1.4, 1, 0))</f>
        <v>0</v>
      </c>
      <c r="AD106" s="6">
        <f>IF(OR(ISTEXT(Y106), ISTEXT(Z106)), 0, IF(OR(Y106&gt;3, Z106&gt;=2), 1, 0))</f>
        <v>0</v>
      </c>
      <c r="AE106" s="6">
        <f>IF(AND(ISTEXT(AA106), ISTEXT(AB106)), 0, IF(AND(AA106&gt;0.03, AB106&gt;=1), 1, 0))</f>
        <v>0</v>
      </c>
      <c r="AF106" s="4" t="s">
        <v>1005</v>
      </c>
      <c r="AG106" s="5">
        <v>0</v>
      </c>
      <c r="AH106" s="4" t="str">
        <f>IF(OR(AI106&gt;=3,AJ106="Shock"),"Shock","No Shock")</f>
        <v>No Shock</v>
      </c>
      <c r="AI106" s="61">
        <v>0</v>
      </c>
      <c r="AJ106" s="6" t="str">
        <f>IF(AK106&gt;=1,"Shock","No Shock")</f>
        <v>No Shock</v>
      </c>
      <c r="AK106">
        <v>0</v>
      </c>
    </row>
    <row r="107" spans="1:37" ht="17.5" thickTop="1" thickBot="1" x14ac:dyDescent="0.5">
      <c r="A107" s="50" t="s">
        <v>147</v>
      </c>
      <c r="B107" s="3" t="s">
        <v>761</v>
      </c>
      <c r="C107" s="3" t="s">
        <v>782</v>
      </c>
      <c r="D107" s="3" t="s">
        <v>783</v>
      </c>
      <c r="E107" s="3" t="str">
        <f>_xlfn.CONCAT(D107,"_",A107)</f>
        <v>AF2611_February</v>
      </c>
      <c r="F107" s="10">
        <v>50624.494096760551</v>
      </c>
      <c r="G107" s="8">
        <f>COUNTIF(H107, "Shock")+COUNTIF(V107, "Shock")+COUNTIF(AF107, "Shock")+COUNTIF(AH107, "Shock")</f>
        <v>1</v>
      </c>
      <c r="H107" s="4" t="str">
        <f>IF(I107&gt;0, "Shock", "No shock")</f>
        <v>Shock</v>
      </c>
      <c r="I107" s="4">
        <f>SUM(P107:U107)</f>
        <v>1</v>
      </c>
      <c r="J107" s="17">
        <v>-0.95434106588363599</v>
      </c>
      <c r="K107" s="17">
        <v>-0.57111648595891895</v>
      </c>
      <c r="L107" s="6" t="s">
        <v>1003</v>
      </c>
      <c r="M107" s="6" t="s">
        <v>1003</v>
      </c>
      <c r="N107" s="6" t="s">
        <v>1003</v>
      </c>
      <c r="O107" s="17">
        <v>-0.11151462704704911</v>
      </c>
      <c r="P107" s="56">
        <f>IF(J107&lt;=-0.8, 1, 0)</f>
        <v>1</v>
      </c>
      <c r="Q107" s="6">
        <f>IF(K107&lt;=-0.8, 1, 0)</f>
        <v>0</v>
      </c>
      <c r="R107" s="6">
        <f>IF(AND(NOT(ISTEXT(L107)),L107&gt;=0.25),1,0)</f>
        <v>0</v>
      </c>
      <c r="S107" s="6">
        <f>IF(AND(NOT(ISTEXT(M107)),M107&gt;=0.25), 1, 0)</f>
        <v>0</v>
      </c>
      <c r="T107" s="6">
        <f>IF(AND(NOT(ISTEXT(N107)), N107&gt;=3), 1, 0)</f>
        <v>0</v>
      </c>
      <c r="U107" s="6">
        <f>IF(O107&lt;=-0.8, 1, 0)</f>
        <v>0</v>
      </c>
      <c r="V107" s="4" t="str">
        <f>IF(W107&gt;0, "Shock", "No shock")</f>
        <v>No shock</v>
      </c>
      <c r="W107" s="4">
        <f>SUM(AC107:AE107)</f>
        <v>0</v>
      </c>
      <c r="X107" s="51">
        <v>0.46053699999999997</v>
      </c>
      <c r="Y107" s="6">
        <v>0.79849516046999003</v>
      </c>
      <c r="Z107" s="6">
        <v>9.7196000000000001E-3</v>
      </c>
      <c r="AA107" s="16" t="s">
        <v>1003</v>
      </c>
      <c r="AB107" s="16" t="s">
        <v>1003</v>
      </c>
      <c r="AC107" s="6">
        <f>IF(ISTEXT(X107), 0, IF(X107&gt;1.4, 1, 0))</f>
        <v>0</v>
      </c>
      <c r="AD107" s="6">
        <f>IF(OR(ISTEXT(Y107), ISTEXT(Z107)), 0, IF(OR(Y107&gt;3, Z107&gt;=2), 1, 0))</f>
        <v>0</v>
      </c>
      <c r="AE107" s="6">
        <f>IF(AND(ISTEXT(AA107), ISTEXT(AB107)), 0, IF(AND(AA107&gt;0.03, AB107&gt;=1), 1, 0))</f>
        <v>0</v>
      </c>
      <c r="AF107" s="4" t="s">
        <v>1005</v>
      </c>
      <c r="AG107" s="5">
        <v>0</v>
      </c>
      <c r="AH107" s="4" t="str">
        <f>IF(OR(AI107&gt;=3,AJ107="Shock"),"Shock","No Shock")</f>
        <v>No Shock</v>
      </c>
      <c r="AI107" s="61">
        <v>0</v>
      </c>
      <c r="AJ107" s="6" t="str">
        <f>IF(AK107&gt;=1,"Shock","No Shock")</f>
        <v>No Shock</v>
      </c>
      <c r="AK107">
        <v>0</v>
      </c>
    </row>
    <row r="108" spans="1:37" ht="17.5" thickTop="1" thickBot="1" x14ac:dyDescent="0.5">
      <c r="A108" s="50" t="s">
        <v>147</v>
      </c>
      <c r="B108" s="3" t="s">
        <v>964</v>
      </c>
      <c r="C108" s="3" t="s">
        <v>969</v>
      </c>
      <c r="D108" s="3" t="s">
        <v>970</v>
      </c>
      <c r="E108" s="3" t="str">
        <f>_xlfn.CONCAT(D108,"_",A108)</f>
        <v>AF3403_February</v>
      </c>
      <c r="F108" s="10">
        <v>12177.778234461794</v>
      </c>
      <c r="G108" s="8">
        <f>COUNTIF(H108, "Shock")+COUNTIF(V108, "Shock")+COUNTIF(AF108, "Shock")+COUNTIF(AH108, "Shock")</f>
        <v>1</v>
      </c>
      <c r="H108" s="4" t="str">
        <f>IF(I108&gt;0, "Shock", "No shock")</f>
        <v>Shock</v>
      </c>
      <c r="I108" s="4">
        <f>SUM(P108:U108)</f>
        <v>1</v>
      </c>
      <c r="J108" s="17">
        <v>-0.104899069500139</v>
      </c>
      <c r="K108" s="17">
        <v>-0.93838184783678702</v>
      </c>
      <c r="L108" s="6" t="s">
        <v>1003</v>
      </c>
      <c r="M108" s="6" t="s">
        <v>1003</v>
      </c>
      <c r="N108" s="6" t="s">
        <v>1003</v>
      </c>
      <c r="O108" s="17">
        <v>0.30603911261932509</v>
      </c>
      <c r="P108" s="56">
        <f>IF(J108&lt;=-0.8, 1, 0)</f>
        <v>0</v>
      </c>
      <c r="Q108" s="6">
        <f>IF(K108&lt;=-0.8, 1, 0)</f>
        <v>1</v>
      </c>
      <c r="R108" s="6">
        <f>IF(AND(NOT(ISTEXT(L108)),L108&gt;=0.25),1,0)</f>
        <v>0</v>
      </c>
      <c r="S108" s="6">
        <f>IF(AND(NOT(ISTEXT(M108)),M108&gt;=0.25), 1, 0)</f>
        <v>0</v>
      </c>
      <c r="T108" s="6">
        <f>IF(AND(NOT(ISTEXT(N108)), N108&gt;=3), 1, 0)</f>
        <v>0</v>
      </c>
      <c r="U108" s="6">
        <f>IF(O108&lt;=-0.8, 1, 0)</f>
        <v>0</v>
      </c>
      <c r="V108" s="4" t="str">
        <f>IF(W108&gt;0, "Shock", "No shock")</f>
        <v>No shock</v>
      </c>
      <c r="W108" s="4">
        <f>SUM(AC108:AE108)</f>
        <v>0</v>
      </c>
      <c r="X108" s="51">
        <v>0.70549400000000007</v>
      </c>
      <c r="Y108" s="6">
        <v>0.77251646868366897</v>
      </c>
      <c r="Z108" s="6">
        <v>4.7207320000000001E-3</v>
      </c>
      <c r="AA108" s="16" t="s">
        <v>1003</v>
      </c>
      <c r="AB108" s="16" t="s">
        <v>1003</v>
      </c>
      <c r="AC108" s="6">
        <f>IF(ISTEXT(X108), 0, IF(X108&gt;1.4, 1, 0))</f>
        <v>0</v>
      </c>
      <c r="AD108" s="6">
        <f>IF(OR(ISTEXT(Y108), ISTEXT(Z108)), 0, IF(OR(Y108&gt;3, Z108&gt;=2), 1, 0))</f>
        <v>0</v>
      </c>
      <c r="AE108" s="6">
        <f>IF(AND(ISTEXT(AA108), ISTEXT(AB108)), 0, IF(AND(AA108&gt;0.03, AB108&gt;=1), 1, 0))</f>
        <v>0</v>
      </c>
      <c r="AF108" s="4" t="s">
        <v>1005</v>
      </c>
      <c r="AG108" s="5">
        <v>0</v>
      </c>
      <c r="AH108" s="4" t="str">
        <f>IF(OR(AI108&gt;=3,AJ108="Shock"),"Shock","No Shock")</f>
        <v>No Shock</v>
      </c>
      <c r="AI108" s="61">
        <v>0</v>
      </c>
      <c r="AJ108" s="6" t="str">
        <f>IF(AK108&gt;=1,"Shock","No Shock")</f>
        <v>No Shock</v>
      </c>
      <c r="AK108">
        <v>0</v>
      </c>
    </row>
    <row r="109" spans="1:37" ht="17.5" thickTop="1" thickBot="1" x14ac:dyDescent="0.5">
      <c r="A109" s="50" t="s">
        <v>147</v>
      </c>
      <c r="B109" s="3" t="s">
        <v>539</v>
      </c>
      <c r="C109" s="3" t="s">
        <v>550</v>
      </c>
      <c r="D109" s="3" t="s">
        <v>551</v>
      </c>
      <c r="E109" s="3" t="str">
        <f>_xlfn.CONCAT(D109,"_",A109)</f>
        <v>AF1706_February</v>
      </c>
      <c r="F109" s="10">
        <v>70836.421678920771</v>
      </c>
      <c r="G109" s="8">
        <f>COUNTIF(H109, "Shock")+COUNTIF(V109, "Shock")+COUNTIF(AF109, "Shock")+COUNTIF(AH109, "Shock")</f>
        <v>2</v>
      </c>
      <c r="H109" s="4" t="str">
        <f>IF(I109&gt;0, "Shock", "No shock")</f>
        <v>Shock</v>
      </c>
      <c r="I109" s="4">
        <f>SUM(P109:U109)</f>
        <v>2</v>
      </c>
      <c r="J109" s="17">
        <v>-1.20398827699515</v>
      </c>
      <c r="K109" s="17">
        <v>-2.0815904140472399</v>
      </c>
      <c r="L109" s="6" t="s">
        <v>1003</v>
      </c>
      <c r="M109" s="6" t="s">
        <v>1003</v>
      </c>
      <c r="N109" s="6" t="s">
        <v>1003</v>
      </c>
      <c r="O109" s="17">
        <v>-0.25761710146868688</v>
      </c>
      <c r="P109" s="56">
        <f>IF(J109&lt;=-0.8, 1, 0)</f>
        <v>1</v>
      </c>
      <c r="Q109" s="6">
        <f>IF(K109&lt;=-0.8, 1, 0)</f>
        <v>1</v>
      </c>
      <c r="R109" s="6">
        <f>IF(AND(NOT(ISTEXT(L109)),L109&gt;=0.25),1,0)</f>
        <v>0</v>
      </c>
      <c r="S109" s="6">
        <f>IF(AND(NOT(ISTEXT(M109)),M109&gt;=0.25), 1, 0)</f>
        <v>0</v>
      </c>
      <c r="T109" s="6">
        <f>IF(AND(NOT(ISTEXT(N109)), N109&gt;=3), 1, 0)</f>
        <v>0</v>
      </c>
      <c r="U109" s="6">
        <f>IF(O109&lt;=-0.8, 1, 0)</f>
        <v>0</v>
      </c>
      <c r="V109" s="4" t="str">
        <f>IF(W109&gt;0, "Shock", "No shock")</f>
        <v>No shock</v>
      </c>
      <c r="W109" s="4">
        <f>SUM(AC109:AE109)</f>
        <v>0</v>
      </c>
      <c r="X109" s="51">
        <v>0.79214799999999996</v>
      </c>
      <c r="Y109" s="6">
        <v>0.74309690266920903</v>
      </c>
      <c r="Z109" s="6">
        <v>0.12931764700000001</v>
      </c>
      <c r="AA109" s="16" t="s">
        <v>1003</v>
      </c>
      <c r="AB109" s="16" t="s">
        <v>1003</v>
      </c>
      <c r="AC109" s="6">
        <f>IF(ISTEXT(X109), 0, IF(X109&gt;1.4, 1, 0))</f>
        <v>0</v>
      </c>
      <c r="AD109" s="6">
        <f>IF(OR(ISTEXT(Y109), ISTEXT(Z109)), 0, IF(OR(Y109&gt;3, Z109&gt;=2), 1, 0))</f>
        <v>0</v>
      </c>
      <c r="AE109" s="6">
        <f>IF(AND(ISTEXT(AA109), ISTEXT(AB109)), 0, IF(AND(AA109&gt;0.03, AB109&gt;=1), 1, 0))</f>
        <v>0</v>
      </c>
      <c r="AF109" s="4" t="s">
        <v>1005</v>
      </c>
      <c r="AG109" s="5">
        <v>0</v>
      </c>
      <c r="AH109" s="4" t="str">
        <f>IF(OR(AI109&gt;=3,AJ109="Shock"),"Shock","No Shock")</f>
        <v>Shock</v>
      </c>
      <c r="AI109" s="61">
        <v>7</v>
      </c>
      <c r="AJ109" s="6" t="str">
        <f>IF(AK109&gt;=1,"Shock","No Shock")</f>
        <v>No Shock</v>
      </c>
      <c r="AK109">
        <v>0</v>
      </c>
    </row>
    <row r="110" spans="1:37" ht="17.5" thickTop="1" thickBot="1" x14ac:dyDescent="0.5">
      <c r="A110" s="50" t="s">
        <v>147</v>
      </c>
      <c r="B110" s="3" t="s">
        <v>402</v>
      </c>
      <c r="C110" s="3" t="s">
        <v>411</v>
      </c>
      <c r="D110" s="3" t="s">
        <v>412</v>
      </c>
      <c r="E110" s="3" t="str">
        <f>_xlfn.CONCAT(D110,"_",A110)</f>
        <v>AF1205_February</v>
      </c>
      <c r="F110" s="10">
        <v>38236.899571785252</v>
      </c>
      <c r="G110" s="8">
        <f>COUNTIF(H110, "Shock")+COUNTIF(V110, "Shock")+COUNTIF(AF110, "Shock")+COUNTIF(AH110, "Shock")</f>
        <v>0</v>
      </c>
      <c r="H110" s="4" t="str">
        <f>IF(I110&gt;0, "Shock", "No shock")</f>
        <v>No shock</v>
      </c>
      <c r="I110" s="4">
        <f>SUM(P110:U110)</f>
        <v>0</v>
      </c>
      <c r="J110" s="17">
        <v>-0.52003771492413098</v>
      </c>
      <c r="K110" s="17">
        <v>-0.36508929869160101</v>
      </c>
      <c r="L110" s="6" t="s">
        <v>1003</v>
      </c>
      <c r="M110" s="6" t="s">
        <v>1003</v>
      </c>
      <c r="N110" s="6" t="s">
        <v>1003</v>
      </c>
      <c r="O110" s="17">
        <v>0.57410208390375117</v>
      </c>
      <c r="P110" s="56">
        <f>IF(J110&lt;=-0.8, 1, 0)</f>
        <v>0</v>
      </c>
      <c r="Q110" s="6">
        <f>IF(K110&lt;=-0.8, 1, 0)</f>
        <v>0</v>
      </c>
      <c r="R110" s="6">
        <f>IF(AND(NOT(ISTEXT(L110)),L110&gt;=0.25),1,0)</f>
        <v>0</v>
      </c>
      <c r="S110" s="6">
        <f>IF(AND(NOT(ISTEXT(M110)),M110&gt;=0.25), 1, 0)</f>
        <v>0</v>
      </c>
      <c r="T110" s="6">
        <f>IF(AND(NOT(ISTEXT(N110)), N110&gt;=3), 1, 0)</f>
        <v>0</v>
      </c>
      <c r="U110" s="6">
        <f>IF(O110&lt;=-0.8, 1, 0)</f>
        <v>0</v>
      </c>
      <c r="V110" s="4" t="str">
        <f>IF(W110&gt;0, "Shock", "No shock")</f>
        <v>No shock</v>
      </c>
      <c r="W110" s="4">
        <f>SUM(AC110:AE110)</f>
        <v>0</v>
      </c>
      <c r="X110" s="51">
        <v>0.80091599999999996</v>
      </c>
      <c r="Y110" s="6">
        <v>0.71115529605278804</v>
      </c>
      <c r="Z110" s="6">
        <v>3.1908026999999999E-2</v>
      </c>
      <c r="AA110" s="16" t="s">
        <v>1003</v>
      </c>
      <c r="AB110" s="16" t="s">
        <v>1003</v>
      </c>
      <c r="AC110" s="6">
        <f>IF(ISTEXT(X110), 0, IF(X110&gt;1.4, 1, 0))</f>
        <v>0</v>
      </c>
      <c r="AD110" s="6">
        <f>IF(OR(ISTEXT(Y110), ISTEXT(Z110)), 0, IF(OR(Y110&gt;3, Z110&gt;=2), 1, 0))</f>
        <v>0</v>
      </c>
      <c r="AE110" s="6">
        <f>IF(AND(ISTEXT(AA110), ISTEXT(AB110)), 0, IF(AND(AA110&gt;0.03, AB110&gt;=1), 1, 0))</f>
        <v>0</v>
      </c>
      <c r="AF110" s="4" t="s">
        <v>1005</v>
      </c>
      <c r="AG110" s="5">
        <v>0</v>
      </c>
      <c r="AH110" s="4" t="str">
        <f>IF(OR(AI110&gt;=3,AJ110="Shock"),"Shock","No Shock")</f>
        <v>No Shock</v>
      </c>
      <c r="AI110" s="61">
        <v>0</v>
      </c>
      <c r="AJ110" s="6" t="str">
        <f>IF(AK110&gt;=1,"Shock","No Shock")</f>
        <v>No Shock</v>
      </c>
      <c r="AK110">
        <v>0</v>
      </c>
    </row>
    <row r="111" spans="1:37" ht="17.5" thickTop="1" thickBot="1" x14ac:dyDescent="0.5">
      <c r="A111" s="50" t="s">
        <v>147</v>
      </c>
      <c r="B111" s="3" t="s">
        <v>233</v>
      </c>
      <c r="C111" s="3" t="s">
        <v>246</v>
      </c>
      <c r="D111" s="3" t="s">
        <v>247</v>
      </c>
      <c r="E111" s="3" t="str">
        <f>_xlfn.CONCAT(D111,"_",A111)</f>
        <v>AF0507_February</v>
      </c>
      <c r="F111" s="10">
        <v>34184.697862123976</v>
      </c>
      <c r="G111" s="8">
        <f>COUNTIF(H111, "Shock")+COUNTIF(V111, "Shock")+COUNTIF(AF111, "Shock")+COUNTIF(AH111, "Shock")</f>
        <v>1</v>
      </c>
      <c r="H111" s="4" t="str">
        <f>IF(I111&gt;0, "Shock", "No shock")</f>
        <v>Shock</v>
      </c>
      <c r="I111" s="4">
        <f>SUM(P111:U111)</f>
        <v>1</v>
      </c>
      <c r="J111" s="17">
        <v>-0.25006874663134399</v>
      </c>
      <c r="K111" s="17">
        <v>-0.97553878625234003</v>
      </c>
      <c r="L111" s="6" t="s">
        <v>1003</v>
      </c>
      <c r="M111" s="6" t="s">
        <v>1003</v>
      </c>
      <c r="N111" s="6" t="s">
        <v>1003</v>
      </c>
      <c r="O111" s="17">
        <v>3.0319803678542531E-2</v>
      </c>
      <c r="P111" s="56">
        <f>IF(J111&lt;=-0.8, 1, 0)</f>
        <v>0</v>
      </c>
      <c r="Q111" s="6">
        <f>IF(K111&lt;=-0.8, 1, 0)</f>
        <v>1</v>
      </c>
      <c r="R111" s="6">
        <f>IF(AND(NOT(ISTEXT(L111)),L111&gt;=0.25),1,0)</f>
        <v>0</v>
      </c>
      <c r="S111" s="6">
        <f>IF(AND(NOT(ISTEXT(M111)),M111&gt;=0.25), 1, 0)</f>
        <v>0</v>
      </c>
      <c r="T111" s="6">
        <f>IF(AND(NOT(ISTEXT(N111)), N111&gt;=3), 1, 0)</f>
        <v>0</v>
      </c>
      <c r="U111" s="6">
        <f>IF(O111&lt;=-0.8, 1, 0)</f>
        <v>0</v>
      </c>
      <c r="V111" s="4" t="str">
        <f>IF(W111&gt;0, "Shock", "No shock")</f>
        <v>No shock</v>
      </c>
      <c r="W111" s="4">
        <f>SUM(AC111:AE111)</f>
        <v>0</v>
      </c>
      <c r="X111" s="51">
        <v>1.086347</v>
      </c>
      <c r="Y111" s="6">
        <v>0.70542000376970404</v>
      </c>
      <c r="Z111" s="6">
        <v>3.2588060000000002E-2</v>
      </c>
      <c r="AA111" s="16" t="s">
        <v>1003</v>
      </c>
      <c r="AB111" s="16" t="s">
        <v>1003</v>
      </c>
      <c r="AC111" s="6">
        <f>IF(ISTEXT(X111), 0, IF(X111&gt;1.4, 1, 0))</f>
        <v>0</v>
      </c>
      <c r="AD111" s="6">
        <f>IF(OR(ISTEXT(Y111), ISTEXT(Z111)), 0, IF(OR(Y111&gt;3, Z111&gt;=2), 1, 0))</f>
        <v>0</v>
      </c>
      <c r="AE111" s="6">
        <f>IF(AND(ISTEXT(AA111), ISTEXT(AB111)), 0, IF(AND(AA111&gt;0.03, AB111&gt;=1), 1, 0))</f>
        <v>0</v>
      </c>
      <c r="AF111" s="4" t="s">
        <v>1005</v>
      </c>
      <c r="AG111" s="5">
        <v>0</v>
      </c>
      <c r="AH111" s="4" t="str">
        <f>IF(OR(AI111&gt;=3,AJ111="Shock"),"Shock","No Shock")</f>
        <v>No Shock</v>
      </c>
      <c r="AI111" s="61">
        <v>2</v>
      </c>
      <c r="AJ111" s="6" t="str">
        <f>IF(AK111&gt;=1,"Shock","No Shock")</f>
        <v>No Shock</v>
      </c>
      <c r="AK111">
        <v>0</v>
      </c>
    </row>
    <row r="112" spans="1:37" ht="17.5" thickTop="1" thickBot="1" x14ac:dyDescent="0.5">
      <c r="A112" s="50" t="s">
        <v>147</v>
      </c>
      <c r="B112" s="3" t="s">
        <v>248</v>
      </c>
      <c r="C112" s="3" t="s">
        <v>269</v>
      </c>
      <c r="D112" s="3" t="s">
        <v>270</v>
      </c>
      <c r="E112" s="3" t="str">
        <f>_xlfn.CONCAT(D112,"_",A112)</f>
        <v>AF0611_February</v>
      </c>
      <c r="F112" s="10">
        <v>73038.503944390992</v>
      </c>
      <c r="G112" s="8">
        <f>COUNTIF(H112, "Shock")+COUNTIF(V112, "Shock")+COUNTIF(AF112, "Shock")+COUNTIF(AH112, "Shock")</f>
        <v>1</v>
      </c>
      <c r="H112" s="4" t="str">
        <f>IF(I112&gt;0, "Shock", "No shock")</f>
        <v>Shock</v>
      </c>
      <c r="I112" s="4">
        <f>SUM(P112:U112)</f>
        <v>1</v>
      </c>
      <c r="J112" s="17">
        <v>-0.44377348323663102</v>
      </c>
      <c r="K112" s="17">
        <v>-1.18654738437562</v>
      </c>
      <c r="L112" s="6" t="s">
        <v>1003</v>
      </c>
      <c r="M112" s="6" t="s">
        <v>1003</v>
      </c>
      <c r="N112" s="6" t="s">
        <v>1003</v>
      </c>
      <c r="O112" s="17">
        <v>0.60343312823739004</v>
      </c>
      <c r="P112" s="56">
        <f>IF(J112&lt;=-0.8, 1, 0)</f>
        <v>0</v>
      </c>
      <c r="Q112" s="6">
        <f>IF(K112&lt;=-0.8, 1, 0)</f>
        <v>1</v>
      </c>
      <c r="R112" s="6">
        <f>IF(AND(NOT(ISTEXT(L112)),L112&gt;=0.25),1,0)</f>
        <v>0</v>
      </c>
      <c r="S112" s="6">
        <f>IF(AND(NOT(ISTEXT(M112)),M112&gt;=0.25), 1, 0)</f>
        <v>0</v>
      </c>
      <c r="T112" s="6">
        <f>IF(AND(NOT(ISTEXT(N112)), N112&gt;=3), 1, 0)</f>
        <v>0</v>
      </c>
      <c r="U112" s="6">
        <f>IF(O112&lt;=-0.8, 1, 0)</f>
        <v>0</v>
      </c>
      <c r="V112" s="4" t="str">
        <f>IF(W112&gt;0, "Shock", "No shock")</f>
        <v>No shock</v>
      </c>
      <c r="W112" s="4">
        <f>SUM(AC112:AE112)</f>
        <v>0</v>
      </c>
      <c r="X112" s="51">
        <v>0.93876999999999999</v>
      </c>
      <c r="Y112" s="6">
        <v>0.697982786555853</v>
      </c>
      <c r="Z112" s="6">
        <v>0.25666392999999998</v>
      </c>
      <c r="AA112" s="16" t="s">
        <v>1003</v>
      </c>
      <c r="AB112" s="16" t="s">
        <v>1003</v>
      </c>
      <c r="AC112" s="6">
        <f>IF(ISTEXT(X112), 0, IF(X112&gt;1.4, 1, 0))</f>
        <v>0</v>
      </c>
      <c r="AD112" s="6">
        <f>IF(OR(ISTEXT(Y112), ISTEXT(Z112)), 0, IF(OR(Y112&gt;3, Z112&gt;=2), 1, 0))</f>
        <v>0</v>
      </c>
      <c r="AE112" s="6">
        <f>IF(AND(ISTEXT(AA112), ISTEXT(AB112)), 0, IF(AND(AA112&gt;0.03, AB112&gt;=1), 1, 0))</f>
        <v>0</v>
      </c>
      <c r="AF112" s="4" t="s">
        <v>1005</v>
      </c>
      <c r="AG112" s="5">
        <v>0</v>
      </c>
      <c r="AH112" s="4" t="str">
        <f>IF(OR(AI112&gt;=3,AJ112="Shock"),"Shock","No Shock")</f>
        <v>No Shock</v>
      </c>
      <c r="AI112" s="61">
        <v>2</v>
      </c>
      <c r="AJ112" s="6" t="str">
        <f>IF(AK112&gt;=1,"Shock","No Shock")</f>
        <v>No Shock</v>
      </c>
      <c r="AK112">
        <v>0</v>
      </c>
    </row>
    <row r="113" spans="1:37" ht="17.5" thickTop="1" thickBot="1" x14ac:dyDescent="0.5">
      <c r="A113" s="50" t="s">
        <v>147</v>
      </c>
      <c r="B113" s="3" t="s">
        <v>304</v>
      </c>
      <c r="C113" s="3" t="s">
        <v>315</v>
      </c>
      <c r="D113" s="3" t="s">
        <v>316</v>
      </c>
      <c r="E113" s="3" t="str">
        <f>_xlfn.CONCAT(D113,"_",A113)</f>
        <v>AF0806_February</v>
      </c>
      <c r="F113" s="10">
        <v>11533.420644637159</v>
      </c>
      <c r="G113" s="8">
        <f>COUNTIF(H113, "Shock")+COUNTIF(V113, "Shock")+COUNTIF(AF113, "Shock")+COUNTIF(AH113, "Shock")</f>
        <v>2</v>
      </c>
      <c r="H113" s="4" t="str">
        <f>IF(I113&gt;0, "Shock", "No shock")</f>
        <v>Shock</v>
      </c>
      <c r="I113" s="4">
        <f>SUM(P113:U113)</f>
        <v>1</v>
      </c>
      <c r="J113" s="17">
        <v>-0.53760859039094699</v>
      </c>
      <c r="K113" s="17">
        <v>-1.35373781124751</v>
      </c>
      <c r="L113" s="6" t="s">
        <v>1003</v>
      </c>
      <c r="M113" s="6" t="s">
        <v>1003</v>
      </c>
      <c r="N113" s="6" t="s">
        <v>1003</v>
      </c>
      <c r="O113" s="17">
        <v>0.1051667132499324</v>
      </c>
      <c r="P113" s="56">
        <f>IF(J113&lt;=-0.8, 1, 0)</f>
        <v>0</v>
      </c>
      <c r="Q113" s="6">
        <f>IF(K113&lt;=-0.8, 1, 0)</f>
        <v>1</v>
      </c>
      <c r="R113" s="6">
        <f>IF(AND(NOT(ISTEXT(L113)),L113&gt;=0.25),1,0)</f>
        <v>0</v>
      </c>
      <c r="S113" s="6">
        <f>IF(AND(NOT(ISTEXT(M113)),M113&gt;=0.25), 1, 0)</f>
        <v>0</v>
      </c>
      <c r="T113" s="6">
        <f>IF(AND(NOT(ISTEXT(N113)), N113&gt;=3), 1, 0)</f>
        <v>0</v>
      </c>
      <c r="U113" s="6">
        <f>IF(O113&lt;=-0.8, 1, 0)</f>
        <v>0</v>
      </c>
      <c r="V113" s="4" t="str">
        <f>IF(W113&gt;0, "Shock", "No shock")</f>
        <v>No shock</v>
      </c>
      <c r="W113" s="4">
        <f>SUM(AC113:AE113)</f>
        <v>0</v>
      </c>
      <c r="X113" s="51">
        <v>1.0891919999999999</v>
      </c>
      <c r="Y113" s="6">
        <v>0.68633224260586201</v>
      </c>
      <c r="Z113" s="6">
        <v>2.995948E-3</v>
      </c>
      <c r="AA113" s="16" t="s">
        <v>1003</v>
      </c>
      <c r="AB113" s="16" t="s">
        <v>1003</v>
      </c>
      <c r="AC113" s="6">
        <f>IF(ISTEXT(X113), 0, IF(X113&gt;1.4, 1, 0))</f>
        <v>0</v>
      </c>
      <c r="AD113" s="6">
        <f>IF(OR(ISTEXT(Y113), ISTEXT(Z113)), 0, IF(OR(Y113&gt;3, Z113&gt;=2), 1, 0))</f>
        <v>0</v>
      </c>
      <c r="AE113" s="6">
        <f>IF(AND(ISTEXT(AA113), ISTEXT(AB113)), 0, IF(AND(AA113&gt;0.03, AB113&gt;=1), 1, 0))</f>
        <v>0</v>
      </c>
      <c r="AF113" s="4" t="s">
        <v>1005</v>
      </c>
      <c r="AG113" s="5">
        <v>0</v>
      </c>
      <c r="AH113" s="4" t="str">
        <f>IF(OR(AI113&gt;=3,AJ113="Shock"),"Shock","No Shock")</f>
        <v>Shock</v>
      </c>
      <c r="AI113" s="61">
        <v>2</v>
      </c>
      <c r="AJ113" s="6" t="str">
        <f>IF(AK113&gt;=1,"Shock","No Shock")</f>
        <v>Shock</v>
      </c>
      <c r="AK113">
        <v>1</v>
      </c>
    </row>
    <row r="114" spans="1:37" ht="17.5" thickTop="1" thickBot="1" x14ac:dyDescent="0.5">
      <c r="A114" s="50" t="s">
        <v>147</v>
      </c>
      <c r="B114" s="3" t="s">
        <v>441</v>
      </c>
      <c r="C114" s="3" t="s">
        <v>462</v>
      </c>
      <c r="D114" s="3" t="s">
        <v>463</v>
      </c>
      <c r="E114" s="3" t="str">
        <f>_xlfn.CONCAT(D114,"_",A114)</f>
        <v>AF1311_February</v>
      </c>
      <c r="F114" s="10">
        <v>60397.871723996832</v>
      </c>
      <c r="G114" s="8">
        <f>COUNTIF(H114, "Shock")+COUNTIF(V114, "Shock")+COUNTIF(AF114, "Shock")+COUNTIF(AH114, "Shock")</f>
        <v>0</v>
      </c>
      <c r="H114" s="4" t="str">
        <f>IF(I114&gt;0, "Shock", "No shock")</f>
        <v>No shock</v>
      </c>
      <c r="I114" s="4">
        <f>SUM(P114:U114)</f>
        <v>0</v>
      </c>
      <c r="J114" s="17">
        <v>-0.29929204072271098</v>
      </c>
      <c r="K114" s="17">
        <v>-0.39011508013520901</v>
      </c>
      <c r="L114" s="6" t="s">
        <v>1003</v>
      </c>
      <c r="M114" s="6" t="s">
        <v>1003</v>
      </c>
      <c r="N114" s="6" t="s">
        <v>1003</v>
      </c>
      <c r="O114" s="17">
        <v>0.69736984592734674</v>
      </c>
      <c r="P114" s="56">
        <f>IF(J114&lt;=-0.8, 1, 0)</f>
        <v>0</v>
      </c>
      <c r="Q114" s="6">
        <f>IF(K114&lt;=-0.8, 1, 0)</f>
        <v>0</v>
      </c>
      <c r="R114" s="6">
        <f>IF(AND(NOT(ISTEXT(L114)),L114&gt;=0.25),1,0)</f>
        <v>0</v>
      </c>
      <c r="S114" s="6">
        <f>IF(AND(NOT(ISTEXT(M114)),M114&gt;=0.25), 1, 0)</f>
        <v>0</v>
      </c>
      <c r="T114" s="6">
        <f>IF(AND(NOT(ISTEXT(N114)), N114&gt;=3), 1, 0)</f>
        <v>0</v>
      </c>
      <c r="U114" s="6">
        <f>IF(O114&lt;=-0.8, 1, 0)</f>
        <v>0</v>
      </c>
      <c r="V114" s="4" t="str">
        <f>IF(W114&gt;0, "Shock", "No shock")</f>
        <v>No shock</v>
      </c>
      <c r="W114" s="4">
        <f>SUM(AC114:AE114)</f>
        <v>0</v>
      </c>
      <c r="X114" s="51">
        <v>1.1451720000000001</v>
      </c>
      <c r="Y114" s="6">
        <v>0.61189089589096801</v>
      </c>
      <c r="Z114" s="6">
        <v>0.349030532</v>
      </c>
      <c r="AA114" s="16" t="s">
        <v>1003</v>
      </c>
      <c r="AB114" s="16" t="s">
        <v>1003</v>
      </c>
      <c r="AC114" s="6">
        <f>IF(ISTEXT(X114), 0, IF(X114&gt;1.4, 1, 0))</f>
        <v>0</v>
      </c>
      <c r="AD114" s="6">
        <f>IF(OR(ISTEXT(Y114), ISTEXT(Z114)), 0, IF(OR(Y114&gt;3, Z114&gt;=2), 1, 0))</f>
        <v>0</v>
      </c>
      <c r="AE114" s="6">
        <f>IF(AND(ISTEXT(AA114), ISTEXT(AB114)), 0, IF(AND(AA114&gt;0.03, AB114&gt;=1), 1, 0))</f>
        <v>0</v>
      </c>
      <c r="AF114" s="4" t="s">
        <v>1005</v>
      </c>
      <c r="AG114" s="5">
        <v>0</v>
      </c>
      <c r="AH114" s="4" t="str">
        <f>IF(OR(AI114&gt;=3,AJ114="Shock"),"Shock","No Shock")</f>
        <v>No Shock</v>
      </c>
      <c r="AI114" s="61">
        <v>0</v>
      </c>
      <c r="AJ114" s="6" t="str">
        <f>IF(AK114&gt;=1,"Shock","No Shock")</f>
        <v>No Shock</v>
      </c>
      <c r="AK114">
        <v>0</v>
      </c>
    </row>
    <row r="115" spans="1:37" ht="17.5" thickTop="1" thickBot="1" x14ac:dyDescent="0.5">
      <c r="A115" s="50" t="s">
        <v>147</v>
      </c>
      <c r="B115" s="3" t="s">
        <v>645</v>
      </c>
      <c r="C115" s="3" t="s">
        <v>652</v>
      </c>
      <c r="D115" s="3" t="s">
        <v>653</v>
      </c>
      <c r="E115" s="3" t="str">
        <f>_xlfn.CONCAT(D115,"_",A115)</f>
        <v>AF2004_February</v>
      </c>
      <c r="F115" s="10">
        <v>19512.581419572387</v>
      </c>
      <c r="G115" s="8">
        <f>COUNTIF(H115, "Shock")+COUNTIF(V115, "Shock")+COUNTIF(AF115, "Shock")+COUNTIF(AH115, "Shock")</f>
        <v>2</v>
      </c>
      <c r="H115" s="4" t="str">
        <f>IF(I115&gt;0, "Shock", "No shock")</f>
        <v>Shock</v>
      </c>
      <c r="I115" s="4">
        <f>SUM(P115:U115)</f>
        <v>2</v>
      </c>
      <c r="J115" s="17">
        <v>0.122322827181779</v>
      </c>
      <c r="K115" s="17">
        <v>-1.29488405840737</v>
      </c>
      <c r="L115" s="6" t="s">
        <v>1003</v>
      </c>
      <c r="M115" s="6" t="s">
        <v>1003</v>
      </c>
      <c r="N115" s="6" t="s">
        <v>1003</v>
      </c>
      <c r="O115" s="17">
        <v>-0.86522487792095704</v>
      </c>
      <c r="P115" s="56">
        <f>IF(J115&lt;=-0.8, 1, 0)</f>
        <v>0</v>
      </c>
      <c r="Q115" s="6">
        <f>IF(K115&lt;=-0.8, 1, 0)</f>
        <v>1</v>
      </c>
      <c r="R115" s="6">
        <f>IF(AND(NOT(ISTEXT(L115)),L115&gt;=0.25),1,0)</f>
        <v>0</v>
      </c>
      <c r="S115" s="6">
        <f>IF(AND(NOT(ISTEXT(M115)),M115&gt;=0.25), 1, 0)</f>
        <v>0</v>
      </c>
      <c r="T115" s="6">
        <f>IF(AND(NOT(ISTEXT(N115)), N115&gt;=3), 1, 0)</f>
        <v>0</v>
      </c>
      <c r="U115" s="6">
        <f>IF(O115&lt;=-0.8, 1, 0)</f>
        <v>1</v>
      </c>
      <c r="V115" s="4" t="str">
        <f>IF(W115&gt;0, "Shock", "No shock")</f>
        <v>No shock</v>
      </c>
      <c r="W115" s="4">
        <f>SUM(AC115:AE115)</f>
        <v>0</v>
      </c>
      <c r="X115" s="51">
        <v>0.80755899999999992</v>
      </c>
      <c r="Y115" s="6">
        <v>0.59859167835924199</v>
      </c>
      <c r="Z115" s="6">
        <v>1.9410858E-2</v>
      </c>
      <c r="AA115" s="16" t="s">
        <v>1003</v>
      </c>
      <c r="AB115" s="16" t="s">
        <v>1003</v>
      </c>
      <c r="AC115" s="6">
        <f>IF(ISTEXT(X115), 0, IF(X115&gt;1.4, 1, 0))</f>
        <v>0</v>
      </c>
      <c r="AD115" s="6">
        <f>IF(OR(ISTEXT(Y115), ISTEXT(Z115)), 0, IF(OR(Y115&gt;3, Z115&gt;=2), 1, 0))</f>
        <v>0</v>
      </c>
      <c r="AE115" s="6">
        <f>IF(AND(ISTEXT(AA115), ISTEXT(AB115)), 0, IF(AND(AA115&gt;0.03, AB115&gt;=1), 1, 0))</f>
        <v>0</v>
      </c>
      <c r="AF115" s="4" t="s">
        <v>1005</v>
      </c>
      <c r="AG115" s="5">
        <v>0</v>
      </c>
      <c r="AH115" s="4" t="str">
        <f>IF(OR(AI115&gt;=3,AJ115="Shock"),"Shock","No Shock")</f>
        <v>Shock</v>
      </c>
      <c r="AI115" s="61">
        <v>3</v>
      </c>
      <c r="AJ115" s="6" t="str">
        <f>IF(AK115&gt;=1,"Shock","No Shock")</f>
        <v>No Shock</v>
      </c>
      <c r="AK115">
        <v>0</v>
      </c>
    </row>
    <row r="116" spans="1:37" ht="17.5" thickTop="1" thickBot="1" x14ac:dyDescent="0.5">
      <c r="A116" s="50" t="s">
        <v>147</v>
      </c>
      <c r="B116" s="3" t="s">
        <v>784</v>
      </c>
      <c r="C116" s="3" t="s">
        <v>798</v>
      </c>
      <c r="D116" s="3" t="s">
        <v>799</v>
      </c>
      <c r="E116" s="3" t="str">
        <f>_xlfn.CONCAT(D116,"_",A116)</f>
        <v>AF2708_February</v>
      </c>
      <c r="F116" s="10">
        <v>54970.965221699866</v>
      </c>
      <c r="G116" s="8">
        <f>COUNTIF(H116, "Shock")+COUNTIF(V116, "Shock")+COUNTIF(AF116, "Shock")+COUNTIF(AH116, "Shock")</f>
        <v>0</v>
      </c>
      <c r="H116" s="4" t="str">
        <f>IF(I116&gt;0, "Shock", "No shock")</f>
        <v>No shock</v>
      </c>
      <c r="I116" s="4">
        <f>SUM(P116:U116)</f>
        <v>0</v>
      </c>
      <c r="J116" s="17">
        <v>-0.46993694986615903</v>
      </c>
      <c r="K116" s="17">
        <v>-0.32455629878012199</v>
      </c>
      <c r="L116" s="6" t="s">
        <v>1003</v>
      </c>
      <c r="M116" s="6" t="s">
        <v>1003</v>
      </c>
      <c r="N116" s="6" t="s">
        <v>1003</v>
      </c>
      <c r="O116" s="17">
        <v>-0.24146099856375169</v>
      </c>
      <c r="P116" s="56">
        <f>IF(J116&lt;=-0.8, 1, 0)</f>
        <v>0</v>
      </c>
      <c r="Q116" s="6">
        <f>IF(K116&lt;=-0.8, 1, 0)</f>
        <v>0</v>
      </c>
      <c r="R116" s="6">
        <f>IF(AND(NOT(ISTEXT(L116)),L116&gt;=0.25),1,0)</f>
        <v>0</v>
      </c>
      <c r="S116" s="6">
        <f>IF(AND(NOT(ISTEXT(M116)),M116&gt;=0.25), 1, 0)</f>
        <v>0</v>
      </c>
      <c r="T116" s="6">
        <f>IF(AND(NOT(ISTEXT(N116)), N116&gt;=3), 1, 0)</f>
        <v>0</v>
      </c>
      <c r="U116" s="6">
        <f>IF(O116&lt;=-0.8, 1, 0)</f>
        <v>0</v>
      </c>
      <c r="V116" s="4" t="str">
        <f>IF(W116&gt;0, "Shock", "No shock")</f>
        <v>No shock</v>
      </c>
      <c r="W116" s="4">
        <f>SUM(AC116:AE116)</f>
        <v>0</v>
      </c>
      <c r="X116" s="51">
        <v>0.51075899999999996</v>
      </c>
      <c r="Y116" s="6">
        <v>0.57704201632640295</v>
      </c>
      <c r="Z116" s="6">
        <v>5.2710543999999998E-2</v>
      </c>
      <c r="AA116" s="16" t="s">
        <v>1003</v>
      </c>
      <c r="AB116" s="16" t="s">
        <v>1003</v>
      </c>
      <c r="AC116" s="6">
        <f>IF(ISTEXT(X116), 0, IF(X116&gt;1.4, 1, 0))</f>
        <v>0</v>
      </c>
      <c r="AD116" s="6">
        <f>IF(OR(ISTEXT(Y116), ISTEXT(Z116)), 0, IF(OR(Y116&gt;3, Z116&gt;=2), 1, 0))</f>
        <v>0</v>
      </c>
      <c r="AE116" s="6">
        <f>IF(AND(ISTEXT(AA116), ISTEXT(AB116)), 0, IF(AND(AA116&gt;0.03, AB116&gt;=1), 1, 0))</f>
        <v>0</v>
      </c>
      <c r="AF116" s="4" t="s">
        <v>1005</v>
      </c>
      <c r="AG116" s="5">
        <v>0</v>
      </c>
      <c r="AH116" s="4" t="str">
        <f>IF(OR(AI116&gt;=3,AJ116="Shock"),"Shock","No Shock")</f>
        <v>No Shock</v>
      </c>
      <c r="AI116" s="61">
        <v>1</v>
      </c>
      <c r="AJ116" s="6" t="str">
        <f>IF(AK116&gt;=1,"Shock","No Shock")</f>
        <v>No Shock</v>
      </c>
      <c r="AK116">
        <v>0</v>
      </c>
    </row>
    <row r="117" spans="1:37" ht="17.5" thickTop="1" thickBot="1" x14ac:dyDescent="0.5">
      <c r="A117" s="50" t="s">
        <v>147</v>
      </c>
      <c r="B117" s="3" t="s">
        <v>706</v>
      </c>
      <c r="C117" s="3" t="s">
        <v>707</v>
      </c>
      <c r="D117" s="3" t="s">
        <v>708</v>
      </c>
      <c r="E117" s="3" t="str">
        <f>_xlfn.CONCAT(D117,"_",A117)</f>
        <v>AF2301_February</v>
      </c>
      <c r="F117" s="10">
        <v>254049.64716426123</v>
      </c>
      <c r="G117" s="8">
        <f>COUNTIF(H117, "Shock")+COUNTIF(V117, "Shock")+COUNTIF(AF117, "Shock")+COUNTIF(AH117, "Shock")</f>
        <v>1</v>
      </c>
      <c r="H117" s="4" t="str">
        <f>IF(I117&gt;0, "Shock", "No shock")</f>
        <v>Shock</v>
      </c>
      <c r="I117" s="4">
        <f>SUM(P117:U117)</f>
        <v>2</v>
      </c>
      <c r="J117" s="17">
        <v>-0.81093498879146098</v>
      </c>
      <c r="K117" s="17">
        <v>-1.18156141660374</v>
      </c>
      <c r="L117" s="6" t="s">
        <v>1003</v>
      </c>
      <c r="M117" s="6" t="s">
        <v>1003</v>
      </c>
      <c r="N117" s="6" t="s">
        <v>1003</v>
      </c>
      <c r="O117" s="17">
        <v>8.4753122143298179E-2</v>
      </c>
      <c r="P117" s="56">
        <f>IF(J117&lt;=-0.8, 1, 0)</f>
        <v>1</v>
      </c>
      <c r="Q117" s="6">
        <f>IF(K117&lt;=-0.8, 1, 0)</f>
        <v>1</v>
      </c>
      <c r="R117" s="6">
        <f>IF(AND(NOT(ISTEXT(L117)),L117&gt;=0.25),1,0)</f>
        <v>0</v>
      </c>
      <c r="S117" s="6">
        <f>IF(AND(NOT(ISTEXT(M117)),M117&gt;=0.25), 1, 0)</f>
        <v>0</v>
      </c>
      <c r="T117" s="6">
        <f>IF(AND(NOT(ISTEXT(N117)), N117&gt;=3), 1, 0)</f>
        <v>0</v>
      </c>
      <c r="U117" s="6">
        <f>IF(O117&lt;=-0.8, 1, 0)</f>
        <v>0</v>
      </c>
      <c r="V117" s="4" t="str">
        <f>IF(W117&gt;0, "Shock", "No shock")</f>
        <v>No shock</v>
      </c>
      <c r="W117" s="4">
        <f>SUM(AC117:AE117)</f>
        <v>0</v>
      </c>
      <c r="X117" s="51">
        <v>0.68973699999999993</v>
      </c>
      <c r="Y117" s="6">
        <v>0.54628585085322201</v>
      </c>
      <c r="Z117" s="6">
        <v>2.5356620000000002E-3</v>
      </c>
      <c r="AA117" s="16" t="s">
        <v>1003</v>
      </c>
      <c r="AB117" s="16" t="s">
        <v>1003</v>
      </c>
      <c r="AC117" s="6">
        <f>IF(ISTEXT(X117), 0, IF(X117&gt;1.4, 1, 0))</f>
        <v>0</v>
      </c>
      <c r="AD117" s="6">
        <f>IF(OR(ISTEXT(Y117), ISTEXT(Z117)), 0, IF(OR(Y117&gt;3, Z117&gt;=2), 1, 0))</f>
        <v>0</v>
      </c>
      <c r="AE117" s="6">
        <f>IF(AND(ISTEXT(AA117), ISTEXT(AB117)), 0, IF(AND(AA117&gt;0.03, AB117&gt;=1), 1, 0))</f>
        <v>0</v>
      </c>
      <c r="AF117" s="4" t="s">
        <v>1005</v>
      </c>
      <c r="AG117" s="5">
        <v>0</v>
      </c>
      <c r="AH117" s="4" t="str">
        <f>IF(OR(AI117&gt;=3,AJ117="Shock"),"Shock","No Shock")</f>
        <v>No Shock</v>
      </c>
      <c r="AI117" s="61">
        <v>0</v>
      </c>
      <c r="AJ117" s="6" t="str">
        <f>IF(AK117&gt;=1,"Shock","No Shock")</f>
        <v>No Shock</v>
      </c>
      <c r="AK117">
        <v>0</v>
      </c>
    </row>
    <row r="118" spans="1:37" ht="17.5" thickTop="1" thickBot="1" x14ac:dyDescent="0.5">
      <c r="A118" s="50" t="s">
        <v>147</v>
      </c>
      <c r="B118" s="3" t="s">
        <v>402</v>
      </c>
      <c r="C118" s="3" t="s">
        <v>415</v>
      </c>
      <c r="D118" s="3" t="s">
        <v>416</v>
      </c>
      <c r="E118" s="3" t="str">
        <f>_xlfn.CONCAT(D118,"_",A118)</f>
        <v>AF1207_February</v>
      </c>
      <c r="F118" s="10">
        <v>56033.109045675177</v>
      </c>
      <c r="G118" s="8">
        <f>COUNTIF(H118, "Shock")+COUNTIF(V118, "Shock")+COUNTIF(AF118, "Shock")+COUNTIF(AH118, "Shock")</f>
        <v>0</v>
      </c>
      <c r="H118" s="4" t="str">
        <f>IF(I118&gt;0, "Shock", "No shock")</f>
        <v>No shock</v>
      </c>
      <c r="I118" s="4">
        <f>SUM(P118:U118)</f>
        <v>0</v>
      </c>
      <c r="J118" s="17">
        <v>-0.56902551837265503</v>
      </c>
      <c r="K118" s="17">
        <v>-0.484948867466301</v>
      </c>
      <c r="L118" s="6" t="s">
        <v>1003</v>
      </c>
      <c r="M118" s="6" t="s">
        <v>1003</v>
      </c>
      <c r="N118" s="6" t="s">
        <v>1003</v>
      </c>
      <c r="O118" s="17">
        <v>1.066248117548009</v>
      </c>
      <c r="P118" s="56">
        <f>IF(J118&lt;=-0.8, 1, 0)</f>
        <v>0</v>
      </c>
      <c r="Q118" s="6">
        <f>IF(K118&lt;=-0.8, 1, 0)</f>
        <v>0</v>
      </c>
      <c r="R118" s="6">
        <f>IF(AND(NOT(ISTEXT(L118)),L118&gt;=0.25),1,0)</f>
        <v>0</v>
      </c>
      <c r="S118" s="6">
        <f>IF(AND(NOT(ISTEXT(M118)),M118&gt;=0.25), 1, 0)</f>
        <v>0</v>
      </c>
      <c r="T118" s="6">
        <f>IF(AND(NOT(ISTEXT(N118)), N118&gt;=3), 1, 0)</f>
        <v>0</v>
      </c>
      <c r="U118" s="6">
        <f>IF(O118&lt;=-0.8, 1, 0)</f>
        <v>0</v>
      </c>
      <c r="V118" s="4" t="str">
        <f>IF(W118&gt;0, "Shock", "No shock")</f>
        <v>No shock</v>
      </c>
      <c r="W118" s="4">
        <f>SUM(AC118:AE118)</f>
        <v>0</v>
      </c>
      <c r="X118" s="51">
        <v>0.60124</v>
      </c>
      <c r="Y118" s="6">
        <v>0.54142400996043905</v>
      </c>
      <c r="Z118" s="6">
        <v>1.7668429999999999E-3</v>
      </c>
      <c r="AA118" s="16" t="s">
        <v>1003</v>
      </c>
      <c r="AB118" s="16" t="s">
        <v>1003</v>
      </c>
      <c r="AC118" s="6">
        <f>IF(ISTEXT(X118), 0, IF(X118&gt;1.4, 1, 0))</f>
        <v>0</v>
      </c>
      <c r="AD118" s="6">
        <f>IF(OR(ISTEXT(Y118), ISTEXT(Z118)), 0, IF(OR(Y118&gt;3, Z118&gt;=2), 1, 0))</f>
        <v>0</v>
      </c>
      <c r="AE118" s="6">
        <f>IF(AND(ISTEXT(AA118), ISTEXT(AB118)), 0, IF(AND(AA118&gt;0.03, AB118&gt;=1), 1, 0))</f>
        <v>0</v>
      </c>
      <c r="AF118" s="4" t="s">
        <v>1005</v>
      </c>
      <c r="AG118" s="5">
        <v>0</v>
      </c>
      <c r="AH118" s="4" t="str">
        <f>IF(OR(AI118&gt;=3,AJ118="Shock"),"Shock","No Shock")</f>
        <v>No Shock</v>
      </c>
      <c r="AI118" s="61">
        <v>0</v>
      </c>
      <c r="AJ118" s="6" t="str">
        <f>IF(AK118&gt;=1,"Shock","No Shock")</f>
        <v>No Shock</v>
      </c>
      <c r="AK118">
        <v>0</v>
      </c>
    </row>
    <row r="119" spans="1:37" ht="17.5" thickTop="1" thickBot="1" x14ac:dyDescent="0.5">
      <c r="A119" s="50" t="s">
        <v>147</v>
      </c>
      <c r="B119" s="3" t="s">
        <v>839</v>
      </c>
      <c r="C119" s="3" t="s">
        <v>866</v>
      </c>
      <c r="D119" s="3" t="s">
        <v>867</v>
      </c>
      <c r="E119" s="3" t="str">
        <f>_xlfn.CONCAT(D119,"_",A119)</f>
        <v>AF2914_February</v>
      </c>
      <c r="F119" s="10">
        <v>39350.676430961837</v>
      </c>
      <c r="G119" s="8">
        <f>COUNTIF(H119, "Shock")+COUNTIF(V119, "Shock")+COUNTIF(AF119, "Shock")+COUNTIF(AH119, "Shock")</f>
        <v>2</v>
      </c>
      <c r="H119" s="4" t="str">
        <f>IF(I119&gt;0, "Shock", "No shock")</f>
        <v>Shock</v>
      </c>
      <c r="I119" s="4">
        <f>SUM(P119:U119)</f>
        <v>3</v>
      </c>
      <c r="J119" s="17">
        <v>-1.17427432842744</v>
      </c>
      <c r="K119" s="17">
        <v>-2.1080002051133402</v>
      </c>
      <c r="L119" s="6" t="s">
        <v>1003</v>
      </c>
      <c r="M119" s="6" t="s">
        <v>1003</v>
      </c>
      <c r="N119" s="6" t="s">
        <v>1003</v>
      </c>
      <c r="O119" s="17">
        <v>-0.9478648116997942</v>
      </c>
      <c r="P119" s="56">
        <f>IF(J119&lt;=-0.8, 1, 0)</f>
        <v>1</v>
      </c>
      <c r="Q119" s="6">
        <f>IF(K119&lt;=-0.8, 1, 0)</f>
        <v>1</v>
      </c>
      <c r="R119" s="6">
        <f>IF(AND(NOT(ISTEXT(L119)),L119&gt;=0.25),1,0)</f>
        <v>0</v>
      </c>
      <c r="S119" s="6">
        <f>IF(AND(NOT(ISTEXT(M119)),M119&gt;=0.25), 1, 0)</f>
        <v>0</v>
      </c>
      <c r="T119" s="6">
        <f>IF(AND(NOT(ISTEXT(N119)), N119&gt;=3), 1, 0)</f>
        <v>0</v>
      </c>
      <c r="U119" s="6">
        <f>IF(O119&lt;=-0.8, 1, 0)</f>
        <v>1</v>
      </c>
      <c r="V119" s="4" t="str">
        <f>IF(W119&gt;0, "Shock", "No shock")</f>
        <v>No shock</v>
      </c>
      <c r="W119" s="4">
        <f>SUM(AC119:AE119)</f>
        <v>0</v>
      </c>
      <c r="X119" s="51">
        <v>0.60353000000000001</v>
      </c>
      <c r="Y119" s="6">
        <v>0.53948402143631702</v>
      </c>
      <c r="Z119" s="6">
        <v>3.8885149999999999E-3</v>
      </c>
      <c r="AA119" s="16" t="s">
        <v>1003</v>
      </c>
      <c r="AB119" s="16" t="s">
        <v>1003</v>
      </c>
      <c r="AC119" s="6">
        <f>IF(ISTEXT(X119), 0, IF(X119&gt;1.4, 1, 0))</f>
        <v>0</v>
      </c>
      <c r="AD119" s="6">
        <f>IF(OR(ISTEXT(Y119), ISTEXT(Z119)), 0, IF(OR(Y119&gt;3, Z119&gt;=2), 1, 0))</f>
        <v>0</v>
      </c>
      <c r="AE119" s="6">
        <f>IF(AND(ISTEXT(AA119), ISTEXT(AB119)), 0, IF(AND(AA119&gt;0.03, AB119&gt;=1), 1, 0))</f>
        <v>0</v>
      </c>
      <c r="AF119" s="4" t="s">
        <v>1005</v>
      </c>
      <c r="AG119" s="5">
        <v>0</v>
      </c>
      <c r="AH119" s="4" t="str">
        <f>IF(OR(AI119&gt;=3,AJ119="Shock"),"Shock","No Shock")</f>
        <v>Shock</v>
      </c>
      <c r="AI119" s="61">
        <v>4</v>
      </c>
      <c r="AJ119" s="6" t="str">
        <f>IF(AK119&gt;=1,"Shock","No Shock")</f>
        <v>No Shock</v>
      </c>
      <c r="AK119">
        <v>0</v>
      </c>
    </row>
    <row r="120" spans="1:37" ht="17.5" thickTop="1" thickBot="1" x14ac:dyDescent="0.5">
      <c r="A120" s="50" t="s">
        <v>147</v>
      </c>
      <c r="B120" s="3" t="s">
        <v>293</v>
      </c>
      <c r="C120" s="3" t="s">
        <v>294</v>
      </c>
      <c r="D120" s="3" t="s">
        <v>295</v>
      </c>
      <c r="E120" s="3" t="str">
        <f>_xlfn.CONCAT(D120,"_",A120)</f>
        <v>AF0701_February</v>
      </c>
      <c r="F120" s="10">
        <v>229108.08292138932</v>
      </c>
      <c r="G120" s="8">
        <f>COUNTIF(H120, "Shock")+COUNTIF(V120, "Shock")+COUNTIF(AF120, "Shock")+COUNTIF(AH120, "Shock")</f>
        <v>2</v>
      </c>
      <c r="H120" s="4" t="str">
        <f>IF(I120&gt;0, "Shock", "No shock")</f>
        <v>Shock</v>
      </c>
      <c r="I120" s="4">
        <f>SUM(P120:U120)</f>
        <v>1</v>
      </c>
      <c r="J120" s="17">
        <v>-0.49654272819558798</v>
      </c>
      <c r="K120" s="17">
        <v>-1.12901472647985</v>
      </c>
      <c r="L120" s="6" t="s">
        <v>1003</v>
      </c>
      <c r="M120" s="6" t="s">
        <v>1003</v>
      </c>
      <c r="N120" s="6" t="s">
        <v>1003</v>
      </c>
      <c r="O120" s="17">
        <v>-0.1539485728616673</v>
      </c>
      <c r="P120" s="56">
        <f>IF(J120&lt;=-0.8, 1, 0)</f>
        <v>0</v>
      </c>
      <c r="Q120" s="6">
        <f>IF(K120&lt;=-0.8, 1, 0)</f>
        <v>1</v>
      </c>
      <c r="R120" s="6">
        <f>IF(AND(NOT(ISTEXT(L120)),L120&gt;=0.25),1,0)</f>
        <v>0</v>
      </c>
      <c r="S120" s="6">
        <f>IF(AND(NOT(ISTEXT(M120)),M120&gt;=0.25), 1, 0)</f>
        <v>0</v>
      </c>
      <c r="T120" s="6">
        <f>IF(AND(NOT(ISTEXT(N120)), N120&gt;=3), 1, 0)</f>
        <v>0</v>
      </c>
      <c r="U120" s="6">
        <f>IF(O120&lt;=-0.8, 1, 0)</f>
        <v>0</v>
      </c>
      <c r="V120" s="4" t="str">
        <f>IF(W120&gt;0, "Shock", "No shock")</f>
        <v>No shock</v>
      </c>
      <c r="W120" s="4">
        <f>SUM(AC120:AE120)</f>
        <v>0</v>
      </c>
      <c r="X120" s="51">
        <v>1.176105</v>
      </c>
      <c r="Y120" s="6">
        <v>0.53503304572919796</v>
      </c>
      <c r="Z120" s="6">
        <v>0.28070404599999998</v>
      </c>
      <c r="AA120" s="16" t="s">
        <v>1003</v>
      </c>
      <c r="AB120" s="16" t="s">
        <v>1003</v>
      </c>
      <c r="AC120" s="6">
        <f>IF(ISTEXT(X120), 0, IF(X120&gt;1.4, 1, 0))</f>
        <v>0</v>
      </c>
      <c r="AD120" s="6">
        <f>IF(OR(ISTEXT(Y120), ISTEXT(Z120)), 0, IF(OR(Y120&gt;3, Z120&gt;=2), 1, 0))</f>
        <v>0</v>
      </c>
      <c r="AE120" s="6">
        <f>IF(AND(ISTEXT(AA120), ISTEXT(AB120)), 0, IF(AND(AA120&gt;0.03, AB120&gt;=1), 1, 0))</f>
        <v>0</v>
      </c>
      <c r="AF120" s="4" t="s">
        <v>1005</v>
      </c>
      <c r="AG120" s="5">
        <v>0</v>
      </c>
      <c r="AH120" s="4" t="str">
        <f>IF(OR(AI120&gt;=3,AJ120="Shock"),"Shock","No Shock")</f>
        <v>Shock</v>
      </c>
      <c r="AI120" s="61">
        <v>14</v>
      </c>
      <c r="AJ120" s="6" t="str">
        <f>IF(AK120&gt;=1,"Shock","No Shock")</f>
        <v>No Shock</v>
      </c>
      <c r="AK120">
        <v>0</v>
      </c>
    </row>
    <row r="121" spans="1:37" ht="17.5" thickTop="1" thickBot="1" x14ac:dyDescent="0.5">
      <c r="A121" s="50" t="s">
        <v>147</v>
      </c>
      <c r="B121" s="3" t="s">
        <v>441</v>
      </c>
      <c r="C121" s="3" t="s">
        <v>456</v>
      </c>
      <c r="D121" s="3" t="s">
        <v>457</v>
      </c>
      <c r="E121" s="3" t="str">
        <f>_xlfn.CONCAT(D121,"_",A121)</f>
        <v>AF1308_February</v>
      </c>
      <c r="F121" s="10">
        <v>62435.509280193859</v>
      </c>
      <c r="G121" s="8">
        <f>COUNTIF(H121, "Shock")+COUNTIF(V121, "Shock")+COUNTIF(AF121, "Shock")+COUNTIF(AH121, "Shock")</f>
        <v>0</v>
      </c>
      <c r="H121" s="4" t="str">
        <f>IF(I121&gt;0, "Shock", "No shock")</f>
        <v>No shock</v>
      </c>
      <c r="I121" s="4">
        <f>SUM(P121:U121)</f>
        <v>0</v>
      </c>
      <c r="J121" s="17">
        <v>-0.400478971997897</v>
      </c>
      <c r="K121" s="17">
        <v>-0.67757369875907902</v>
      </c>
      <c r="L121" s="6" t="s">
        <v>1003</v>
      </c>
      <c r="M121" s="6" t="s">
        <v>1003</v>
      </c>
      <c r="N121" s="6" t="s">
        <v>1003</v>
      </c>
      <c r="O121" s="17">
        <v>-9.1648516230560792E-2</v>
      </c>
      <c r="P121" s="56">
        <f>IF(J121&lt;=-0.8, 1, 0)</f>
        <v>0</v>
      </c>
      <c r="Q121" s="6">
        <f>IF(K121&lt;=-0.8, 1, 0)</f>
        <v>0</v>
      </c>
      <c r="R121" s="6">
        <f>IF(AND(NOT(ISTEXT(L121)),L121&gt;=0.25),1,0)</f>
        <v>0</v>
      </c>
      <c r="S121" s="6">
        <f>IF(AND(NOT(ISTEXT(M121)),M121&gt;=0.25), 1, 0)</f>
        <v>0</v>
      </c>
      <c r="T121" s="6">
        <f>IF(AND(NOT(ISTEXT(N121)), N121&gt;=3), 1, 0)</f>
        <v>0</v>
      </c>
      <c r="U121" s="6">
        <f>IF(O121&lt;=-0.8, 1, 0)</f>
        <v>0</v>
      </c>
      <c r="V121" s="4" t="str">
        <f>IF(W121&gt;0, "Shock", "No shock")</f>
        <v>No shock</v>
      </c>
      <c r="W121" s="4">
        <f>SUM(AC121:AE121)</f>
        <v>0</v>
      </c>
      <c r="X121" s="51">
        <v>1.0595050000000001</v>
      </c>
      <c r="Y121" s="6">
        <v>0.52571624945040596</v>
      </c>
      <c r="Z121" s="6">
        <v>0.19965338399999999</v>
      </c>
      <c r="AA121" s="16" t="s">
        <v>1003</v>
      </c>
      <c r="AB121" s="16" t="s">
        <v>1003</v>
      </c>
      <c r="AC121" s="6">
        <f>IF(ISTEXT(X121), 0, IF(X121&gt;1.4, 1, 0))</f>
        <v>0</v>
      </c>
      <c r="AD121" s="6">
        <f>IF(OR(ISTEXT(Y121), ISTEXT(Z121)), 0, IF(OR(Y121&gt;3, Z121&gt;=2), 1, 0))</f>
        <v>0</v>
      </c>
      <c r="AE121" s="6">
        <f>IF(AND(ISTEXT(AA121), ISTEXT(AB121)), 0, IF(AND(AA121&gt;0.03, AB121&gt;=1), 1, 0))</f>
        <v>0</v>
      </c>
      <c r="AF121" s="4" t="s">
        <v>1005</v>
      </c>
      <c r="AG121" s="5">
        <v>0</v>
      </c>
      <c r="AH121" s="4" t="str">
        <f>IF(OR(AI121&gt;=3,AJ121="Shock"),"Shock","No Shock")</f>
        <v>No Shock</v>
      </c>
      <c r="AI121" s="61">
        <v>1</v>
      </c>
      <c r="AJ121" s="6" t="str">
        <f>IF(AK121&gt;=1,"Shock","No Shock")</f>
        <v>No Shock</v>
      </c>
      <c r="AK121">
        <v>0</v>
      </c>
    </row>
    <row r="122" spans="1:37" ht="17.5" thickTop="1" thickBot="1" x14ac:dyDescent="0.5">
      <c r="A122" s="50" t="s">
        <v>147</v>
      </c>
      <c r="B122" s="3" t="s">
        <v>910</v>
      </c>
      <c r="C122" s="3" t="s">
        <v>934</v>
      </c>
      <c r="D122" s="3" t="s">
        <v>935</v>
      </c>
      <c r="E122" s="3" t="str">
        <f>_xlfn.CONCAT(D122,"_",A122)</f>
        <v>AF3213_February</v>
      </c>
      <c r="F122" s="10">
        <v>93931.294835986148</v>
      </c>
      <c r="G122" s="8">
        <f>COUNTIF(H122, "Shock")+COUNTIF(V122, "Shock")+COUNTIF(AF122, "Shock")+COUNTIF(AH122, "Shock")</f>
        <v>2</v>
      </c>
      <c r="H122" s="4" t="str">
        <f>IF(I122&gt;0, "Shock", "No shock")</f>
        <v>Shock</v>
      </c>
      <c r="I122" s="4">
        <f>SUM(P122:U122)</f>
        <v>1</v>
      </c>
      <c r="J122" s="17">
        <v>-0.52555994330732902</v>
      </c>
      <c r="K122" s="17">
        <v>-1.42692411056271</v>
      </c>
      <c r="L122" s="6" t="s">
        <v>1003</v>
      </c>
      <c r="M122" s="6" t="s">
        <v>1003</v>
      </c>
      <c r="N122" s="6" t="s">
        <v>1003</v>
      </c>
      <c r="O122" s="17">
        <v>-0.58749784668171567</v>
      </c>
      <c r="P122" s="56">
        <f>IF(J122&lt;=-0.8, 1, 0)</f>
        <v>0</v>
      </c>
      <c r="Q122" s="6">
        <f>IF(K122&lt;=-0.8, 1, 0)</f>
        <v>1</v>
      </c>
      <c r="R122" s="6">
        <f>IF(AND(NOT(ISTEXT(L122)),L122&gt;=0.25),1,0)</f>
        <v>0</v>
      </c>
      <c r="S122" s="6">
        <f>IF(AND(NOT(ISTEXT(M122)),M122&gt;=0.25), 1, 0)</f>
        <v>0</v>
      </c>
      <c r="T122" s="6">
        <f>IF(AND(NOT(ISTEXT(N122)), N122&gt;=3), 1, 0)</f>
        <v>0</v>
      </c>
      <c r="U122" s="6">
        <f>IF(O122&lt;=-0.8, 1, 0)</f>
        <v>0</v>
      </c>
      <c r="V122" s="4" t="str">
        <f>IF(W122&gt;0, "Shock", "No shock")</f>
        <v>No shock</v>
      </c>
      <c r="W122" s="4">
        <f>SUM(AC122:AE122)</f>
        <v>0</v>
      </c>
      <c r="X122" s="51">
        <v>0.78903800000000002</v>
      </c>
      <c r="Y122" s="6">
        <v>0.52028940825773695</v>
      </c>
      <c r="Z122" s="6">
        <v>4.4180158999999997E-2</v>
      </c>
      <c r="AA122" s="16" t="s">
        <v>1003</v>
      </c>
      <c r="AB122" s="16" t="s">
        <v>1003</v>
      </c>
      <c r="AC122" s="6">
        <f>IF(ISTEXT(X122), 0, IF(X122&gt;1.4, 1, 0))</f>
        <v>0</v>
      </c>
      <c r="AD122" s="6">
        <f>IF(OR(ISTEXT(Y122), ISTEXT(Z122)), 0, IF(OR(Y122&gt;3, Z122&gt;=2), 1, 0))</f>
        <v>0</v>
      </c>
      <c r="AE122" s="6">
        <f>IF(AND(ISTEXT(AA122), ISTEXT(AB122)), 0, IF(AND(AA122&gt;0.03, AB122&gt;=1), 1, 0))</f>
        <v>0</v>
      </c>
      <c r="AF122" s="4" t="s">
        <v>1005</v>
      </c>
      <c r="AG122" s="5">
        <v>0</v>
      </c>
      <c r="AH122" s="4" t="str">
        <f>IF(OR(AI122&gt;=3,AJ122="Shock"),"Shock","No Shock")</f>
        <v>Shock</v>
      </c>
      <c r="AI122" s="61">
        <v>4</v>
      </c>
      <c r="AJ122" s="6" t="str">
        <f>IF(AK122&gt;=1,"Shock","No Shock")</f>
        <v>No Shock</v>
      </c>
      <c r="AK122">
        <v>0</v>
      </c>
    </row>
    <row r="123" spans="1:37" ht="17.5" thickTop="1" thickBot="1" x14ac:dyDescent="0.5">
      <c r="A123" s="50" t="s">
        <v>147</v>
      </c>
      <c r="B123" s="3" t="s">
        <v>706</v>
      </c>
      <c r="C123" s="3" t="s">
        <v>717</v>
      </c>
      <c r="D123" s="3" t="s">
        <v>718</v>
      </c>
      <c r="E123" s="3" t="str">
        <f>_xlfn.CONCAT(D123,"_",A123)</f>
        <v>AF2306_February</v>
      </c>
      <c r="F123" s="10">
        <v>97262.611555968833</v>
      </c>
      <c r="G123" s="8">
        <f>COUNTIF(H123, "Shock")+COUNTIF(V123, "Shock")+COUNTIF(AF123, "Shock")+COUNTIF(AH123, "Shock")</f>
        <v>1</v>
      </c>
      <c r="H123" s="4" t="str">
        <f>IF(I123&gt;0, "Shock", "No shock")</f>
        <v>Shock</v>
      </c>
      <c r="I123" s="4">
        <f>SUM(P123:U123)</f>
        <v>1</v>
      </c>
      <c r="J123" s="17">
        <v>-0.662276503022598</v>
      </c>
      <c r="K123" s="17">
        <v>-1.1293296376648201</v>
      </c>
      <c r="L123" s="6" t="s">
        <v>1003</v>
      </c>
      <c r="M123" s="6" t="s">
        <v>1003</v>
      </c>
      <c r="N123" s="6" t="s">
        <v>1003</v>
      </c>
      <c r="O123" s="17">
        <v>-9.4887726697072738E-2</v>
      </c>
      <c r="P123" s="56">
        <f>IF(J123&lt;=-0.8, 1, 0)</f>
        <v>0</v>
      </c>
      <c r="Q123" s="6">
        <f>IF(K123&lt;=-0.8, 1, 0)</f>
        <v>1</v>
      </c>
      <c r="R123" s="6">
        <f>IF(AND(NOT(ISTEXT(L123)),L123&gt;=0.25),1,0)</f>
        <v>0</v>
      </c>
      <c r="S123" s="6">
        <f>IF(AND(NOT(ISTEXT(M123)),M123&gt;=0.25), 1, 0)</f>
        <v>0</v>
      </c>
      <c r="T123" s="6">
        <f>IF(AND(NOT(ISTEXT(N123)), N123&gt;=3), 1, 0)</f>
        <v>0</v>
      </c>
      <c r="U123" s="6">
        <f>IF(O123&lt;=-0.8, 1, 0)</f>
        <v>0</v>
      </c>
      <c r="V123" s="4" t="str">
        <f>IF(W123&gt;0, "Shock", "No shock")</f>
        <v>No shock</v>
      </c>
      <c r="W123" s="4">
        <f>SUM(AC123:AE123)</f>
        <v>0</v>
      </c>
      <c r="X123" s="51">
        <v>0.625664</v>
      </c>
      <c r="Y123" s="6">
        <v>0.51550813598820699</v>
      </c>
      <c r="Z123" s="6">
        <v>3.5729410000000001E-3</v>
      </c>
      <c r="AA123" s="16" t="s">
        <v>1003</v>
      </c>
      <c r="AB123" s="16" t="s">
        <v>1003</v>
      </c>
      <c r="AC123" s="6">
        <f>IF(ISTEXT(X123), 0, IF(X123&gt;1.4, 1, 0))</f>
        <v>0</v>
      </c>
      <c r="AD123" s="6">
        <f>IF(OR(ISTEXT(Y123), ISTEXT(Z123)), 0, IF(OR(Y123&gt;3, Z123&gt;=2), 1, 0))</f>
        <v>0</v>
      </c>
      <c r="AE123" s="6">
        <f>IF(AND(ISTEXT(AA123), ISTEXT(AB123)), 0, IF(AND(AA123&gt;0.03, AB123&gt;=1), 1, 0))</f>
        <v>0</v>
      </c>
      <c r="AF123" s="4" t="s">
        <v>1005</v>
      </c>
      <c r="AG123" s="5">
        <v>0</v>
      </c>
      <c r="AH123" s="4" t="str">
        <f>IF(OR(AI123&gt;=3,AJ123="Shock"),"Shock","No Shock")</f>
        <v>No Shock</v>
      </c>
      <c r="AI123" s="61">
        <v>0</v>
      </c>
      <c r="AJ123" s="6" t="str">
        <f>IF(AK123&gt;=1,"Shock","No Shock")</f>
        <v>No Shock</v>
      </c>
      <c r="AK123">
        <v>0</v>
      </c>
    </row>
    <row r="124" spans="1:37" ht="17.5" thickTop="1" thickBot="1" x14ac:dyDescent="0.5">
      <c r="A124" s="50" t="s">
        <v>147</v>
      </c>
      <c r="B124" s="3" t="s">
        <v>964</v>
      </c>
      <c r="C124" s="3" t="s">
        <v>965</v>
      </c>
      <c r="D124" s="3" t="s">
        <v>966</v>
      </c>
      <c r="E124" s="3" t="str">
        <f>_xlfn.CONCAT(D124,"_",A124)</f>
        <v>AF3401_February</v>
      </c>
      <c r="F124" s="10">
        <v>158611.3332702078</v>
      </c>
      <c r="G124" s="8">
        <f>COUNTIF(H124, "Shock")+COUNTIF(V124, "Shock")+COUNTIF(AF124, "Shock")+COUNTIF(AH124, "Shock")</f>
        <v>0</v>
      </c>
      <c r="H124" s="4" t="str">
        <f>IF(I124&gt;0, "Shock", "No shock")</f>
        <v>No shock</v>
      </c>
      <c r="I124" s="4">
        <f>SUM(P124:U124)</f>
        <v>0</v>
      </c>
      <c r="J124" s="17">
        <v>-2.00849416164962E-2</v>
      </c>
      <c r="K124" s="17">
        <v>-0.520316447116553</v>
      </c>
      <c r="L124" s="6" t="s">
        <v>1003</v>
      </c>
      <c r="M124" s="6" t="s">
        <v>1003</v>
      </c>
      <c r="N124" s="6" t="s">
        <v>1003</v>
      </c>
      <c r="O124" s="17">
        <v>8.1106894238616251E-2</v>
      </c>
      <c r="P124" s="56">
        <f>IF(J124&lt;=-0.8, 1, 0)</f>
        <v>0</v>
      </c>
      <c r="Q124" s="6">
        <f>IF(K124&lt;=-0.8, 1, 0)</f>
        <v>0</v>
      </c>
      <c r="R124" s="6">
        <f>IF(AND(NOT(ISTEXT(L124)),L124&gt;=0.25),1,0)</f>
        <v>0</v>
      </c>
      <c r="S124" s="6">
        <f>IF(AND(NOT(ISTEXT(M124)),M124&gt;=0.25), 1, 0)</f>
        <v>0</v>
      </c>
      <c r="T124" s="6">
        <f>IF(AND(NOT(ISTEXT(N124)), N124&gt;=3), 1, 0)</f>
        <v>0</v>
      </c>
      <c r="U124" s="6">
        <f>IF(O124&lt;=-0.8, 1, 0)</f>
        <v>0</v>
      </c>
      <c r="V124" s="4" t="str">
        <f>IF(W124&gt;0, "Shock", "No shock")</f>
        <v>No shock</v>
      </c>
      <c r="W124" s="4">
        <f>SUM(AC124:AE124)</f>
        <v>0</v>
      </c>
      <c r="X124" s="51">
        <v>0.74638099999999996</v>
      </c>
      <c r="Y124" s="6">
        <v>0.50178099801694298</v>
      </c>
      <c r="Z124" s="6">
        <v>5.5130409999999998E-3</v>
      </c>
      <c r="AA124" s="16" t="s">
        <v>1003</v>
      </c>
      <c r="AB124" s="16" t="s">
        <v>1003</v>
      </c>
      <c r="AC124" s="6">
        <f>IF(ISTEXT(X124), 0, IF(X124&gt;1.4, 1, 0))</f>
        <v>0</v>
      </c>
      <c r="AD124" s="6">
        <f>IF(OR(ISTEXT(Y124), ISTEXT(Z124)), 0, IF(OR(Y124&gt;3, Z124&gt;=2), 1, 0))</f>
        <v>0</v>
      </c>
      <c r="AE124" s="6">
        <f>IF(AND(ISTEXT(AA124), ISTEXT(AB124)), 0, IF(AND(AA124&gt;0.03, AB124&gt;=1), 1, 0))</f>
        <v>0</v>
      </c>
      <c r="AF124" s="4" t="s">
        <v>1005</v>
      </c>
      <c r="AG124" s="5">
        <v>0</v>
      </c>
      <c r="AH124" s="4" t="str">
        <f>IF(OR(AI124&gt;=3,AJ124="Shock"),"Shock","No Shock")</f>
        <v>No Shock</v>
      </c>
      <c r="AI124" s="61">
        <v>0</v>
      </c>
      <c r="AJ124" s="6" t="str">
        <f>IF(AK124&gt;=1,"Shock","No Shock")</f>
        <v>No Shock</v>
      </c>
      <c r="AK124">
        <v>0</v>
      </c>
    </row>
    <row r="125" spans="1:37" ht="17.5" thickTop="1" thickBot="1" x14ac:dyDescent="0.5">
      <c r="A125" s="50" t="s">
        <v>147</v>
      </c>
      <c r="B125" s="3" t="s">
        <v>784</v>
      </c>
      <c r="C125" s="3" t="s">
        <v>804</v>
      </c>
      <c r="D125" s="3" t="s">
        <v>805</v>
      </c>
      <c r="E125" s="3" t="str">
        <f>_xlfn.CONCAT(D125,"_",A125)</f>
        <v>AF2711_February</v>
      </c>
      <c r="F125" s="10">
        <v>193403.74808867835</v>
      </c>
      <c r="G125" s="8">
        <f>COUNTIF(H125, "Shock")+COUNTIF(V125, "Shock")+COUNTIF(AF125, "Shock")+COUNTIF(AH125, "Shock")</f>
        <v>0</v>
      </c>
      <c r="H125" s="4" t="str">
        <f>IF(I125&gt;0, "Shock", "No shock")</f>
        <v>No shock</v>
      </c>
      <c r="I125" s="4">
        <f>SUM(P125:U125)</f>
        <v>0</v>
      </c>
      <c r="J125" s="17">
        <v>-0.37109865174998002</v>
      </c>
      <c r="K125" s="17">
        <v>-0.27137058478285098</v>
      </c>
      <c r="L125" s="6" t="s">
        <v>1003</v>
      </c>
      <c r="M125" s="6" t="s">
        <v>1003</v>
      </c>
      <c r="N125" s="6" t="s">
        <v>1003</v>
      </c>
      <c r="O125" s="17">
        <v>0.1394458440429234</v>
      </c>
      <c r="P125" s="56">
        <f>IF(J125&lt;=-0.8, 1, 0)</f>
        <v>0</v>
      </c>
      <c r="Q125" s="6">
        <f>IF(K125&lt;=-0.8, 1, 0)</f>
        <v>0</v>
      </c>
      <c r="R125" s="6">
        <f>IF(AND(NOT(ISTEXT(L125)),L125&gt;=0.25),1,0)</f>
        <v>0</v>
      </c>
      <c r="S125" s="6">
        <f>IF(AND(NOT(ISTEXT(M125)),M125&gt;=0.25), 1, 0)</f>
        <v>0</v>
      </c>
      <c r="T125" s="6">
        <f>IF(AND(NOT(ISTEXT(N125)), N125&gt;=3), 1, 0)</f>
        <v>0</v>
      </c>
      <c r="U125" s="6">
        <f>IF(O125&lt;=-0.8, 1, 0)</f>
        <v>0</v>
      </c>
      <c r="V125" s="4" t="str">
        <f>IF(W125&gt;0, "Shock", "No shock")</f>
        <v>No shock</v>
      </c>
      <c r="W125" s="4">
        <f>SUM(AC125:AE125)</f>
        <v>0</v>
      </c>
      <c r="X125" s="51">
        <v>0.55507499999999999</v>
      </c>
      <c r="Y125" s="6">
        <v>0.48339248242556998</v>
      </c>
      <c r="Z125" s="6">
        <v>0.22368501599999999</v>
      </c>
      <c r="AA125" s="16" t="s">
        <v>1003</v>
      </c>
      <c r="AB125" s="16" t="s">
        <v>1003</v>
      </c>
      <c r="AC125" s="6">
        <f>IF(ISTEXT(X125), 0, IF(X125&gt;1.4, 1, 0))</f>
        <v>0</v>
      </c>
      <c r="AD125" s="6">
        <f>IF(OR(ISTEXT(Y125), ISTEXT(Z125)), 0, IF(OR(Y125&gt;3, Z125&gt;=2), 1, 0))</f>
        <v>0</v>
      </c>
      <c r="AE125" s="6">
        <f>IF(AND(ISTEXT(AA125), ISTEXT(AB125)), 0, IF(AND(AA125&gt;0.03, AB125&gt;=1), 1, 0))</f>
        <v>0</v>
      </c>
      <c r="AF125" s="4" t="s">
        <v>1005</v>
      </c>
      <c r="AG125" s="5">
        <v>0</v>
      </c>
      <c r="AH125" s="4" t="str">
        <f>IF(OR(AI125&gt;=3,AJ125="Shock"),"Shock","No Shock")</f>
        <v>No Shock</v>
      </c>
      <c r="AI125" s="61">
        <v>2</v>
      </c>
      <c r="AJ125" s="6" t="str">
        <f>IF(AK125&gt;=1,"Shock","No Shock")</f>
        <v>No Shock</v>
      </c>
      <c r="AK125">
        <v>0</v>
      </c>
    </row>
    <row r="126" spans="1:37" ht="17.5" thickTop="1" thickBot="1" x14ac:dyDescent="0.5">
      <c r="A126" s="50" t="s">
        <v>147</v>
      </c>
      <c r="B126" s="3" t="s">
        <v>839</v>
      </c>
      <c r="C126" s="3" t="s">
        <v>864</v>
      </c>
      <c r="D126" s="3" t="s">
        <v>865</v>
      </c>
      <c r="E126" s="3" t="str">
        <f>_xlfn.CONCAT(D126,"_",A126)</f>
        <v>AF2913_February</v>
      </c>
      <c r="F126" s="10">
        <v>87938.889850469001</v>
      </c>
      <c r="G126" s="8">
        <f>COUNTIF(H126, "Shock")+COUNTIF(V126, "Shock")+COUNTIF(AF126, "Shock")+COUNTIF(AH126, "Shock")</f>
        <v>2</v>
      </c>
      <c r="H126" s="4" t="str">
        <f>IF(I126&gt;0, "Shock", "No shock")</f>
        <v>Shock</v>
      </c>
      <c r="I126" s="4">
        <f>SUM(P126:U126)</f>
        <v>2</v>
      </c>
      <c r="J126" s="17">
        <v>-0.730184286832809</v>
      </c>
      <c r="K126" s="17">
        <v>-1.9035281499226899</v>
      </c>
      <c r="L126" s="6" t="s">
        <v>1003</v>
      </c>
      <c r="M126" s="6" t="s">
        <v>1003</v>
      </c>
      <c r="N126" s="6" t="s">
        <v>1003</v>
      </c>
      <c r="O126" s="17">
        <v>-0.9008311999909312</v>
      </c>
      <c r="P126" s="56">
        <f>IF(J126&lt;=-0.8, 1, 0)</f>
        <v>0</v>
      </c>
      <c r="Q126" s="6">
        <f>IF(K126&lt;=-0.8, 1, 0)</f>
        <v>1</v>
      </c>
      <c r="R126" s="6">
        <f>IF(AND(NOT(ISTEXT(L126)),L126&gt;=0.25),1,0)</f>
        <v>0</v>
      </c>
      <c r="S126" s="6">
        <f>IF(AND(NOT(ISTEXT(M126)),M126&gt;=0.25), 1, 0)</f>
        <v>0</v>
      </c>
      <c r="T126" s="6">
        <f>IF(AND(NOT(ISTEXT(N126)), N126&gt;=3), 1, 0)</f>
        <v>0</v>
      </c>
      <c r="U126" s="6">
        <f>IF(O126&lt;=-0.8, 1, 0)</f>
        <v>1</v>
      </c>
      <c r="V126" s="4" t="str">
        <f>IF(W126&gt;0, "Shock", "No shock")</f>
        <v>No shock</v>
      </c>
      <c r="W126" s="4">
        <f>SUM(AC126:AE126)</f>
        <v>0</v>
      </c>
      <c r="X126" s="51">
        <v>0.67071700000000012</v>
      </c>
      <c r="Y126" s="6">
        <v>0.478777133696839</v>
      </c>
      <c r="Z126" s="6">
        <v>9.8538800000000002E-4</v>
      </c>
      <c r="AA126" s="16" t="s">
        <v>1003</v>
      </c>
      <c r="AB126" s="16" t="s">
        <v>1003</v>
      </c>
      <c r="AC126" s="6">
        <f>IF(ISTEXT(X126), 0, IF(X126&gt;1.4, 1, 0))</f>
        <v>0</v>
      </c>
      <c r="AD126" s="6">
        <f>IF(OR(ISTEXT(Y126), ISTEXT(Z126)), 0, IF(OR(Y126&gt;3, Z126&gt;=2), 1, 0))</f>
        <v>0</v>
      </c>
      <c r="AE126" s="6">
        <f>IF(AND(ISTEXT(AA126), ISTEXT(AB126)), 0, IF(AND(AA126&gt;0.03, AB126&gt;=1), 1, 0))</f>
        <v>0</v>
      </c>
      <c r="AF126" s="4" t="s">
        <v>1005</v>
      </c>
      <c r="AG126" s="5">
        <v>0</v>
      </c>
      <c r="AH126" s="4" t="str">
        <f>IF(OR(AI126&gt;=3,AJ126="Shock"),"Shock","No Shock")</f>
        <v>Shock</v>
      </c>
      <c r="AI126" s="61">
        <v>4</v>
      </c>
      <c r="AJ126" s="6" t="str">
        <f>IF(AK126&gt;=1,"Shock","No Shock")</f>
        <v>No Shock</v>
      </c>
      <c r="AK126">
        <v>0</v>
      </c>
    </row>
    <row r="127" spans="1:37" ht="17.5" thickTop="1" thickBot="1" x14ac:dyDescent="0.5">
      <c r="A127" s="50" t="s">
        <v>147</v>
      </c>
      <c r="B127" s="3" t="s">
        <v>441</v>
      </c>
      <c r="C127" s="3" t="s">
        <v>444</v>
      </c>
      <c r="D127" s="3" t="s">
        <v>445</v>
      </c>
      <c r="E127" s="3" t="str">
        <f>_xlfn.CONCAT(D127,"_",A127)</f>
        <v>AF1302_February</v>
      </c>
      <c r="F127" s="10">
        <v>58706.940707475114</v>
      </c>
      <c r="G127" s="8">
        <f>COUNTIF(H127, "Shock")+COUNTIF(V127, "Shock")+COUNTIF(AF127, "Shock")+COUNTIF(AH127, "Shock")</f>
        <v>1</v>
      </c>
      <c r="H127" s="4" t="str">
        <f>IF(I127&gt;0, "Shock", "No shock")</f>
        <v>No shock</v>
      </c>
      <c r="I127" s="4">
        <f>SUM(P127:U127)</f>
        <v>0</v>
      </c>
      <c r="J127" s="17">
        <v>-0.44435161352157598</v>
      </c>
      <c r="K127" s="17">
        <v>-0.43910804390907299</v>
      </c>
      <c r="L127" s="6" t="s">
        <v>1003</v>
      </c>
      <c r="M127" s="6" t="s">
        <v>1003</v>
      </c>
      <c r="N127" s="6" t="s">
        <v>1003</v>
      </c>
      <c r="O127" s="17">
        <v>-0.1751343797504788</v>
      </c>
      <c r="P127" s="56">
        <f>IF(J127&lt;=-0.8, 1, 0)</f>
        <v>0</v>
      </c>
      <c r="Q127" s="6">
        <f>IF(K127&lt;=-0.8, 1, 0)</f>
        <v>0</v>
      </c>
      <c r="R127" s="6">
        <f>IF(AND(NOT(ISTEXT(L127)),L127&gt;=0.25),1,0)</f>
        <v>0</v>
      </c>
      <c r="S127" s="6">
        <f>IF(AND(NOT(ISTEXT(M127)),M127&gt;=0.25), 1, 0)</f>
        <v>0</v>
      </c>
      <c r="T127" s="6">
        <f>IF(AND(NOT(ISTEXT(N127)), N127&gt;=3), 1, 0)</f>
        <v>0</v>
      </c>
      <c r="U127" s="6">
        <f>IF(O127&lt;=-0.8, 1, 0)</f>
        <v>0</v>
      </c>
      <c r="V127" s="4" t="str">
        <f>IF(W127&gt;0, "Shock", "No shock")</f>
        <v>No shock</v>
      </c>
      <c r="W127" s="4">
        <f>SUM(AC127:AE127)</f>
        <v>0</v>
      </c>
      <c r="X127" s="51">
        <v>0.97918000000000005</v>
      </c>
      <c r="Y127" s="6">
        <v>0.477183442726407</v>
      </c>
      <c r="Z127" s="6">
        <v>6.1152960000000001E-3</v>
      </c>
      <c r="AA127" s="16" t="s">
        <v>1003</v>
      </c>
      <c r="AB127" s="16" t="s">
        <v>1003</v>
      </c>
      <c r="AC127" s="6">
        <f>IF(ISTEXT(X127), 0, IF(X127&gt;1.4, 1, 0))</f>
        <v>0</v>
      </c>
      <c r="AD127" s="6">
        <f>IF(OR(ISTEXT(Y127), ISTEXT(Z127)), 0, IF(OR(Y127&gt;3, Z127&gt;=2), 1, 0))</f>
        <v>0</v>
      </c>
      <c r="AE127" s="6">
        <f>IF(AND(ISTEXT(AA127), ISTEXT(AB127)), 0, IF(AND(AA127&gt;0.03, AB127&gt;=1), 1, 0))</f>
        <v>0</v>
      </c>
      <c r="AF127" s="4" t="s">
        <v>1005</v>
      </c>
      <c r="AG127" s="5">
        <v>0</v>
      </c>
      <c r="AH127" s="4" t="str">
        <f>IF(OR(AI127&gt;=3,AJ127="Shock"),"Shock","No Shock")</f>
        <v>Shock</v>
      </c>
      <c r="AI127" s="61">
        <v>4</v>
      </c>
      <c r="AJ127" s="6" t="str">
        <f>IF(AK127&gt;=1,"Shock","No Shock")</f>
        <v>No Shock</v>
      </c>
      <c r="AK127">
        <v>0</v>
      </c>
    </row>
    <row r="128" spans="1:37" ht="17.5" thickTop="1" thickBot="1" x14ac:dyDescent="0.5">
      <c r="A128" s="50" t="s">
        <v>147</v>
      </c>
      <c r="B128" s="3" t="s">
        <v>645</v>
      </c>
      <c r="C128" s="3" t="s">
        <v>648</v>
      </c>
      <c r="D128" s="3" t="s">
        <v>649</v>
      </c>
      <c r="E128" s="3" t="str">
        <f>_xlfn.CONCAT(D128,"_",A128)</f>
        <v>AF2002_February</v>
      </c>
      <c r="F128" s="10">
        <v>76701.247684562069</v>
      </c>
      <c r="G128" s="8">
        <f>COUNTIF(H128, "Shock")+COUNTIF(V128, "Shock")+COUNTIF(AF128, "Shock")+COUNTIF(AH128, "Shock")</f>
        <v>2</v>
      </c>
      <c r="H128" s="4" t="str">
        <f>IF(I128&gt;0, "Shock", "No shock")</f>
        <v>Shock</v>
      </c>
      <c r="I128" s="4">
        <f>SUM(P128:U128)</f>
        <v>2</v>
      </c>
      <c r="J128" s="17">
        <v>-4.60666212534835E-2</v>
      </c>
      <c r="K128" s="17">
        <v>-1.4218411466409999</v>
      </c>
      <c r="L128" s="6" t="s">
        <v>1003</v>
      </c>
      <c r="M128" s="6" t="s">
        <v>1003</v>
      </c>
      <c r="N128" s="6" t="s">
        <v>1003</v>
      </c>
      <c r="O128" s="17">
        <v>-1.0134816624934091</v>
      </c>
      <c r="P128" s="56">
        <f>IF(J128&lt;=-0.8, 1, 0)</f>
        <v>0</v>
      </c>
      <c r="Q128" s="6">
        <f>IF(K128&lt;=-0.8, 1, 0)</f>
        <v>1</v>
      </c>
      <c r="R128" s="6">
        <f>IF(AND(NOT(ISTEXT(L128)),L128&gt;=0.25),1,0)</f>
        <v>0</v>
      </c>
      <c r="S128" s="6">
        <f>IF(AND(NOT(ISTEXT(M128)),M128&gt;=0.25), 1, 0)</f>
        <v>0</v>
      </c>
      <c r="T128" s="6">
        <f>IF(AND(NOT(ISTEXT(N128)), N128&gt;=3), 1, 0)</f>
        <v>0</v>
      </c>
      <c r="U128" s="6">
        <f>IF(O128&lt;=-0.8, 1, 0)</f>
        <v>1</v>
      </c>
      <c r="V128" s="4" t="str">
        <f>IF(W128&gt;0, "Shock", "No shock")</f>
        <v>No shock</v>
      </c>
      <c r="W128" s="4">
        <f>SUM(AC128:AE128)</f>
        <v>0</v>
      </c>
      <c r="X128" s="51">
        <v>0.81856499999999999</v>
      </c>
      <c r="Y128" s="6">
        <v>0.46306999415335398</v>
      </c>
      <c r="Z128" s="6">
        <v>0.101014623</v>
      </c>
      <c r="AA128" s="16" t="s">
        <v>1003</v>
      </c>
      <c r="AB128" s="16" t="s">
        <v>1003</v>
      </c>
      <c r="AC128" s="6">
        <f>IF(ISTEXT(X128), 0, IF(X128&gt;1.4, 1, 0))</f>
        <v>0</v>
      </c>
      <c r="AD128" s="6">
        <f>IF(OR(ISTEXT(Y128), ISTEXT(Z128)), 0, IF(OR(Y128&gt;3, Z128&gt;=2), 1, 0))</f>
        <v>0</v>
      </c>
      <c r="AE128" s="6">
        <f>IF(AND(ISTEXT(AA128), ISTEXT(AB128)), 0, IF(AND(AA128&gt;0.03, AB128&gt;=1), 1, 0))</f>
        <v>0</v>
      </c>
      <c r="AF128" s="4" t="s">
        <v>1005</v>
      </c>
      <c r="AG128" s="5">
        <v>0</v>
      </c>
      <c r="AH128" s="4" t="str">
        <f>IF(OR(AI128&gt;=3,AJ128="Shock"),"Shock","No Shock")</f>
        <v>Shock</v>
      </c>
      <c r="AI128" s="61">
        <v>3</v>
      </c>
      <c r="AJ128" s="6" t="str">
        <f>IF(AK128&gt;=1,"Shock","No Shock")</f>
        <v>No Shock</v>
      </c>
      <c r="AK128">
        <v>0</v>
      </c>
    </row>
    <row r="129" spans="1:37" ht="17.5" thickTop="1" thickBot="1" x14ac:dyDescent="0.5">
      <c r="A129" s="50" t="s">
        <v>147</v>
      </c>
      <c r="B129" s="3" t="s">
        <v>895</v>
      </c>
      <c r="C129" s="3" t="s">
        <v>896</v>
      </c>
      <c r="D129" s="3" t="s">
        <v>897</v>
      </c>
      <c r="E129" s="3" t="str">
        <f>_xlfn.CONCAT(D129,"_",A129)</f>
        <v>AF3101_February</v>
      </c>
      <c r="F129" s="10">
        <v>114346.13398548325</v>
      </c>
      <c r="G129" s="8">
        <f>COUNTIF(H129, "Shock")+COUNTIF(V129, "Shock")+COUNTIF(AF129, "Shock")+COUNTIF(AH129, "Shock")</f>
        <v>1</v>
      </c>
      <c r="H129" s="4" t="str">
        <f>IF(I129&gt;0, "Shock", "No shock")</f>
        <v>Shock</v>
      </c>
      <c r="I129" s="4">
        <f>SUM(P129:U129)</f>
        <v>2</v>
      </c>
      <c r="J129" s="17">
        <v>-0.819844545796514</v>
      </c>
      <c r="K129" s="17">
        <v>-1.74575426056981</v>
      </c>
      <c r="L129" s="6" t="s">
        <v>1003</v>
      </c>
      <c r="M129" s="6" t="s">
        <v>1003</v>
      </c>
      <c r="N129" s="6" t="s">
        <v>1003</v>
      </c>
      <c r="O129" s="17">
        <v>-0.60138921754506858</v>
      </c>
      <c r="P129" s="56">
        <f>IF(J129&lt;=-0.8, 1, 0)</f>
        <v>1</v>
      </c>
      <c r="Q129" s="6">
        <f>IF(K129&lt;=-0.8, 1, 0)</f>
        <v>1</v>
      </c>
      <c r="R129" s="6">
        <f>IF(AND(NOT(ISTEXT(L129)),L129&gt;=0.25),1,0)</f>
        <v>0</v>
      </c>
      <c r="S129" s="6">
        <f>IF(AND(NOT(ISTEXT(M129)),M129&gt;=0.25), 1, 0)</f>
        <v>0</v>
      </c>
      <c r="T129" s="6">
        <f>IF(AND(NOT(ISTEXT(N129)), N129&gt;=3), 1, 0)</f>
        <v>0</v>
      </c>
      <c r="U129" s="6">
        <f>IF(O129&lt;=-0.8, 1, 0)</f>
        <v>0</v>
      </c>
      <c r="V129" s="4" t="str">
        <f>IF(W129&gt;0, "Shock", "No shock")</f>
        <v>No shock</v>
      </c>
      <c r="W129" s="4">
        <f>SUM(AC129:AE129)</f>
        <v>0</v>
      </c>
      <c r="X129" s="51">
        <v>0.73263199999999995</v>
      </c>
      <c r="Y129" s="6">
        <v>0.457861317525801</v>
      </c>
      <c r="Z129" s="6">
        <v>1.4140590999999999E-2</v>
      </c>
      <c r="AA129" s="16" t="s">
        <v>1003</v>
      </c>
      <c r="AB129" s="16" t="s">
        <v>1003</v>
      </c>
      <c r="AC129" s="6">
        <f>IF(ISTEXT(X129), 0, IF(X129&gt;1.4, 1, 0))</f>
        <v>0</v>
      </c>
      <c r="AD129" s="6">
        <f>IF(OR(ISTEXT(Y129), ISTEXT(Z129)), 0, IF(OR(Y129&gt;3, Z129&gt;=2), 1, 0))</f>
        <v>0</v>
      </c>
      <c r="AE129" s="6">
        <f>IF(AND(ISTEXT(AA129), ISTEXT(AB129)), 0, IF(AND(AA129&gt;0.03, AB129&gt;=1), 1, 0))</f>
        <v>0</v>
      </c>
      <c r="AF129" s="4" t="s">
        <v>1005</v>
      </c>
      <c r="AG129" s="5">
        <v>0</v>
      </c>
      <c r="AH129" s="4" t="str">
        <f>IF(OR(AI129&gt;=3,AJ129="Shock"),"Shock","No Shock")</f>
        <v>No Shock</v>
      </c>
      <c r="AI129" s="61">
        <v>0</v>
      </c>
      <c r="AJ129" s="6" t="str">
        <f>IF(AK129&gt;=1,"Shock","No Shock")</f>
        <v>No Shock</v>
      </c>
      <c r="AK129">
        <v>0</v>
      </c>
    </row>
    <row r="130" spans="1:37" ht="17.5" thickTop="1" thickBot="1" x14ac:dyDescent="0.5">
      <c r="A130" s="50" t="s">
        <v>147</v>
      </c>
      <c r="B130" s="3" t="s">
        <v>942</v>
      </c>
      <c r="C130" s="3" t="s">
        <v>958</v>
      </c>
      <c r="D130" s="3" t="s">
        <v>959</v>
      </c>
      <c r="E130" s="3" t="str">
        <f>_xlfn.CONCAT(D130,"_",A130)</f>
        <v>AF3309_February</v>
      </c>
      <c r="F130" s="10">
        <v>20354.282699487077</v>
      </c>
      <c r="G130" s="8">
        <f>COUNTIF(H130, "Shock")+COUNTIF(V130, "Shock")+COUNTIF(AF130, "Shock")+COUNTIF(AH130, "Shock")</f>
        <v>2</v>
      </c>
      <c r="H130" s="4" t="str">
        <f>IF(I130&gt;0, "Shock", "No shock")</f>
        <v>Shock</v>
      </c>
      <c r="I130" s="4">
        <f>SUM(P130:U130)</f>
        <v>1</v>
      </c>
      <c r="J130" s="17">
        <v>-0.50915189131433702</v>
      </c>
      <c r="K130" s="17">
        <v>-1.3927543580238499</v>
      </c>
      <c r="L130" s="6" t="s">
        <v>1003</v>
      </c>
      <c r="M130" s="6" t="s">
        <v>1003</v>
      </c>
      <c r="N130" s="6" t="s">
        <v>1003</v>
      </c>
      <c r="O130" s="17">
        <v>0.43069183148324602</v>
      </c>
      <c r="P130" s="56">
        <f>IF(J130&lt;=-0.8, 1, 0)</f>
        <v>0</v>
      </c>
      <c r="Q130" s="6">
        <f>IF(K130&lt;=-0.8, 1, 0)</f>
        <v>1</v>
      </c>
      <c r="R130" s="6">
        <f>IF(AND(NOT(ISTEXT(L130)),L130&gt;=0.25),1,0)</f>
        <v>0</v>
      </c>
      <c r="S130" s="6">
        <f>IF(AND(NOT(ISTEXT(M130)),M130&gt;=0.25), 1, 0)</f>
        <v>0</v>
      </c>
      <c r="T130" s="6">
        <f>IF(AND(NOT(ISTEXT(N130)), N130&gt;=3), 1, 0)</f>
        <v>0</v>
      </c>
      <c r="U130" s="6">
        <f>IF(O130&lt;=-0.8, 1, 0)</f>
        <v>0</v>
      </c>
      <c r="V130" s="4" t="str">
        <f>IF(W130&gt;0, "Shock", "No shock")</f>
        <v>No shock</v>
      </c>
      <c r="W130" s="4">
        <f>SUM(AC130:AE130)</f>
        <v>0</v>
      </c>
      <c r="X130" s="51">
        <v>0.60771900000000001</v>
      </c>
      <c r="Y130" s="6">
        <v>0.454898634981521</v>
      </c>
      <c r="Z130" s="6">
        <v>0.134988566</v>
      </c>
      <c r="AA130" s="16" t="s">
        <v>1003</v>
      </c>
      <c r="AB130" s="16" t="s">
        <v>1003</v>
      </c>
      <c r="AC130" s="6">
        <f>IF(ISTEXT(X130), 0, IF(X130&gt;1.4, 1, 0))</f>
        <v>0</v>
      </c>
      <c r="AD130" s="6">
        <f>IF(OR(ISTEXT(Y130), ISTEXT(Z130)), 0, IF(OR(Y130&gt;3, Z130&gt;=2), 1, 0))</f>
        <v>0</v>
      </c>
      <c r="AE130" s="6">
        <f>IF(AND(ISTEXT(AA130), ISTEXT(AB130)), 0, IF(AND(AA130&gt;0.03, AB130&gt;=1), 1, 0))</f>
        <v>0</v>
      </c>
      <c r="AF130" s="4" t="s">
        <v>1005</v>
      </c>
      <c r="AG130" s="5">
        <v>0</v>
      </c>
      <c r="AH130" s="4" t="str">
        <f>IF(OR(AI130&gt;=3,AJ130="Shock"),"Shock","No Shock")</f>
        <v>Shock</v>
      </c>
      <c r="AI130" s="61">
        <v>5</v>
      </c>
      <c r="AJ130" s="6" t="str">
        <f>IF(AK130&gt;=1,"Shock","No Shock")</f>
        <v>No Shock</v>
      </c>
      <c r="AK130">
        <v>0</v>
      </c>
    </row>
    <row r="131" spans="1:37" ht="17.5" thickTop="1" thickBot="1" x14ac:dyDescent="0.5">
      <c r="A131" s="50" t="s">
        <v>147</v>
      </c>
      <c r="B131" s="3" t="s">
        <v>784</v>
      </c>
      <c r="C131" s="3" t="s">
        <v>784</v>
      </c>
      <c r="D131" s="3" t="s">
        <v>785</v>
      </c>
      <c r="E131" s="3" t="str">
        <f>_xlfn.CONCAT(D131,"_",A131)</f>
        <v>AF2701_February</v>
      </c>
      <c r="F131" s="10">
        <v>855552.68444012338</v>
      </c>
      <c r="G131" s="8">
        <f>COUNTIF(H131, "Shock")+COUNTIF(V131, "Shock")+COUNTIF(AF131, "Shock")+COUNTIF(AH131, "Shock")</f>
        <v>0</v>
      </c>
      <c r="H131" s="4" t="str">
        <f>IF(I131&gt;0, "Shock", "No shock")</f>
        <v>No shock</v>
      </c>
      <c r="I131" s="4">
        <f>SUM(P131:U131)</f>
        <v>0</v>
      </c>
      <c r="J131" s="17">
        <v>-0.13076318288222</v>
      </c>
      <c r="K131" s="17">
        <v>-0.189136926174307</v>
      </c>
      <c r="L131" s="6" t="s">
        <v>1003</v>
      </c>
      <c r="M131" s="6" t="s">
        <v>1003</v>
      </c>
      <c r="N131" s="6" t="s">
        <v>1003</v>
      </c>
      <c r="O131" s="17">
        <v>0.79196109199978226</v>
      </c>
      <c r="P131" s="56">
        <f>IF(J131&lt;=-0.8, 1, 0)</f>
        <v>0</v>
      </c>
      <c r="Q131" s="6">
        <f>IF(K131&lt;=-0.8, 1, 0)</f>
        <v>0</v>
      </c>
      <c r="R131" s="6">
        <f>IF(AND(NOT(ISTEXT(L131)),L131&gt;=0.25),1,0)</f>
        <v>0</v>
      </c>
      <c r="S131" s="6">
        <f>IF(AND(NOT(ISTEXT(M131)),M131&gt;=0.25), 1, 0)</f>
        <v>0</v>
      </c>
      <c r="T131" s="6">
        <f>IF(AND(NOT(ISTEXT(N131)), N131&gt;=3), 1, 0)</f>
        <v>0</v>
      </c>
      <c r="U131" s="6">
        <f>IF(O131&lt;=-0.8, 1, 0)</f>
        <v>0</v>
      </c>
      <c r="V131" s="4" t="str">
        <f>IF(W131&gt;0, "Shock", "No shock")</f>
        <v>No shock</v>
      </c>
      <c r="W131" s="4">
        <f>SUM(AC131:AE131)</f>
        <v>0</v>
      </c>
      <c r="X131" s="51">
        <v>0.59712299999999996</v>
      </c>
      <c r="Y131" s="6">
        <v>0.439249641835191</v>
      </c>
      <c r="Z131" s="6">
        <v>0.217719098</v>
      </c>
      <c r="AA131" s="16" t="s">
        <v>1003</v>
      </c>
      <c r="AB131" s="16" t="s">
        <v>1003</v>
      </c>
      <c r="AC131" s="6">
        <f>IF(ISTEXT(X131), 0, IF(X131&gt;1.4, 1, 0))</f>
        <v>0</v>
      </c>
      <c r="AD131" s="6">
        <f>IF(OR(ISTEXT(Y131), ISTEXT(Z131)), 0, IF(OR(Y131&gt;3, Z131&gt;=2), 1, 0))</f>
        <v>0</v>
      </c>
      <c r="AE131" s="6">
        <f>IF(AND(ISTEXT(AA131), ISTEXT(AB131)), 0, IF(AND(AA131&gt;0.03, AB131&gt;=1), 1, 0))</f>
        <v>0</v>
      </c>
      <c r="AF131" s="4" t="s">
        <v>1005</v>
      </c>
      <c r="AG131" s="5">
        <v>0</v>
      </c>
      <c r="AH131" s="4" t="str">
        <f>IF(OR(AI131&gt;=3,AJ131="Shock"),"Shock","No Shock")</f>
        <v>No Shock</v>
      </c>
      <c r="AI131" s="61">
        <v>0</v>
      </c>
      <c r="AJ131" s="6" t="str">
        <f>IF(AK131&gt;=1,"Shock","No Shock")</f>
        <v>No Shock</v>
      </c>
      <c r="AK131">
        <v>0</v>
      </c>
    </row>
    <row r="132" spans="1:37" ht="17.5" thickTop="1" thickBot="1" x14ac:dyDescent="0.5">
      <c r="A132" s="50" t="s">
        <v>147</v>
      </c>
      <c r="B132" s="3" t="s">
        <v>464</v>
      </c>
      <c r="C132" s="3" t="s">
        <v>475</v>
      </c>
      <c r="D132" s="3" t="s">
        <v>476</v>
      </c>
      <c r="E132" s="3" t="str">
        <f>_xlfn.CONCAT(D132,"_",A132)</f>
        <v>AF1406_February</v>
      </c>
      <c r="F132" s="10">
        <v>53703.410879587544</v>
      </c>
      <c r="G132" s="8">
        <f>COUNTIF(H132, "Shock")+COUNTIF(V132, "Shock")+COUNTIF(AF132, "Shock")+COUNTIF(AH132, "Shock")</f>
        <v>0</v>
      </c>
      <c r="H132" s="4" t="str">
        <f>IF(I132&gt;0, "Shock", "No shock")</f>
        <v>No shock</v>
      </c>
      <c r="I132" s="4">
        <f>SUM(P132:U132)</f>
        <v>0</v>
      </c>
      <c r="J132" s="17">
        <v>-0.44287866950035099</v>
      </c>
      <c r="K132" s="17">
        <v>-0.25983215570449802</v>
      </c>
      <c r="L132" s="6" t="s">
        <v>1003</v>
      </c>
      <c r="M132" s="6" t="s">
        <v>1003</v>
      </c>
      <c r="N132" s="6" t="s">
        <v>1003</v>
      </c>
      <c r="O132" s="17">
        <v>0.65155597103567386</v>
      </c>
      <c r="P132" s="56">
        <f>IF(J132&lt;=-0.8, 1, 0)</f>
        <v>0</v>
      </c>
      <c r="Q132" s="6">
        <f>IF(K132&lt;=-0.8, 1, 0)</f>
        <v>0</v>
      </c>
      <c r="R132" s="6">
        <f>IF(AND(NOT(ISTEXT(L132)),L132&gt;=0.25),1,0)</f>
        <v>0</v>
      </c>
      <c r="S132" s="6">
        <f>IF(AND(NOT(ISTEXT(M132)),M132&gt;=0.25), 1, 0)</f>
        <v>0</v>
      </c>
      <c r="T132" s="6">
        <f>IF(AND(NOT(ISTEXT(N132)), N132&gt;=3), 1, 0)</f>
        <v>0</v>
      </c>
      <c r="U132" s="6">
        <f>IF(O132&lt;=-0.8, 1, 0)</f>
        <v>0</v>
      </c>
      <c r="V132" s="4" t="str">
        <f>IF(W132&gt;0, "Shock", "No shock")</f>
        <v>No shock</v>
      </c>
      <c r="W132" s="4">
        <f>SUM(AC132:AE132)</f>
        <v>0</v>
      </c>
      <c r="X132" s="51">
        <v>0.93444900000000009</v>
      </c>
      <c r="Y132" s="6">
        <v>0.431166551364912</v>
      </c>
      <c r="Z132" s="6">
        <v>0.188651443</v>
      </c>
      <c r="AA132" s="16" t="s">
        <v>1003</v>
      </c>
      <c r="AB132" s="16" t="s">
        <v>1003</v>
      </c>
      <c r="AC132" s="6">
        <f>IF(ISTEXT(X132), 0, IF(X132&gt;1.4, 1, 0))</f>
        <v>0</v>
      </c>
      <c r="AD132" s="6">
        <f>IF(OR(ISTEXT(Y132), ISTEXT(Z132)), 0, IF(OR(Y132&gt;3, Z132&gt;=2), 1, 0))</f>
        <v>0</v>
      </c>
      <c r="AE132" s="6">
        <f>IF(AND(ISTEXT(AA132), ISTEXT(AB132)), 0, IF(AND(AA132&gt;0.03, AB132&gt;=1), 1, 0))</f>
        <v>0</v>
      </c>
      <c r="AF132" s="4" t="s">
        <v>1005</v>
      </c>
      <c r="AG132" s="5">
        <v>0</v>
      </c>
      <c r="AH132" s="4" t="str">
        <f>IF(OR(AI132&gt;=3,AJ132="Shock"),"Shock","No Shock")</f>
        <v>No Shock</v>
      </c>
      <c r="AI132" s="61">
        <v>1</v>
      </c>
      <c r="AJ132" s="6" t="str">
        <f>IF(AK132&gt;=1,"Shock","No Shock")</f>
        <v>No Shock</v>
      </c>
      <c r="AK132">
        <v>0</v>
      </c>
    </row>
    <row r="133" spans="1:37" ht="17.5" thickTop="1" thickBot="1" x14ac:dyDescent="0.5">
      <c r="A133" s="50" t="s">
        <v>147</v>
      </c>
      <c r="B133" s="3" t="s">
        <v>746</v>
      </c>
      <c r="C133" s="3" t="s">
        <v>759</v>
      </c>
      <c r="D133" s="3" t="s">
        <v>760</v>
      </c>
      <c r="E133" s="3" t="str">
        <f>_xlfn.CONCAT(D133,"_",A133)</f>
        <v>AF2507_February</v>
      </c>
      <c r="F133" s="10">
        <v>79413.350578525249</v>
      </c>
      <c r="G133" s="8">
        <f>COUNTIF(H133, "Shock")+COUNTIF(V133, "Shock")+COUNTIF(AF133, "Shock")+COUNTIF(AH133, "Shock")</f>
        <v>1</v>
      </c>
      <c r="H133" s="4" t="str">
        <f>IF(I133&gt;0, "Shock", "No shock")</f>
        <v>Shock</v>
      </c>
      <c r="I133" s="4">
        <f>SUM(P133:U133)</f>
        <v>1</v>
      </c>
      <c r="J133" s="17">
        <v>-0.88201081516719104</v>
      </c>
      <c r="K133" s="17">
        <v>-0.582829378028907</v>
      </c>
      <c r="L133" s="6" t="s">
        <v>1003</v>
      </c>
      <c r="M133" s="6" t="s">
        <v>1003</v>
      </c>
      <c r="N133" s="6" t="s">
        <v>1003</v>
      </c>
      <c r="O133" s="17">
        <v>-0.25885590264656549</v>
      </c>
      <c r="P133" s="56">
        <f>IF(J133&lt;=-0.8, 1, 0)</f>
        <v>1</v>
      </c>
      <c r="Q133" s="6">
        <f>IF(K133&lt;=-0.8, 1, 0)</f>
        <v>0</v>
      </c>
      <c r="R133" s="6">
        <f>IF(AND(NOT(ISTEXT(L133)),L133&gt;=0.25),1,0)</f>
        <v>0</v>
      </c>
      <c r="S133" s="6">
        <f>IF(AND(NOT(ISTEXT(M133)),M133&gt;=0.25), 1, 0)</f>
        <v>0</v>
      </c>
      <c r="T133" s="6">
        <f>IF(AND(NOT(ISTEXT(N133)), N133&gt;=3), 1, 0)</f>
        <v>0</v>
      </c>
      <c r="U133" s="6">
        <f>IF(O133&lt;=-0.8, 1, 0)</f>
        <v>0</v>
      </c>
      <c r="V133" s="4" t="str">
        <f>IF(W133&gt;0, "Shock", "No shock")</f>
        <v>No shock</v>
      </c>
      <c r="W133" s="4">
        <f>SUM(AC133:AE133)</f>
        <v>0</v>
      </c>
      <c r="X133" s="51" t="s">
        <v>1003</v>
      </c>
      <c r="Y133" s="6">
        <v>0.42694486804416898</v>
      </c>
      <c r="Z133" s="6">
        <v>0.12752206099999999</v>
      </c>
      <c r="AA133" s="16" t="s">
        <v>1003</v>
      </c>
      <c r="AB133" s="16" t="s">
        <v>1003</v>
      </c>
      <c r="AC133" s="6">
        <f>IF(ISTEXT(X133), 0, IF(X133&gt;1.4, 1, 0))</f>
        <v>0</v>
      </c>
      <c r="AD133" s="6">
        <f>IF(OR(ISTEXT(Y133), ISTEXT(Z133)), 0, IF(OR(Y133&gt;3, Z133&gt;=2), 1, 0))</f>
        <v>0</v>
      </c>
      <c r="AE133" s="6">
        <f>IF(AND(ISTEXT(AA133), ISTEXT(AB133)), 0, IF(AND(AA133&gt;0.03, AB133&gt;=1), 1, 0))</f>
        <v>0</v>
      </c>
      <c r="AF133" s="4" t="s">
        <v>1005</v>
      </c>
      <c r="AG133" s="5">
        <v>0</v>
      </c>
      <c r="AH133" s="4" t="str">
        <f>IF(OR(AI133&gt;=3,AJ133="Shock"),"Shock","No Shock")</f>
        <v>No Shock</v>
      </c>
      <c r="AI133" s="61">
        <v>2</v>
      </c>
      <c r="AJ133" s="6" t="str">
        <f>IF(AK133&gt;=1,"Shock","No Shock")</f>
        <v>No Shock</v>
      </c>
      <c r="AK133">
        <v>0</v>
      </c>
    </row>
    <row r="134" spans="1:37" ht="17.5" thickTop="1" thickBot="1" x14ac:dyDescent="0.5">
      <c r="A134" s="50" t="s">
        <v>147</v>
      </c>
      <c r="B134" s="3" t="s">
        <v>692</v>
      </c>
      <c r="C134" s="3" t="s">
        <v>700</v>
      </c>
      <c r="D134" s="3" t="s">
        <v>701</v>
      </c>
      <c r="E134" s="3" t="str">
        <f>_xlfn.CONCAT(D134,"_",A134)</f>
        <v>AF2205_February</v>
      </c>
      <c r="F134" s="10">
        <v>154442.50026049971</v>
      </c>
      <c r="G134" s="8">
        <f>COUNTIF(H134, "Shock")+COUNTIF(V134, "Shock")+COUNTIF(AF134, "Shock")+COUNTIF(AH134, "Shock")</f>
        <v>1</v>
      </c>
      <c r="H134" s="4" t="str">
        <f>IF(I134&gt;0, "Shock", "No shock")</f>
        <v>Shock</v>
      </c>
      <c r="I134" s="4">
        <f>SUM(P134:U134)</f>
        <v>1</v>
      </c>
      <c r="J134" s="17">
        <v>-0.210541671443292</v>
      </c>
      <c r="K134" s="17">
        <v>-1.2547887236464299</v>
      </c>
      <c r="L134" s="6" t="s">
        <v>1003</v>
      </c>
      <c r="M134" s="6" t="s">
        <v>1003</v>
      </c>
      <c r="N134" s="6" t="s">
        <v>1003</v>
      </c>
      <c r="O134" s="17">
        <v>0.19842864880303879</v>
      </c>
      <c r="P134" s="56">
        <f>IF(J134&lt;=-0.8, 1, 0)</f>
        <v>0</v>
      </c>
      <c r="Q134" s="6">
        <f>IF(K134&lt;=-0.8, 1, 0)</f>
        <v>1</v>
      </c>
      <c r="R134" s="6">
        <f>IF(AND(NOT(ISTEXT(L134)),L134&gt;=0.25),1,0)</f>
        <v>0</v>
      </c>
      <c r="S134" s="6">
        <f>IF(AND(NOT(ISTEXT(M134)),M134&gt;=0.25), 1, 0)</f>
        <v>0</v>
      </c>
      <c r="T134" s="6">
        <f>IF(AND(NOT(ISTEXT(N134)), N134&gt;=3), 1, 0)</f>
        <v>0</v>
      </c>
      <c r="U134" s="6">
        <f>IF(O134&lt;=-0.8, 1, 0)</f>
        <v>0</v>
      </c>
      <c r="V134" s="4" t="str">
        <f>IF(W134&gt;0, "Shock", "No shock")</f>
        <v>No shock</v>
      </c>
      <c r="W134" s="4">
        <f>SUM(AC134:AE134)</f>
        <v>0</v>
      </c>
      <c r="X134" s="51">
        <v>0.71097300000000008</v>
      </c>
      <c r="Y134" s="6">
        <v>0.41187801683137099</v>
      </c>
      <c r="Z134" s="6">
        <v>8.5061302000000005E-2</v>
      </c>
      <c r="AA134" s="16" t="s">
        <v>1003</v>
      </c>
      <c r="AB134" s="16" t="s">
        <v>1003</v>
      </c>
      <c r="AC134" s="6">
        <f>IF(ISTEXT(X134), 0, IF(X134&gt;1.4, 1, 0))</f>
        <v>0</v>
      </c>
      <c r="AD134" s="6">
        <f>IF(OR(ISTEXT(Y134), ISTEXT(Z134)), 0, IF(OR(Y134&gt;3, Z134&gt;=2), 1, 0))</f>
        <v>0</v>
      </c>
      <c r="AE134" s="6">
        <f>IF(AND(ISTEXT(AA134), ISTEXT(AB134)), 0, IF(AND(AA134&gt;0.03, AB134&gt;=1), 1, 0))</f>
        <v>0</v>
      </c>
      <c r="AF134" s="4" t="s">
        <v>1005</v>
      </c>
      <c r="AG134" s="5">
        <v>0</v>
      </c>
      <c r="AH134" s="4" t="str">
        <f>IF(OR(AI134&gt;=3,AJ134="Shock"),"Shock","No Shock")</f>
        <v>No Shock</v>
      </c>
      <c r="AI134" s="61">
        <v>0</v>
      </c>
      <c r="AJ134" s="6" t="str">
        <f>IF(AK134&gt;=1,"Shock","No Shock")</f>
        <v>No Shock</v>
      </c>
      <c r="AK134">
        <v>0</v>
      </c>
    </row>
    <row r="135" spans="1:37" ht="17.5" thickTop="1" thickBot="1" x14ac:dyDescent="0.5">
      <c r="A135" s="50" t="s">
        <v>147</v>
      </c>
      <c r="B135" s="3" t="s">
        <v>910</v>
      </c>
      <c r="C135" s="3" t="s">
        <v>932</v>
      </c>
      <c r="D135" s="3" t="s">
        <v>933</v>
      </c>
      <c r="E135" s="3" t="str">
        <f>_xlfn.CONCAT(D135,"_",A135)</f>
        <v>AF3212_February</v>
      </c>
      <c r="F135" s="10">
        <v>108622.75286238975</v>
      </c>
      <c r="G135" s="8">
        <f>COUNTIF(H135, "Shock")+COUNTIF(V135, "Shock")+COUNTIF(AF135, "Shock")+COUNTIF(AH135, "Shock")</f>
        <v>1</v>
      </c>
      <c r="H135" s="4" t="str">
        <f>IF(I135&gt;0, "Shock", "No shock")</f>
        <v>Shock</v>
      </c>
      <c r="I135" s="4">
        <f>SUM(P135:U135)</f>
        <v>2</v>
      </c>
      <c r="J135" s="17">
        <v>-0.96408444208403399</v>
      </c>
      <c r="K135" s="17">
        <v>-1.50563424949845</v>
      </c>
      <c r="L135" s="6" t="s">
        <v>1003</v>
      </c>
      <c r="M135" s="6" t="s">
        <v>1003</v>
      </c>
      <c r="N135" s="6" t="s">
        <v>1003</v>
      </c>
      <c r="O135" s="17">
        <v>-0.2732961480179551</v>
      </c>
      <c r="P135" s="56">
        <f>IF(J135&lt;=-0.8, 1, 0)</f>
        <v>1</v>
      </c>
      <c r="Q135" s="6">
        <f>IF(K135&lt;=-0.8, 1, 0)</f>
        <v>1</v>
      </c>
      <c r="R135" s="6">
        <f>IF(AND(NOT(ISTEXT(L135)),L135&gt;=0.25),1,0)</f>
        <v>0</v>
      </c>
      <c r="S135" s="6">
        <f>IF(AND(NOT(ISTEXT(M135)),M135&gt;=0.25), 1, 0)</f>
        <v>0</v>
      </c>
      <c r="T135" s="6">
        <f>IF(AND(NOT(ISTEXT(N135)), N135&gt;=3), 1, 0)</f>
        <v>0</v>
      </c>
      <c r="U135" s="6">
        <f>IF(O135&lt;=-0.8, 1, 0)</f>
        <v>0</v>
      </c>
      <c r="V135" s="4" t="str">
        <f>IF(W135&gt;0, "Shock", "No shock")</f>
        <v>No shock</v>
      </c>
      <c r="W135" s="4">
        <f>SUM(AC135:AE135)</f>
        <v>0</v>
      </c>
      <c r="X135" s="51">
        <v>0.75046299999999999</v>
      </c>
      <c r="Y135" s="6">
        <v>0.40579916174637298</v>
      </c>
      <c r="Z135" s="6">
        <v>0.236575855</v>
      </c>
      <c r="AA135" s="16" t="s">
        <v>1003</v>
      </c>
      <c r="AB135" s="16" t="s">
        <v>1003</v>
      </c>
      <c r="AC135" s="6">
        <f>IF(ISTEXT(X135), 0, IF(X135&gt;1.4, 1, 0))</f>
        <v>0</v>
      </c>
      <c r="AD135" s="6">
        <f>IF(OR(ISTEXT(Y135), ISTEXT(Z135)), 0, IF(OR(Y135&gt;3, Z135&gt;=2), 1, 0))</f>
        <v>0</v>
      </c>
      <c r="AE135" s="6">
        <f>IF(AND(ISTEXT(AA135), ISTEXT(AB135)), 0, IF(AND(AA135&gt;0.03, AB135&gt;=1), 1, 0))</f>
        <v>0</v>
      </c>
      <c r="AF135" s="4" t="s">
        <v>1005</v>
      </c>
      <c r="AG135" s="5">
        <v>0</v>
      </c>
      <c r="AH135" s="4" t="str">
        <f>IF(OR(AI135&gt;=3,AJ135="Shock"),"Shock","No Shock")</f>
        <v>No Shock</v>
      </c>
      <c r="AI135" s="61">
        <v>0</v>
      </c>
      <c r="AJ135" s="6" t="str">
        <f>IF(AK135&gt;=1,"Shock","No Shock")</f>
        <v>No Shock</v>
      </c>
      <c r="AK135">
        <v>0</v>
      </c>
    </row>
    <row r="136" spans="1:37" ht="17.5" thickTop="1" thickBot="1" x14ac:dyDescent="0.5">
      <c r="A136" s="50" t="s">
        <v>147</v>
      </c>
      <c r="B136" s="3" t="s">
        <v>942</v>
      </c>
      <c r="C136" s="3" t="s">
        <v>946</v>
      </c>
      <c r="D136" s="3" t="s">
        <v>947</v>
      </c>
      <c r="E136" s="3" t="str">
        <f>_xlfn.CONCAT(D136,"_",A136)</f>
        <v>AF3303_February</v>
      </c>
      <c r="F136" s="10">
        <v>56472.833720127033</v>
      </c>
      <c r="G136" s="8">
        <f>COUNTIF(H136, "Shock")+COUNTIF(V136, "Shock")+COUNTIF(AF136, "Shock")+COUNTIF(AH136, "Shock")</f>
        <v>1</v>
      </c>
      <c r="H136" s="4" t="str">
        <f>IF(I136&gt;0, "Shock", "No shock")</f>
        <v>Shock</v>
      </c>
      <c r="I136" s="4">
        <f>SUM(P136:U136)</f>
        <v>1</v>
      </c>
      <c r="J136" s="17">
        <v>-0.52192420951830998</v>
      </c>
      <c r="K136" s="17">
        <v>-1.62616031292157</v>
      </c>
      <c r="L136" s="6" t="s">
        <v>1003</v>
      </c>
      <c r="M136" s="6" t="s">
        <v>1003</v>
      </c>
      <c r="N136" s="6" t="s">
        <v>1003</v>
      </c>
      <c r="O136" s="17">
        <v>0.58552137473704746</v>
      </c>
      <c r="P136" s="56">
        <f>IF(J136&lt;=-0.8, 1, 0)</f>
        <v>0</v>
      </c>
      <c r="Q136" s="6">
        <f>IF(K136&lt;=-0.8, 1, 0)</f>
        <v>1</v>
      </c>
      <c r="R136" s="6">
        <f>IF(AND(NOT(ISTEXT(L136)),L136&gt;=0.25),1,0)</f>
        <v>0</v>
      </c>
      <c r="S136" s="6">
        <f>IF(AND(NOT(ISTEXT(M136)),M136&gt;=0.25), 1, 0)</f>
        <v>0</v>
      </c>
      <c r="T136" s="6">
        <f>IF(AND(NOT(ISTEXT(N136)), N136&gt;=3), 1, 0)</f>
        <v>0</v>
      </c>
      <c r="U136" s="6">
        <f>IF(O136&lt;=-0.8, 1, 0)</f>
        <v>0</v>
      </c>
      <c r="V136" s="4" t="str">
        <f>IF(W136&gt;0, "Shock", "No shock")</f>
        <v>No shock</v>
      </c>
      <c r="W136" s="4">
        <f>SUM(AC136:AE136)</f>
        <v>0</v>
      </c>
      <c r="X136" s="51">
        <v>0.63633799999999996</v>
      </c>
      <c r="Y136" s="6">
        <v>0.38109714810095902</v>
      </c>
      <c r="Z136" s="6">
        <v>0.58948917499999998</v>
      </c>
      <c r="AA136" s="16" t="s">
        <v>1003</v>
      </c>
      <c r="AB136" s="16" t="s">
        <v>1003</v>
      </c>
      <c r="AC136" s="6">
        <f>IF(ISTEXT(X136), 0, IF(X136&gt;1.4, 1, 0))</f>
        <v>0</v>
      </c>
      <c r="AD136" s="6">
        <f>IF(OR(ISTEXT(Y136), ISTEXT(Z136)), 0, IF(OR(Y136&gt;3, Z136&gt;=2), 1, 0))</f>
        <v>0</v>
      </c>
      <c r="AE136" s="6">
        <f>IF(AND(ISTEXT(AA136), ISTEXT(AB136)), 0, IF(AND(AA136&gt;0.03, AB136&gt;=1), 1, 0))</f>
        <v>0</v>
      </c>
      <c r="AF136" s="4" t="s">
        <v>1005</v>
      </c>
      <c r="AG136" s="5">
        <v>0</v>
      </c>
      <c r="AH136" s="4" t="str">
        <f>IF(OR(AI136&gt;=3,AJ136="Shock"),"Shock","No Shock")</f>
        <v>No Shock</v>
      </c>
      <c r="AI136" s="61">
        <v>1</v>
      </c>
      <c r="AJ136" s="6" t="str">
        <f>IF(AK136&gt;=1,"Shock","No Shock")</f>
        <v>No Shock</v>
      </c>
      <c r="AK136">
        <v>0</v>
      </c>
    </row>
    <row r="137" spans="1:37" ht="17.5" thickTop="1" thickBot="1" x14ac:dyDescent="0.5">
      <c r="A137" s="50" t="s">
        <v>147</v>
      </c>
      <c r="B137" s="3" t="s">
        <v>692</v>
      </c>
      <c r="C137" s="3" t="s">
        <v>696</v>
      </c>
      <c r="D137" s="3" t="s">
        <v>697</v>
      </c>
      <c r="E137" s="3" t="str">
        <f>_xlfn.CONCAT(D137,"_",A137)</f>
        <v>AF2203_February</v>
      </c>
      <c r="F137" s="10">
        <v>172725.45017389435</v>
      </c>
      <c r="G137" s="8">
        <f>COUNTIF(H137, "Shock")+COUNTIF(V137, "Shock")+COUNTIF(AF137, "Shock")+COUNTIF(AH137, "Shock")</f>
        <v>1</v>
      </c>
      <c r="H137" s="4" t="str">
        <f>IF(I137&gt;0, "Shock", "No shock")</f>
        <v>Shock</v>
      </c>
      <c r="I137" s="4">
        <f>SUM(P137:U137)</f>
        <v>1</v>
      </c>
      <c r="J137" s="17">
        <v>-0.51362420029905997</v>
      </c>
      <c r="K137" s="17">
        <v>-1.1333168755362</v>
      </c>
      <c r="L137" s="6" t="s">
        <v>1003</v>
      </c>
      <c r="M137" s="6" t="s">
        <v>1003</v>
      </c>
      <c r="N137" s="6" t="s">
        <v>1003</v>
      </c>
      <c r="O137" s="17">
        <v>-0.12492892969067031</v>
      </c>
      <c r="P137" s="56">
        <f>IF(J137&lt;=-0.8, 1, 0)</f>
        <v>0</v>
      </c>
      <c r="Q137" s="6">
        <f>IF(K137&lt;=-0.8, 1, 0)</f>
        <v>1</v>
      </c>
      <c r="R137" s="6">
        <f>IF(AND(NOT(ISTEXT(L137)),L137&gt;=0.25),1,0)</f>
        <v>0</v>
      </c>
      <c r="S137" s="6">
        <f>IF(AND(NOT(ISTEXT(M137)),M137&gt;=0.25), 1, 0)</f>
        <v>0</v>
      </c>
      <c r="T137" s="6">
        <f>IF(AND(NOT(ISTEXT(N137)), N137&gt;=3), 1, 0)</f>
        <v>0</v>
      </c>
      <c r="U137" s="6">
        <f>IF(O137&lt;=-0.8, 1, 0)</f>
        <v>0</v>
      </c>
      <c r="V137" s="4" t="str">
        <f>IF(W137&gt;0, "Shock", "No shock")</f>
        <v>No shock</v>
      </c>
      <c r="W137" s="4">
        <f>SUM(AC137:AE137)</f>
        <v>0</v>
      </c>
      <c r="X137" s="51">
        <v>0.70655900000000005</v>
      </c>
      <c r="Y137" s="6">
        <v>0.37758987449159698</v>
      </c>
      <c r="Z137" s="6">
        <v>4.7575250999999999E-2</v>
      </c>
      <c r="AA137" s="16" t="s">
        <v>1003</v>
      </c>
      <c r="AB137" s="16" t="s">
        <v>1003</v>
      </c>
      <c r="AC137" s="6">
        <f>IF(ISTEXT(X137), 0, IF(X137&gt;1.4, 1, 0))</f>
        <v>0</v>
      </c>
      <c r="AD137" s="6">
        <f>IF(OR(ISTEXT(Y137), ISTEXT(Z137)), 0, IF(OR(Y137&gt;3, Z137&gt;=2), 1, 0))</f>
        <v>0</v>
      </c>
      <c r="AE137" s="6">
        <f>IF(AND(ISTEXT(AA137), ISTEXT(AB137)), 0, IF(AND(AA137&gt;0.03, AB137&gt;=1), 1, 0))</f>
        <v>0</v>
      </c>
      <c r="AF137" s="4" t="s">
        <v>1005</v>
      </c>
      <c r="AG137" s="5">
        <v>0</v>
      </c>
      <c r="AH137" s="4" t="str">
        <f>IF(OR(AI137&gt;=3,AJ137="Shock"),"Shock","No Shock")</f>
        <v>No Shock</v>
      </c>
      <c r="AI137" s="61">
        <v>0</v>
      </c>
      <c r="AJ137" s="6" t="str">
        <f>IF(AK137&gt;=1,"Shock","No Shock")</f>
        <v>No Shock</v>
      </c>
      <c r="AK137">
        <v>0</v>
      </c>
    </row>
    <row r="138" spans="1:37" ht="17.5" thickTop="1" thickBot="1" x14ac:dyDescent="0.5">
      <c r="A138" s="50" t="s">
        <v>147</v>
      </c>
      <c r="B138" s="3" t="s">
        <v>364</v>
      </c>
      <c r="C138" s="3" t="s">
        <v>370</v>
      </c>
      <c r="D138" s="3" t="s">
        <v>371</v>
      </c>
      <c r="E138" s="3" t="str">
        <f>_xlfn.CONCAT(D138,"_",A138)</f>
        <v>AF1104_February</v>
      </c>
      <c r="F138" s="10">
        <v>67354.509961084332</v>
      </c>
      <c r="G138" s="8">
        <f>COUNTIF(H138, "Shock")+COUNTIF(V138, "Shock")+COUNTIF(AF138, "Shock")+COUNTIF(AH138, "Shock")</f>
        <v>0</v>
      </c>
      <c r="H138" s="4" t="str">
        <f>IF(I138&gt;0, "Shock", "No shock")</f>
        <v>No shock</v>
      </c>
      <c r="I138" s="4">
        <f>SUM(P138:U138)</f>
        <v>0</v>
      </c>
      <c r="J138" s="17">
        <v>-0.78597084879875201</v>
      </c>
      <c r="K138" s="17">
        <v>-0.43735904097557099</v>
      </c>
      <c r="L138" s="6" t="s">
        <v>1003</v>
      </c>
      <c r="M138" s="6" t="s">
        <v>1003</v>
      </c>
      <c r="N138" s="6" t="s">
        <v>1003</v>
      </c>
      <c r="O138" s="17">
        <v>1.0257993203620379</v>
      </c>
      <c r="P138" s="56">
        <f>IF(J138&lt;=-0.8, 1, 0)</f>
        <v>0</v>
      </c>
      <c r="Q138" s="6">
        <f>IF(K138&lt;=-0.8, 1, 0)</f>
        <v>0</v>
      </c>
      <c r="R138" s="6">
        <f>IF(AND(NOT(ISTEXT(L138)),L138&gt;=0.25),1,0)</f>
        <v>0</v>
      </c>
      <c r="S138" s="6">
        <f>IF(AND(NOT(ISTEXT(M138)),M138&gt;=0.25), 1, 0)</f>
        <v>0</v>
      </c>
      <c r="T138" s="6">
        <f>IF(AND(NOT(ISTEXT(N138)), N138&gt;=3), 1, 0)</f>
        <v>0</v>
      </c>
      <c r="U138" s="6">
        <f>IF(O138&lt;=-0.8, 1, 0)</f>
        <v>0</v>
      </c>
      <c r="V138" s="4" t="str">
        <f>IF(W138&gt;0, "Shock", "No shock")</f>
        <v>No shock</v>
      </c>
      <c r="W138" s="4">
        <f>SUM(AC138:AE138)</f>
        <v>0</v>
      </c>
      <c r="X138" s="51">
        <v>0.61750899999999997</v>
      </c>
      <c r="Y138" s="6">
        <v>0.37104339600338898</v>
      </c>
      <c r="Z138" s="6">
        <v>1.0252320000000001E-3</v>
      </c>
      <c r="AA138" s="16" t="s">
        <v>1003</v>
      </c>
      <c r="AB138" s="16" t="s">
        <v>1003</v>
      </c>
      <c r="AC138" s="6">
        <f>IF(ISTEXT(X138), 0, IF(X138&gt;1.4, 1, 0))</f>
        <v>0</v>
      </c>
      <c r="AD138" s="6">
        <f>IF(OR(ISTEXT(Y138), ISTEXT(Z138)), 0, IF(OR(Y138&gt;3, Z138&gt;=2), 1, 0))</f>
        <v>0</v>
      </c>
      <c r="AE138" s="6">
        <f>IF(AND(ISTEXT(AA138), ISTEXT(AB138)), 0, IF(AND(AA138&gt;0.03, AB138&gt;=1), 1, 0))</f>
        <v>0</v>
      </c>
      <c r="AF138" s="4" t="s">
        <v>1005</v>
      </c>
      <c r="AG138" s="5">
        <v>0</v>
      </c>
      <c r="AH138" s="4" t="str">
        <f>IF(OR(AI138&gt;=3,AJ138="Shock"),"Shock","No Shock")</f>
        <v>No Shock</v>
      </c>
      <c r="AI138" s="61">
        <v>0</v>
      </c>
      <c r="AJ138" s="6" t="str">
        <f>IF(AK138&gt;=1,"Shock","No Shock")</f>
        <v>No Shock</v>
      </c>
      <c r="AK138">
        <v>0</v>
      </c>
    </row>
    <row r="139" spans="1:37" ht="17.5" thickTop="1" thickBot="1" x14ac:dyDescent="0.5">
      <c r="A139" s="50" t="s">
        <v>147</v>
      </c>
      <c r="B139" s="3" t="s">
        <v>706</v>
      </c>
      <c r="C139" s="3" t="s">
        <v>721</v>
      </c>
      <c r="D139" s="3" t="s">
        <v>722</v>
      </c>
      <c r="E139" s="3" t="str">
        <f>_xlfn.CONCAT(D139,"_",A139)</f>
        <v>AF2308_February</v>
      </c>
      <c r="F139" s="10">
        <v>121072.54664975341</v>
      </c>
      <c r="G139" s="8">
        <f>COUNTIF(H139, "Shock")+COUNTIF(V139, "Shock")+COUNTIF(AF139, "Shock")+COUNTIF(AH139, "Shock")</f>
        <v>1</v>
      </c>
      <c r="H139" s="4" t="str">
        <f>IF(I139&gt;0, "Shock", "No shock")</f>
        <v>Shock</v>
      </c>
      <c r="I139" s="4">
        <f>SUM(P139:U139)</f>
        <v>1</v>
      </c>
      <c r="J139" s="17">
        <v>-0.76366216302672496</v>
      </c>
      <c r="K139" s="17">
        <v>-1.10291476302509</v>
      </c>
      <c r="L139" s="6" t="s">
        <v>1003</v>
      </c>
      <c r="M139" s="6" t="s">
        <v>1003</v>
      </c>
      <c r="N139" s="6" t="s">
        <v>1003</v>
      </c>
      <c r="O139" s="17">
        <v>2.9967369967163399E-2</v>
      </c>
      <c r="P139" s="56">
        <f>IF(J139&lt;=-0.8, 1, 0)</f>
        <v>0</v>
      </c>
      <c r="Q139" s="6">
        <f>IF(K139&lt;=-0.8, 1, 0)</f>
        <v>1</v>
      </c>
      <c r="R139" s="6">
        <f>IF(AND(NOT(ISTEXT(L139)),L139&gt;=0.25),1,0)</f>
        <v>0</v>
      </c>
      <c r="S139" s="6">
        <f>IF(AND(NOT(ISTEXT(M139)),M139&gt;=0.25), 1, 0)</f>
        <v>0</v>
      </c>
      <c r="T139" s="6">
        <f>IF(AND(NOT(ISTEXT(N139)), N139&gt;=3), 1, 0)</f>
        <v>0</v>
      </c>
      <c r="U139" s="6">
        <f>IF(O139&lt;=-0.8, 1, 0)</f>
        <v>0</v>
      </c>
      <c r="V139" s="4" t="str">
        <f>IF(W139&gt;0, "Shock", "No shock")</f>
        <v>No shock</v>
      </c>
      <c r="W139" s="4">
        <f>SUM(AC139:AE139)</f>
        <v>0</v>
      </c>
      <c r="X139" s="51">
        <v>0.55980400000000008</v>
      </c>
      <c r="Y139" s="6">
        <v>0.37057854953714697</v>
      </c>
      <c r="Z139" s="6">
        <v>1.2345343E-2</v>
      </c>
      <c r="AA139" s="16" t="s">
        <v>1003</v>
      </c>
      <c r="AB139" s="16" t="s">
        <v>1003</v>
      </c>
      <c r="AC139" s="6">
        <f>IF(ISTEXT(X139), 0, IF(X139&gt;1.4, 1, 0))</f>
        <v>0</v>
      </c>
      <c r="AD139" s="6">
        <f>IF(OR(ISTEXT(Y139), ISTEXT(Z139)), 0, IF(OR(Y139&gt;3, Z139&gt;=2), 1, 0))</f>
        <v>0</v>
      </c>
      <c r="AE139" s="6">
        <f>IF(AND(ISTEXT(AA139), ISTEXT(AB139)), 0, IF(AND(AA139&gt;0.03, AB139&gt;=1), 1, 0))</f>
        <v>0</v>
      </c>
      <c r="AF139" s="4" t="s">
        <v>1005</v>
      </c>
      <c r="AG139" s="5">
        <v>0</v>
      </c>
      <c r="AH139" s="4" t="str">
        <f>IF(OR(AI139&gt;=3,AJ139="Shock"),"Shock","No Shock")</f>
        <v>No Shock</v>
      </c>
      <c r="AI139" s="61">
        <v>0</v>
      </c>
      <c r="AJ139" s="6" t="str">
        <f>IF(AK139&gt;=1,"Shock","No Shock")</f>
        <v>No Shock</v>
      </c>
      <c r="AK139">
        <v>0</v>
      </c>
    </row>
    <row r="140" spans="1:37" ht="17.5" thickTop="1" thickBot="1" x14ac:dyDescent="0.5">
      <c r="A140" s="50" t="s">
        <v>147</v>
      </c>
      <c r="B140" s="3" t="s">
        <v>727</v>
      </c>
      <c r="C140" s="3" t="s">
        <v>736</v>
      </c>
      <c r="D140" s="3" t="s">
        <v>737</v>
      </c>
      <c r="E140" s="3" t="str">
        <f>_xlfn.CONCAT(D140,"_",A140)</f>
        <v>AF2405_February</v>
      </c>
      <c r="F140" s="10">
        <v>90767.765975663846</v>
      </c>
      <c r="G140" s="8">
        <f>COUNTIF(H140, "Shock")+COUNTIF(V140, "Shock")+COUNTIF(AF140, "Shock")+COUNTIF(AH140, "Shock")</f>
        <v>1</v>
      </c>
      <c r="H140" s="4" t="str">
        <f>IF(I140&gt;0, "Shock", "No shock")</f>
        <v>Shock</v>
      </c>
      <c r="I140" s="4">
        <f>SUM(P140:U140)</f>
        <v>1</v>
      </c>
      <c r="J140" s="17">
        <v>-0.86893095225095796</v>
      </c>
      <c r="K140" s="17">
        <v>-0.68122606873512304</v>
      </c>
      <c r="L140" s="6" t="s">
        <v>1003</v>
      </c>
      <c r="M140" s="6" t="s">
        <v>1003</v>
      </c>
      <c r="N140" s="6" t="s">
        <v>1003</v>
      </c>
      <c r="O140" s="17">
        <v>-5.2693965672693188E-2</v>
      </c>
      <c r="P140" s="56">
        <f>IF(J140&lt;=-0.8, 1, 0)</f>
        <v>1</v>
      </c>
      <c r="Q140" s="6">
        <f>IF(K140&lt;=-0.8, 1, 0)</f>
        <v>0</v>
      </c>
      <c r="R140" s="6">
        <f>IF(AND(NOT(ISTEXT(L140)),L140&gt;=0.25),1,0)</f>
        <v>0</v>
      </c>
      <c r="S140" s="6">
        <f>IF(AND(NOT(ISTEXT(M140)),M140&gt;=0.25), 1, 0)</f>
        <v>0</v>
      </c>
      <c r="T140" s="6">
        <f>IF(AND(NOT(ISTEXT(N140)), N140&gt;=3), 1, 0)</f>
        <v>0</v>
      </c>
      <c r="U140" s="6">
        <f>IF(O140&lt;=-0.8, 1, 0)</f>
        <v>0</v>
      </c>
      <c r="V140" s="4" t="str">
        <f>IF(W140&gt;0, "Shock", "No shock")</f>
        <v>No shock</v>
      </c>
      <c r="W140" s="4">
        <f>SUM(AC140:AE140)</f>
        <v>0</v>
      </c>
      <c r="X140" s="51">
        <v>0.65754800000000002</v>
      </c>
      <c r="Y140" s="6">
        <v>0.36159283582360502</v>
      </c>
      <c r="Z140" s="6">
        <v>0.10477241499999999</v>
      </c>
      <c r="AA140" s="16" t="s">
        <v>1003</v>
      </c>
      <c r="AB140" s="16" t="s">
        <v>1003</v>
      </c>
      <c r="AC140" s="6">
        <f>IF(ISTEXT(X140), 0, IF(X140&gt;1.4, 1, 0))</f>
        <v>0</v>
      </c>
      <c r="AD140" s="6">
        <f>IF(OR(ISTEXT(Y140), ISTEXT(Z140)), 0, IF(OR(Y140&gt;3, Z140&gt;=2), 1, 0))</f>
        <v>0</v>
      </c>
      <c r="AE140" s="6">
        <f>IF(AND(ISTEXT(AA140), ISTEXT(AB140)), 0, IF(AND(AA140&gt;0.03, AB140&gt;=1), 1, 0))</f>
        <v>0</v>
      </c>
      <c r="AF140" s="4" t="s">
        <v>1005</v>
      </c>
      <c r="AG140" s="5">
        <v>0</v>
      </c>
      <c r="AH140" s="4" t="str">
        <f>IF(OR(AI140&gt;=3,AJ140="Shock"),"Shock","No Shock")</f>
        <v>No Shock</v>
      </c>
      <c r="AI140" s="61">
        <v>0</v>
      </c>
      <c r="AJ140" s="6" t="str">
        <f>IF(AK140&gt;=1,"Shock","No Shock")</f>
        <v>No Shock</v>
      </c>
      <c r="AK140">
        <v>0</v>
      </c>
    </row>
    <row r="141" spans="1:37" ht="17.5" thickTop="1" thickBot="1" x14ac:dyDescent="0.5">
      <c r="A141" s="50" t="s">
        <v>147</v>
      </c>
      <c r="B141" s="3" t="s">
        <v>816</v>
      </c>
      <c r="C141" s="3" t="s">
        <v>837</v>
      </c>
      <c r="D141" s="3" t="s">
        <v>838</v>
      </c>
      <c r="E141" s="3" t="str">
        <f>_xlfn.CONCAT(D141,"_",A141)</f>
        <v>AF2811_February</v>
      </c>
      <c r="F141" s="10">
        <v>95848.363852530689</v>
      </c>
      <c r="G141" s="8">
        <f>COUNTIF(H141, "Shock")+COUNTIF(V141, "Shock")+COUNTIF(AF141, "Shock")+COUNTIF(AH141, "Shock")</f>
        <v>1</v>
      </c>
      <c r="H141" s="4" t="str">
        <f>IF(I141&gt;0, "Shock", "No shock")</f>
        <v>Shock</v>
      </c>
      <c r="I141" s="4">
        <f>SUM(P141:U141)</f>
        <v>1</v>
      </c>
      <c r="J141" s="17">
        <v>-0.33834959096030198</v>
      </c>
      <c r="K141" s="17">
        <v>-1.3386742253052599</v>
      </c>
      <c r="L141" s="6" t="s">
        <v>1003</v>
      </c>
      <c r="M141" s="6" t="s">
        <v>1003</v>
      </c>
      <c r="N141" s="6" t="s">
        <v>1003</v>
      </c>
      <c r="O141" s="17">
        <v>-0.13733981053212421</v>
      </c>
      <c r="P141" s="56">
        <f>IF(J141&lt;=-0.8, 1, 0)</f>
        <v>0</v>
      </c>
      <c r="Q141" s="6">
        <f>IF(K141&lt;=-0.8, 1, 0)</f>
        <v>1</v>
      </c>
      <c r="R141" s="6">
        <f>IF(AND(NOT(ISTEXT(L141)),L141&gt;=0.25),1,0)</f>
        <v>0</v>
      </c>
      <c r="S141" s="6">
        <f>IF(AND(NOT(ISTEXT(M141)),M141&gt;=0.25), 1, 0)</f>
        <v>0</v>
      </c>
      <c r="T141" s="6">
        <f>IF(AND(NOT(ISTEXT(N141)), N141&gt;=3), 1, 0)</f>
        <v>0</v>
      </c>
      <c r="U141" s="6">
        <f>IF(O141&lt;=-0.8, 1, 0)</f>
        <v>0</v>
      </c>
      <c r="V141" s="4" t="str">
        <f>IF(W141&gt;0, "Shock", "No shock")</f>
        <v>No shock</v>
      </c>
      <c r="W141" s="4">
        <f>SUM(AC141:AE141)</f>
        <v>0</v>
      </c>
      <c r="X141" s="51">
        <v>0.63128300000000004</v>
      </c>
      <c r="Y141" s="6">
        <v>0.35647527469643803</v>
      </c>
      <c r="Z141" s="6">
        <v>1.1623368E-2</v>
      </c>
      <c r="AA141" s="16" t="s">
        <v>1003</v>
      </c>
      <c r="AB141" s="16" t="s">
        <v>1003</v>
      </c>
      <c r="AC141" s="6">
        <f>IF(ISTEXT(X141), 0, IF(X141&gt;1.4, 1, 0))</f>
        <v>0</v>
      </c>
      <c r="AD141" s="6">
        <f>IF(OR(ISTEXT(Y141), ISTEXT(Z141)), 0, IF(OR(Y141&gt;3, Z141&gt;=2), 1, 0))</f>
        <v>0</v>
      </c>
      <c r="AE141" s="6">
        <f>IF(AND(ISTEXT(AA141), ISTEXT(AB141)), 0, IF(AND(AA141&gt;0.03, AB141&gt;=1), 1, 0))</f>
        <v>0</v>
      </c>
      <c r="AF141" s="4" t="s">
        <v>1005</v>
      </c>
      <c r="AG141" s="5">
        <v>0</v>
      </c>
      <c r="AH141" s="4" t="str">
        <f>IF(OR(AI141&gt;=3,AJ141="Shock"),"Shock","No Shock")</f>
        <v>No Shock</v>
      </c>
      <c r="AI141" s="61">
        <v>1</v>
      </c>
      <c r="AJ141" s="6" t="str">
        <f>IF(AK141&gt;=1,"Shock","No Shock")</f>
        <v>No Shock</v>
      </c>
      <c r="AK141">
        <v>0</v>
      </c>
    </row>
    <row r="142" spans="1:37" ht="17.5" thickTop="1" thickBot="1" x14ac:dyDescent="0.5">
      <c r="A142" s="50" t="s">
        <v>147</v>
      </c>
      <c r="B142" s="3" t="s">
        <v>868</v>
      </c>
      <c r="C142" s="3" t="s">
        <v>869</v>
      </c>
      <c r="D142" s="3" t="s">
        <v>870</v>
      </c>
      <c r="E142" s="3" t="str">
        <f>_xlfn.CONCAT(D142,"_",A142)</f>
        <v>AF3001_February</v>
      </c>
      <c r="F142" s="10">
        <v>298023.6951527333</v>
      </c>
      <c r="G142" s="8">
        <f>COUNTIF(H142, "Shock")+COUNTIF(V142, "Shock")+COUNTIF(AF142, "Shock")+COUNTIF(AH142, "Shock")</f>
        <v>0</v>
      </c>
      <c r="H142" s="4" t="str">
        <f>IF(I142&gt;0, "Shock", "No shock")</f>
        <v>No shock</v>
      </c>
      <c r="I142" s="4">
        <f>SUM(P142:U142)</f>
        <v>0</v>
      </c>
      <c r="J142" s="17">
        <v>0.40128443114561602</v>
      </c>
      <c r="K142" s="17">
        <v>-0.31970690505910798</v>
      </c>
      <c r="L142" s="6" t="s">
        <v>1003</v>
      </c>
      <c r="M142" s="6" t="s">
        <v>1003</v>
      </c>
      <c r="N142" s="6" t="s">
        <v>1003</v>
      </c>
      <c r="O142" s="17">
        <v>-5.9543541844036652E-2</v>
      </c>
      <c r="P142" s="56">
        <f>IF(J142&lt;=-0.8, 1, 0)</f>
        <v>0</v>
      </c>
      <c r="Q142" s="6">
        <f>IF(K142&lt;=-0.8, 1, 0)</f>
        <v>0</v>
      </c>
      <c r="R142" s="6">
        <f>IF(AND(NOT(ISTEXT(L142)),L142&gt;=0.25),1,0)</f>
        <v>0</v>
      </c>
      <c r="S142" s="6">
        <f>IF(AND(NOT(ISTEXT(M142)),M142&gt;=0.25), 1, 0)</f>
        <v>0</v>
      </c>
      <c r="T142" s="6">
        <f>IF(AND(NOT(ISTEXT(N142)), N142&gt;=3), 1, 0)</f>
        <v>0</v>
      </c>
      <c r="U142" s="6">
        <f>IF(O142&lt;=-0.8, 1, 0)</f>
        <v>0</v>
      </c>
      <c r="V142" s="4" t="str">
        <f>IF(W142&gt;0, "Shock", "No shock")</f>
        <v>No shock</v>
      </c>
      <c r="W142" s="4">
        <f>SUM(AC142:AE142)</f>
        <v>0</v>
      </c>
      <c r="X142" s="51">
        <v>0.70787000000000011</v>
      </c>
      <c r="Y142" s="6">
        <v>0.34606876006051301</v>
      </c>
      <c r="Z142" s="6">
        <v>0.27617323199999999</v>
      </c>
      <c r="AA142" s="16" t="s">
        <v>1003</v>
      </c>
      <c r="AB142" s="16" t="s">
        <v>1003</v>
      </c>
      <c r="AC142" s="6">
        <f>IF(ISTEXT(X142), 0, IF(X142&gt;1.4, 1, 0))</f>
        <v>0</v>
      </c>
      <c r="AD142" s="6">
        <f>IF(OR(ISTEXT(Y142), ISTEXT(Z142)), 0, IF(OR(Y142&gt;3, Z142&gt;=2), 1, 0))</f>
        <v>0</v>
      </c>
      <c r="AE142" s="6">
        <f>IF(AND(ISTEXT(AA142), ISTEXT(AB142)), 0, IF(AND(AA142&gt;0.03, AB142&gt;=1), 1, 0))</f>
        <v>0</v>
      </c>
      <c r="AF142" s="4" t="s">
        <v>1005</v>
      </c>
      <c r="AG142" s="5">
        <v>0</v>
      </c>
      <c r="AH142" s="4" t="str">
        <f>IF(OR(AI142&gt;=3,AJ142="Shock"),"Shock","No Shock")</f>
        <v>No Shock</v>
      </c>
      <c r="AI142" s="61">
        <v>0</v>
      </c>
      <c r="AJ142" s="6" t="str">
        <f>IF(AK142&gt;=1,"Shock","No Shock")</f>
        <v>No Shock</v>
      </c>
      <c r="AK142">
        <v>0</v>
      </c>
    </row>
    <row r="143" spans="1:37" ht="17.5" thickTop="1" thickBot="1" x14ac:dyDescent="0.5">
      <c r="A143" s="50" t="s">
        <v>147</v>
      </c>
      <c r="B143" s="3" t="s">
        <v>868</v>
      </c>
      <c r="C143" s="3" t="s">
        <v>883</v>
      </c>
      <c r="D143" s="3" t="s">
        <v>884</v>
      </c>
      <c r="E143" s="3" t="str">
        <f>_xlfn.CONCAT(D143,"_",A143)</f>
        <v>AF3008_February</v>
      </c>
      <c r="F143" s="10">
        <v>70638.720487316808</v>
      </c>
      <c r="G143" s="8">
        <f>COUNTIF(H143, "Shock")+COUNTIF(V143, "Shock")+COUNTIF(AF143, "Shock")+COUNTIF(AH143, "Shock")</f>
        <v>0</v>
      </c>
      <c r="H143" s="4" t="str">
        <f>IF(I143&gt;0, "Shock", "No shock")</f>
        <v>No shock</v>
      </c>
      <c r="I143" s="4">
        <f>SUM(P143:U143)</f>
        <v>0</v>
      </c>
      <c r="J143" s="17">
        <v>-0.26217244565486902</v>
      </c>
      <c r="K143" s="17">
        <v>-0.605782482028008</v>
      </c>
      <c r="L143" s="6" t="s">
        <v>1003</v>
      </c>
      <c r="M143" s="6" t="s">
        <v>1003</v>
      </c>
      <c r="N143" s="6" t="s">
        <v>1003</v>
      </c>
      <c r="O143" s="17">
        <v>-0.54422225604959384</v>
      </c>
      <c r="P143" s="56">
        <f>IF(J143&lt;=-0.8, 1, 0)</f>
        <v>0</v>
      </c>
      <c r="Q143" s="6">
        <f>IF(K143&lt;=-0.8, 1, 0)</f>
        <v>0</v>
      </c>
      <c r="R143" s="6">
        <f>IF(AND(NOT(ISTEXT(L143)),L143&gt;=0.25),1,0)</f>
        <v>0</v>
      </c>
      <c r="S143" s="6">
        <f>IF(AND(NOT(ISTEXT(M143)),M143&gt;=0.25), 1, 0)</f>
        <v>0</v>
      </c>
      <c r="T143" s="6">
        <f>IF(AND(NOT(ISTEXT(N143)), N143&gt;=3), 1, 0)</f>
        <v>0</v>
      </c>
      <c r="U143" s="6">
        <f>IF(O143&lt;=-0.8, 1, 0)</f>
        <v>0</v>
      </c>
      <c r="V143" s="4" t="str">
        <f>IF(W143&gt;0, "Shock", "No shock")</f>
        <v>No shock</v>
      </c>
      <c r="W143" s="4">
        <f>SUM(AC143:AE143)</f>
        <v>0</v>
      </c>
      <c r="X143" s="51">
        <v>0.59174399999999994</v>
      </c>
      <c r="Y143" s="6">
        <v>0.33537018374268301</v>
      </c>
      <c r="Z143" s="6">
        <v>0.21791601599999999</v>
      </c>
      <c r="AA143" s="16" t="s">
        <v>1003</v>
      </c>
      <c r="AB143" s="16" t="s">
        <v>1003</v>
      </c>
      <c r="AC143" s="6">
        <f>IF(ISTEXT(X143), 0, IF(X143&gt;1.4, 1, 0))</f>
        <v>0</v>
      </c>
      <c r="AD143" s="6">
        <f>IF(OR(ISTEXT(Y143), ISTEXT(Z143)), 0, IF(OR(Y143&gt;3, Z143&gt;=2), 1, 0))</f>
        <v>0</v>
      </c>
      <c r="AE143" s="6">
        <f>IF(AND(ISTEXT(AA143), ISTEXT(AB143)), 0, IF(AND(AA143&gt;0.03, AB143&gt;=1), 1, 0))</f>
        <v>0</v>
      </c>
      <c r="AF143" s="4" t="s">
        <v>1005</v>
      </c>
      <c r="AG143" s="5">
        <v>0</v>
      </c>
      <c r="AH143" s="4" t="str">
        <f>IF(OR(AI143&gt;=3,AJ143="Shock"),"Shock","No Shock")</f>
        <v>No Shock</v>
      </c>
      <c r="AI143" s="61">
        <v>0</v>
      </c>
      <c r="AJ143" s="6" t="str">
        <f>IF(AK143&gt;=1,"Shock","No Shock")</f>
        <v>No Shock</v>
      </c>
      <c r="AK143">
        <v>0</v>
      </c>
    </row>
    <row r="144" spans="1:37" ht="17.5" thickTop="1" thickBot="1" x14ac:dyDescent="0.5">
      <c r="A144" s="50" t="s">
        <v>147</v>
      </c>
      <c r="B144" s="3" t="s">
        <v>706</v>
      </c>
      <c r="C144" s="3" t="s">
        <v>723</v>
      </c>
      <c r="D144" s="3" t="s">
        <v>724</v>
      </c>
      <c r="E144" s="3" t="str">
        <f>_xlfn.CONCAT(D144,"_",A144)</f>
        <v>AF2309_February</v>
      </c>
      <c r="F144" s="10">
        <v>76410.607168719915</v>
      </c>
      <c r="G144" s="8">
        <f>COUNTIF(H144, "Shock")+COUNTIF(V144, "Shock")+COUNTIF(AF144, "Shock")+COUNTIF(AH144, "Shock")</f>
        <v>1</v>
      </c>
      <c r="H144" s="4" t="str">
        <f>IF(I144&gt;0, "Shock", "No shock")</f>
        <v>Shock</v>
      </c>
      <c r="I144" s="4">
        <f>SUM(P144:U144)</f>
        <v>2</v>
      </c>
      <c r="J144" s="17">
        <v>-0.98739075399281695</v>
      </c>
      <c r="K144" s="17">
        <v>-1.4204369574262401</v>
      </c>
      <c r="L144" s="6" t="s">
        <v>1003</v>
      </c>
      <c r="M144" s="6" t="s">
        <v>1003</v>
      </c>
      <c r="N144" s="6" t="s">
        <v>1003</v>
      </c>
      <c r="O144" s="17">
        <v>-0.20014500388043291</v>
      </c>
      <c r="P144" s="56">
        <f>IF(J144&lt;=-0.8, 1, 0)</f>
        <v>1</v>
      </c>
      <c r="Q144" s="6">
        <f>IF(K144&lt;=-0.8, 1, 0)</f>
        <v>1</v>
      </c>
      <c r="R144" s="6">
        <f>IF(AND(NOT(ISTEXT(L144)),L144&gt;=0.25),1,0)</f>
        <v>0</v>
      </c>
      <c r="S144" s="6">
        <f>IF(AND(NOT(ISTEXT(M144)),M144&gt;=0.25), 1, 0)</f>
        <v>0</v>
      </c>
      <c r="T144" s="6">
        <f>IF(AND(NOT(ISTEXT(N144)), N144&gt;=3), 1, 0)</f>
        <v>0</v>
      </c>
      <c r="U144" s="6">
        <f>IF(O144&lt;=-0.8, 1, 0)</f>
        <v>0</v>
      </c>
      <c r="V144" s="4" t="str">
        <f>IF(W144&gt;0, "Shock", "No shock")</f>
        <v>No shock</v>
      </c>
      <c r="W144" s="4">
        <f>SUM(AC144:AE144)</f>
        <v>0</v>
      </c>
      <c r="X144" s="51">
        <v>0.60967199999999999</v>
      </c>
      <c r="Y144" s="6">
        <v>0.33290305988400798</v>
      </c>
      <c r="Z144" s="6">
        <v>5.1943689999999999E-3</v>
      </c>
      <c r="AA144" s="16" t="s">
        <v>1003</v>
      </c>
      <c r="AB144" s="16" t="s">
        <v>1003</v>
      </c>
      <c r="AC144" s="6">
        <f>IF(ISTEXT(X144), 0, IF(X144&gt;1.4, 1, 0))</f>
        <v>0</v>
      </c>
      <c r="AD144" s="6">
        <f>IF(OR(ISTEXT(Y144), ISTEXT(Z144)), 0, IF(OR(Y144&gt;3, Z144&gt;=2), 1, 0))</f>
        <v>0</v>
      </c>
      <c r="AE144" s="6">
        <f>IF(AND(ISTEXT(AA144), ISTEXT(AB144)), 0, IF(AND(AA144&gt;0.03, AB144&gt;=1), 1, 0))</f>
        <v>0</v>
      </c>
      <c r="AF144" s="4" t="s">
        <v>1005</v>
      </c>
      <c r="AG144" s="5">
        <v>0</v>
      </c>
      <c r="AH144" s="4" t="str">
        <f>IF(OR(AI144&gt;=3,AJ144="Shock"),"Shock","No Shock")</f>
        <v>No Shock</v>
      </c>
      <c r="AI144" s="61">
        <v>0</v>
      </c>
      <c r="AJ144" s="6" t="str">
        <f>IF(AK144&gt;=1,"Shock","No Shock")</f>
        <v>No Shock</v>
      </c>
      <c r="AK144">
        <v>0</v>
      </c>
    </row>
    <row r="145" spans="1:37" ht="17.5" thickTop="1" thickBot="1" x14ac:dyDescent="0.5">
      <c r="A145" s="50" t="s">
        <v>147</v>
      </c>
      <c r="B145" s="3" t="s">
        <v>868</v>
      </c>
      <c r="C145" s="3" t="s">
        <v>891</v>
      </c>
      <c r="D145" s="3" t="s">
        <v>892</v>
      </c>
      <c r="E145" s="3" t="str">
        <f>_xlfn.CONCAT(D145,"_",A145)</f>
        <v>AF3012_February</v>
      </c>
      <c r="F145" s="10">
        <v>172541.1150958536</v>
      </c>
      <c r="G145" s="8">
        <f>COUNTIF(H145, "Shock")+COUNTIF(V145, "Shock")+COUNTIF(AF145, "Shock")+COUNTIF(AH145, "Shock")</f>
        <v>0</v>
      </c>
      <c r="H145" s="4" t="str">
        <f>IF(I145&gt;0, "Shock", "No shock")</f>
        <v>No shock</v>
      </c>
      <c r="I145" s="4">
        <f>SUM(P145:U145)</f>
        <v>0</v>
      </c>
      <c r="J145" s="17">
        <v>-0.78596527377764402</v>
      </c>
      <c r="K145" s="17">
        <v>-0.77023654143794695</v>
      </c>
      <c r="L145" s="6" t="s">
        <v>1003</v>
      </c>
      <c r="M145" s="6" t="s">
        <v>1003</v>
      </c>
      <c r="N145" s="6" t="s">
        <v>1003</v>
      </c>
      <c r="O145" s="17">
        <v>-0.2740424735993176</v>
      </c>
      <c r="P145" s="56">
        <f>IF(J145&lt;=-0.8, 1, 0)</f>
        <v>0</v>
      </c>
      <c r="Q145" s="6">
        <f>IF(K145&lt;=-0.8, 1, 0)</f>
        <v>0</v>
      </c>
      <c r="R145" s="6">
        <f>IF(AND(NOT(ISTEXT(L145)),L145&gt;=0.25),1,0)</f>
        <v>0</v>
      </c>
      <c r="S145" s="6">
        <f>IF(AND(NOT(ISTEXT(M145)),M145&gt;=0.25), 1, 0)</f>
        <v>0</v>
      </c>
      <c r="T145" s="6">
        <f>IF(AND(NOT(ISTEXT(N145)), N145&gt;=3), 1, 0)</f>
        <v>0</v>
      </c>
      <c r="U145" s="6">
        <f>IF(O145&lt;=-0.8, 1, 0)</f>
        <v>0</v>
      </c>
      <c r="V145" s="4" t="str">
        <f>IF(W145&gt;0, "Shock", "No shock")</f>
        <v>No shock</v>
      </c>
      <c r="W145" s="4">
        <f>SUM(AC145:AE145)</f>
        <v>0</v>
      </c>
      <c r="X145" s="51">
        <v>0.52573800000000004</v>
      </c>
      <c r="Y145" s="6">
        <v>0.30442076924150802</v>
      </c>
      <c r="Z145" s="6">
        <v>0.154764018</v>
      </c>
      <c r="AA145" s="16" t="s">
        <v>1003</v>
      </c>
      <c r="AB145" s="16" t="s">
        <v>1003</v>
      </c>
      <c r="AC145" s="6">
        <f>IF(ISTEXT(X145), 0, IF(X145&gt;1.4, 1, 0))</f>
        <v>0</v>
      </c>
      <c r="AD145" s="6">
        <f>IF(OR(ISTEXT(Y145), ISTEXT(Z145)), 0, IF(OR(Y145&gt;3, Z145&gt;=2), 1, 0))</f>
        <v>0</v>
      </c>
      <c r="AE145" s="6">
        <f>IF(AND(ISTEXT(AA145), ISTEXT(AB145)), 0, IF(AND(AA145&gt;0.03, AB145&gt;=1), 1, 0))</f>
        <v>0</v>
      </c>
      <c r="AF145" s="4" t="s">
        <v>1005</v>
      </c>
      <c r="AG145" s="5">
        <v>0</v>
      </c>
      <c r="AH145" s="4" t="str">
        <f>IF(OR(AI145&gt;=3,AJ145="Shock"),"Shock","No Shock")</f>
        <v>No Shock</v>
      </c>
      <c r="AI145" s="61">
        <v>1</v>
      </c>
      <c r="AJ145" s="6" t="str">
        <f>IF(AK145&gt;=1,"Shock","No Shock")</f>
        <v>No Shock</v>
      </c>
      <c r="AK145">
        <v>0</v>
      </c>
    </row>
    <row r="146" spans="1:37" ht="17.5" thickTop="1" thickBot="1" x14ac:dyDescent="0.5">
      <c r="A146" s="50" t="s">
        <v>147</v>
      </c>
      <c r="B146" s="3" t="s">
        <v>660</v>
      </c>
      <c r="C146" s="3" t="s">
        <v>684</v>
      </c>
      <c r="D146" s="3" t="s">
        <v>685</v>
      </c>
      <c r="E146" s="3" t="str">
        <f>_xlfn.CONCAT(D146,"_",A146)</f>
        <v>AF2113_February</v>
      </c>
      <c r="F146" s="10">
        <v>23611.903899314642</v>
      </c>
      <c r="G146" s="8">
        <f>COUNTIF(H146, "Shock")+COUNTIF(V146, "Shock")+COUNTIF(AF146, "Shock")+COUNTIF(AH146, "Shock")</f>
        <v>1</v>
      </c>
      <c r="H146" s="4" t="str">
        <f>IF(I146&gt;0, "Shock", "No shock")</f>
        <v>Shock</v>
      </c>
      <c r="I146" s="4">
        <f>SUM(P146:U146)</f>
        <v>1</v>
      </c>
      <c r="J146" s="17">
        <v>-0.393916730275925</v>
      </c>
      <c r="K146" s="17">
        <v>-1.3278768518391799</v>
      </c>
      <c r="L146" s="6" t="s">
        <v>1003</v>
      </c>
      <c r="M146" s="6" t="s">
        <v>1003</v>
      </c>
      <c r="N146" s="6" t="s">
        <v>1003</v>
      </c>
      <c r="O146" s="17">
        <v>-0.21495047423130739</v>
      </c>
      <c r="P146" s="56">
        <f>IF(J146&lt;=-0.8, 1, 0)</f>
        <v>0</v>
      </c>
      <c r="Q146" s="6">
        <f>IF(K146&lt;=-0.8, 1, 0)</f>
        <v>1</v>
      </c>
      <c r="R146" s="6">
        <f>IF(AND(NOT(ISTEXT(L146)),L146&gt;=0.25),1,0)</f>
        <v>0</v>
      </c>
      <c r="S146" s="6">
        <f>IF(AND(NOT(ISTEXT(M146)),M146&gt;=0.25), 1, 0)</f>
        <v>0</v>
      </c>
      <c r="T146" s="6">
        <f>IF(AND(NOT(ISTEXT(N146)), N146&gt;=3), 1, 0)</f>
        <v>0</v>
      </c>
      <c r="U146" s="6">
        <f>IF(O146&lt;=-0.8, 1, 0)</f>
        <v>0</v>
      </c>
      <c r="V146" s="4" t="str">
        <f>IF(W146&gt;0, "Shock", "No shock")</f>
        <v>No shock</v>
      </c>
      <c r="W146" s="4">
        <f>SUM(AC146:AE146)</f>
        <v>0</v>
      </c>
      <c r="X146" s="51">
        <v>0.76676</v>
      </c>
      <c r="Y146" s="6">
        <v>0.30413019926002699</v>
      </c>
      <c r="Z146" s="6">
        <v>3.2005308000000003E-2</v>
      </c>
      <c r="AA146" s="16" t="s">
        <v>1003</v>
      </c>
      <c r="AB146" s="16" t="s">
        <v>1003</v>
      </c>
      <c r="AC146" s="6">
        <f>IF(ISTEXT(X146), 0, IF(X146&gt;1.4, 1, 0))</f>
        <v>0</v>
      </c>
      <c r="AD146" s="6">
        <f>IF(OR(ISTEXT(Y146), ISTEXT(Z146)), 0, IF(OR(Y146&gt;3, Z146&gt;=2), 1, 0))</f>
        <v>0</v>
      </c>
      <c r="AE146" s="6">
        <f>IF(AND(ISTEXT(AA146), ISTEXT(AB146)), 0, IF(AND(AA146&gt;0.03, AB146&gt;=1), 1, 0))</f>
        <v>0</v>
      </c>
      <c r="AF146" s="4" t="s">
        <v>1005</v>
      </c>
      <c r="AG146" s="5">
        <v>0</v>
      </c>
      <c r="AH146" s="4" t="str">
        <f>IF(OR(AI146&gt;=3,AJ146="Shock"),"Shock","No Shock")</f>
        <v>No Shock</v>
      </c>
      <c r="AI146" s="61">
        <v>1</v>
      </c>
      <c r="AJ146" s="6" t="str">
        <f>IF(AK146&gt;=1,"Shock","No Shock")</f>
        <v>No Shock</v>
      </c>
      <c r="AK146">
        <v>0</v>
      </c>
    </row>
    <row r="147" spans="1:37" ht="17.5" thickTop="1" thickBot="1" x14ac:dyDescent="0.5">
      <c r="A147" s="50" t="s">
        <v>147</v>
      </c>
      <c r="B147" s="3" t="s">
        <v>491</v>
      </c>
      <c r="C147" s="3" t="s">
        <v>496</v>
      </c>
      <c r="D147" s="3" t="s">
        <v>497</v>
      </c>
      <c r="E147" s="3" t="str">
        <f>_xlfn.CONCAT(D147,"_",A147)</f>
        <v>AF1503_February</v>
      </c>
      <c r="F147" s="10">
        <v>41389.877917214944</v>
      </c>
      <c r="G147" s="8">
        <f>COUNTIF(H147, "Shock")+COUNTIF(V147, "Shock")+COUNTIF(AF147, "Shock")+COUNTIF(AH147, "Shock")</f>
        <v>1</v>
      </c>
      <c r="H147" s="4" t="str">
        <f>IF(I147&gt;0, "Shock", "No shock")</f>
        <v>Shock</v>
      </c>
      <c r="I147" s="4">
        <f>SUM(P147:U147)</f>
        <v>2</v>
      </c>
      <c r="J147" s="17">
        <v>-0.94947461038827896</v>
      </c>
      <c r="K147" s="17">
        <v>-1.2315415143966699</v>
      </c>
      <c r="L147" s="6" t="s">
        <v>1003</v>
      </c>
      <c r="M147" s="6" t="s">
        <v>1003</v>
      </c>
      <c r="N147" s="6" t="s">
        <v>1003</v>
      </c>
      <c r="O147" s="17">
        <v>-0.42819631398931418</v>
      </c>
      <c r="P147" s="56">
        <f>IF(J147&lt;=-0.8, 1, 0)</f>
        <v>1</v>
      </c>
      <c r="Q147" s="6">
        <f>IF(K147&lt;=-0.8, 1, 0)</f>
        <v>1</v>
      </c>
      <c r="R147" s="6">
        <f>IF(AND(NOT(ISTEXT(L147)),L147&gt;=0.25),1,0)</f>
        <v>0</v>
      </c>
      <c r="S147" s="6">
        <f>IF(AND(NOT(ISTEXT(M147)),M147&gt;=0.25), 1, 0)</f>
        <v>0</v>
      </c>
      <c r="T147" s="6">
        <f>IF(AND(NOT(ISTEXT(N147)), N147&gt;=3), 1, 0)</f>
        <v>0</v>
      </c>
      <c r="U147" s="6">
        <f>IF(O147&lt;=-0.8, 1, 0)</f>
        <v>0</v>
      </c>
      <c r="V147" s="4" t="str">
        <f>IF(W147&gt;0, "Shock", "No shock")</f>
        <v>No shock</v>
      </c>
      <c r="W147" s="4">
        <f>SUM(AC147:AE147)</f>
        <v>0</v>
      </c>
      <c r="X147" s="51">
        <v>0.91153600000000001</v>
      </c>
      <c r="Y147" s="6">
        <v>0.29535273488355801</v>
      </c>
      <c r="Z147" s="6">
        <v>0.174647842</v>
      </c>
      <c r="AA147" s="16" t="s">
        <v>1003</v>
      </c>
      <c r="AB147" s="16" t="s">
        <v>1003</v>
      </c>
      <c r="AC147" s="6">
        <f>IF(ISTEXT(X147), 0, IF(X147&gt;1.4, 1, 0))</f>
        <v>0</v>
      </c>
      <c r="AD147" s="6">
        <f>IF(OR(ISTEXT(Y147), ISTEXT(Z147)), 0, IF(OR(Y147&gt;3, Z147&gt;=2), 1, 0))</f>
        <v>0</v>
      </c>
      <c r="AE147" s="6">
        <f>IF(AND(ISTEXT(AA147), ISTEXT(AB147)), 0, IF(AND(AA147&gt;0.03, AB147&gt;=1), 1, 0))</f>
        <v>0</v>
      </c>
      <c r="AF147" s="4" t="s">
        <v>1005</v>
      </c>
      <c r="AG147" s="5">
        <v>0</v>
      </c>
      <c r="AH147" s="4" t="str">
        <f>IF(OR(AI147&gt;=3,AJ147="Shock"),"Shock","No Shock")</f>
        <v>No Shock</v>
      </c>
      <c r="AI147" s="61">
        <v>1</v>
      </c>
      <c r="AJ147" s="6" t="str">
        <f>IF(AK147&gt;=1,"Shock","No Shock")</f>
        <v>No Shock</v>
      </c>
      <c r="AK147">
        <v>0</v>
      </c>
    </row>
    <row r="148" spans="1:37" ht="17.5" thickTop="1" thickBot="1" x14ac:dyDescent="0.5">
      <c r="A148" s="50" t="s">
        <v>147</v>
      </c>
      <c r="B148" s="3" t="s">
        <v>942</v>
      </c>
      <c r="C148" s="3" t="s">
        <v>960</v>
      </c>
      <c r="D148" s="3" t="s">
        <v>961</v>
      </c>
      <c r="E148" s="3" t="str">
        <f>_xlfn.CONCAT(D148,"_",A148)</f>
        <v>AF3310_February</v>
      </c>
      <c r="F148" s="10">
        <v>81221.849190526802</v>
      </c>
      <c r="G148" s="8">
        <f>COUNTIF(H148, "Shock")+COUNTIF(V148, "Shock")+COUNTIF(AF148, "Shock")+COUNTIF(AH148, "Shock")</f>
        <v>1</v>
      </c>
      <c r="H148" s="4" t="str">
        <f>IF(I148&gt;0, "Shock", "No shock")</f>
        <v>Shock</v>
      </c>
      <c r="I148" s="4">
        <f>SUM(P148:U148)</f>
        <v>1</v>
      </c>
      <c r="J148" s="17">
        <v>-0.47290903583064098</v>
      </c>
      <c r="K148" s="17">
        <v>-1.1425150618722799</v>
      </c>
      <c r="L148" s="6" t="s">
        <v>1003</v>
      </c>
      <c r="M148" s="6" t="s">
        <v>1003</v>
      </c>
      <c r="N148" s="6" t="s">
        <v>1003</v>
      </c>
      <c r="O148" s="17">
        <v>-0.2295918183952671</v>
      </c>
      <c r="P148" s="56">
        <f>IF(J148&lt;=-0.8, 1, 0)</f>
        <v>0</v>
      </c>
      <c r="Q148" s="6">
        <f>IF(K148&lt;=-0.8, 1, 0)</f>
        <v>1</v>
      </c>
      <c r="R148" s="6">
        <f>IF(AND(NOT(ISTEXT(L148)),L148&gt;=0.25),1,0)</f>
        <v>0</v>
      </c>
      <c r="S148" s="6">
        <f>IF(AND(NOT(ISTEXT(M148)),M148&gt;=0.25), 1, 0)</f>
        <v>0</v>
      </c>
      <c r="T148" s="6">
        <f>IF(AND(NOT(ISTEXT(N148)), N148&gt;=3), 1, 0)</f>
        <v>0</v>
      </c>
      <c r="U148" s="6">
        <f>IF(O148&lt;=-0.8, 1, 0)</f>
        <v>0</v>
      </c>
      <c r="V148" s="4" t="str">
        <f>IF(W148&gt;0, "Shock", "No shock")</f>
        <v>No shock</v>
      </c>
      <c r="W148" s="4">
        <f>SUM(AC148:AE148)</f>
        <v>0</v>
      </c>
      <c r="X148" s="51">
        <v>0.58856799999999998</v>
      </c>
      <c r="Y148" s="6">
        <v>0.28788813148665399</v>
      </c>
      <c r="Z148" s="6">
        <v>8.5253109999999993E-2</v>
      </c>
      <c r="AA148" s="16" t="s">
        <v>1003</v>
      </c>
      <c r="AB148" s="16" t="s">
        <v>1003</v>
      </c>
      <c r="AC148" s="6">
        <f>IF(ISTEXT(X148), 0, IF(X148&gt;1.4, 1, 0))</f>
        <v>0</v>
      </c>
      <c r="AD148" s="6">
        <f>IF(OR(ISTEXT(Y148), ISTEXT(Z148)), 0, IF(OR(Y148&gt;3, Z148&gt;=2), 1, 0))</f>
        <v>0</v>
      </c>
      <c r="AE148" s="6">
        <f>IF(AND(ISTEXT(AA148), ISTEXT(AB148)), 0, IF(AND(AA148&gt;0.03, AB148&gt;=1), 1, 0))</f>
        <v>0</v>
      </c>
      <c r="AF148" s="4" t="s">
        <v>1005</v>
      </c>
      <c r="AG148" s="5">
        <v>0</v>
      </c>
      <c r="AH148" s="4" t="str">
        <f>IF(OR(AI148&gt;=3,AJ148="Shock"),"Shock","No Shock")</f>
        <v>No Shock</v>
      </c>
      <c r="AI148" s="61">
        <v>0</v>
      </c>
      <c r="AJ148" s="6" t="str">
        <f>IF(AK148&gt;=1,"Shock","No Shock")</f>
        <v>No Shock</v>
      </c>
      <c r="AK148">
        <v>0</v>
      </c>
    </row>
    <row r="149" spans="1:37" ht="17.5" thickTop="1" thickBot="1" x14ac:dyDescent="0.5">
      <c r="A149" s="50" t="s">
        <v>147</v>
      </c>
      <c r="B149" s="3" t="s">
        <v>248</v>
      </c>
      <c r="C149" s="3" t="s">
        <v>251</v>
      </c>
      <c r="D149" s="3" t="s">
        <v>252</v>
      </c>
      <c r="E149" s="3" t="str">
        <f>_xlfn.CONCAT(D149,"_",A149)</f>
        <v>AF0602_February</v>
      </c>
      <c r="F149" s="10">
        <v>201721.83159886286</v>
      </c>
      <c r="G149" s="8">
        <f>COUNTIF(H149, "Shock")+COUNTIF(V149, "Shock")+COUNTIF(AF149, "Shock")+COUNTIF(AH149, "Shock")</f>
        <v>2</v>
      </c>
      <c r="H149" s="4" t="str">
        <f>IF(I149&gt;0, "Shock", "No shock")</f>
        <v>Shock</v>
      </c>
      <c r="I149" s="4">
        <f>SUM(P149:U149)</f>
        <v>1</v>
      </c>
      <c r="J149" s="17">
        <v>-0.741502496931288</v>
      </c>
      <c r="K149" s="17">
        <v>-1.19888355996874</v>
      </c>
      <c r="L149" s="6" t="s">
        <v>1003</v>
      </c>
      <c r="M149" s="6" t="s">
        <v>1003</v>
      </c>
      <c r="N149" s="6" t="s">
        <v>1003</v>
      </c>
      <c r="O149" s="17">
        <v>5.2424029218794257E-2</v>
      </c>
      <c r="P149" s="56">
        <f>IF(J149&lt;=-0.8, 1, 0)</f>
        <v>0</v>
      </c>
      <c r="Q149" s="6">
        <f>IF(K149&lt;=-0.8, 1, 0)</f>
        <v>1</v>
      </c>
      <c r="R149" s="6">
        <f>IF(AND(NOT(ISTEXT(L149)),L149&gt;=0.25),1,0)</f>
        <v>0</v>
      </c>
      <c r="S149" s="6">
        <f>IF(AND(NOT(ISTEXT(M149)),M149&gt;=0.25), 1, 0)</f>
        <v>0</v>
      </c>
      <c r="T149" s="6">
        <f>IF(AND(NOT(ISTEXT(N149)), N149&gt;=3), 1, 0)</f>
        <v>0</v>
      </c>
      <c r="U149" s="6">
        <f>IF(O149&lt;=-0.8, 1, 0)</f>
        <v>0</v>
      </c>
      <c r="V149" s="4" t="str">
        <f>IF(W149&gt;0, "Shock", "No shock")</f>
        <v>No shock</v>
      </c>
      <c r="W149" s="4">
        <f>SUM(AC149:AE149)</f>
        <v>0</v>
      </c>
      <c r="X149" s="51">
        <v>1.0436100000000001</v>
      </c>
      <c r="Y149" s="6">
        <v>0.284958415646753</v>
      </c>
      <c r="Z149" s="6">
        <v>0.15778133499999999</v>
      </c>
      <c r="AA149" s="16" t="s">
        <v>1003</v>
      </c>
      <c r="AB149" s="16" t="s">
        <v>1003</v>
      </c>
      <c r="AC149" s="6">
        <f>IF(ISTEXT(X149), 0, IF(X149&gt;1.4, 1, 0))</f>
        <v>0</v>
      </c>
      <c r="AD149" s="6">
        <f>IF(OR(ISTEXT(Y149), ISTEXT(Z149)), 0, IF(OR(Y149&gt;3, Z149&gt;=2), 1, 0))</f>
        <v>0</v>
      </c>
      <c r="AE149" s="6">
        <f>IF(AND(ISTEXT(AA149), ISTEXT(AB149)), 0, IF(AND(AA149&gt;0.03, AB149&gt;=1), 1, 0))</f>
        <v>0</v>
      </c>
      <c r="AF149" s="4" t="s">
        <v>1005</v>
      </c>
      <c r="AG149" s="5">
        <v>0</v>
      </c>
      <c r="AH149" s="4" t="str">
        <f>IF(OR(AI149&gt;=3,AJ149="Shock"),"Shock","No Shock")</f>
        <v>Shock</v>
      </c>
      <c r="AI149" s="61">
        <v>10</v>
      </c>
      <c r="AJ149" s="6" t="str">
        <f>IF(AK149&gt;=1,"Shock","No Shock")</f>
        <v>No Shock</v>
      </c>
      <c r="AK149">
        <v>0</v>
      </c>
    </row>
    <row r="150" spans="1:37" ht="17.5" thickTop="1" thickBot="1" x14ac:dyDescent="0.5">
      <c r="A150" s="50" t="s">
        <v>147</v>
      </c>
      <c r="B150" s="3" t="s">
        <v>784</v>
      </c>
      <c r="C150" s="3" t="s">
        <v>788</v>
      </c>
      <c r="D150" s="3" t="s">
        <v>789</v>
      </c>
      <c r="E150" s="3" t="str">
        <f>_xlfn.CONCAT(D150,"_",A150)</f>
        <v>AF2703_February</v>
      </c>
      <c r="F150" s="10">
        <v>63377.389082527669</v>
      </c>
      <c r="G150" s="8">
        <f>COUNTIF(H150, "Shock")+COUNTIF(V150, "Shock")+COUNTIF(AF150, "Shock")+COUNTIF(AH150, "Shock")</f>
        <v>0</v>
      </c>
      <c r="H150" s="4" t="str">
        <f>IF(I150&gt;0, "Shock", "No shock")</f>
        <v>No shock</v>
      </c>
      <c r="I150" s="4">
        <f>SUM(P150:U150)</f>
        <v>0</v>
      </c>
      <c r="J150" s="17">
        <v>-0.40224343284076203</v>
      </c>
      <c r="K150" s="17">
        <v>-0.39964185352714399</v>
      </c>
      <c r="L150" s="6" t="s">
        <v>1003</v>
      </c>
      <c r="M150" s="6" t="s">
        <v>1003</v>
      </c>
      <c r="N150" s="6" t="s">
        <v>1003</v>
      </c>
      <c r="O150" s="17">
        <v>-6.7921733972294299E-2</v>
      </c>
      <c r="P150" s="56">
        <f>IF(J150&lt;=-0.8, 1, 0)</f>
        <v>0</v>
      </c>
      <c r="Q150" s="6">
        <f>IF(K150&lt;=-0.8, 1, 0)</f>
        <v>0</v>
      </c>
      <c r="R150" s="6">
        <f>IF(AND(NOT(ISTEXT(L150)),L150&gt;=0.25),1,0)</f>
        <v>0</v>
      </c>
      <c r="S150" s="6">
        <f>IF(AND(NOT(ISTEXT(M150)),M150&gt;=0.25), 1, 0)</f>
        <v>0</v>
      </c>
      <c r="T150" s="6">
        <f>IF(AND(NOT(ISTEXT(N150)), N150&gt;=3), 1, 0)</f>
        <v>0</v>
      </c>
      <c r="U150" s="6">
        <f>IF(O150&lt;=-0.8, 1, 0)</f>
        <v>0</v>
      </c>
      <c r="V150" s="4" t="str">
        <f>IF(W150&gt;0, "Shock", "No shock")</f>
        <v>No shock</v>
      </c>
      <c r="W150" s="4">
        <f>SUM(AC150:AE150)</f>
        <v>0</v>
      </c>
      <c r="X150" s="51">
        <v>0.56714500000000001</v>
      </c>
      <c r="Y150" s="6">
        <v>0.27281958227228398</v>
      </c>
      <c r="Z150" s="6">
        <v>0.120113268</v>
      </c>
      <c r="AA150" s="16" t="s">
        <v>1003</v>
      </c>
      <c r="AB150" s="16" t="s">
        <v>1003</v>
      </c>
      <c r="AC150" s="6">
        <f>IF(ISTEXT(X150), 0, IF(X150&gt;1.4, 1, 0))</f>
        <v>0</v>
      </c>
      <c r="AD150" s="6">
        <f>IF(OR(ISTEXT(Y150), ISTEXT(Z150)), 0, IF(OR(Y150&gt;3, Z150&gt;=2), 1, 0))</f>
        <v>0</v>
      </c>
      <c r="AE150" s="6">
        <f>IF(AND(ISTEXT(AA150), ISTEXT(AB150)), 0, IF(AND(AA150&gt;0.03, AB150&gt;=1), 1, 0))</f>
        <v>0</v>
      </c>
      <c r="AF150" s="4" t="s">
        <v>1005</v>
      </c>
      <c r="AG150" s="5">
        <v>0</v>
      </c>
      <c r="AH150" s="4" t="str">
        <f>IF(OR(AI150&gt;=3,AJ150="Shock"),"Shock","No Shock")</f>
        <v>No Shock</v>
      </c>
      <c r="AI150" s="61">
        <v>2</v>
      </c>
      <c r="AJ150" s="6" t="str">
        <f>IF(AK150&gt;=1,"Shock","No Shock")</f>
        <v>No Shock</v>
      </c>
      <c r="AK150">
        <v>0</v>
      </c>
    </row>
    <row r="151" spans="1:37" ht="17.5" thickTop="1" thickBot="1" x14ac:dyDescent="0.5">
      <c r="A151" s="50" t="s">
        <v>147</v>
      </c>
      <c r="B151" s="3" t="s">
        <v>522</v>
      </c>
      <c r="C151" s="3" t="s">
        <v>529</v>
      </c>
      <c r="D151" s="3" t="s">
        <v>530</v>
      </c>
      <c r="E151" s="3" t="str">
        <f>_xlfn.CONCAT(D151,"_",A151)</f>
        <v>AF1604_February</v>
      </c>
      <c r="F151" s="10">
        <v>31424.079336350213</v>
      </c>
      <c r="G151" s="8">
        <f>COUNTIF(H151, "Shock")+COUNTIF(V151, "Shock")+COUNTIF(AF151, "Shock")+COUNTIF(AH151, "Shock")</f>
        <v>2</v>
      </c>
      <c r="H151" s="4" t="str">
        <f>IF(I151&gt;0, "Shock", "No shock")</f>
        <v>Shock</v>
      </c>
      <c r="I151" s="4">
        <f>SUM(P151:U151)</f>
        <v>2</v>
      </c>
      <c r="J151" s="17">
        <v>-0.95760089499609802</v>
      </c>
      <c r="K151" s="17">
        <v>-1.5274825538907699</v>
      </c>
      <c r="L151" s="6" t="s">
        <v>1003</v>
      </c>
      <c r="M151" s="6" t="s">
        <v>1003</v>
      </c>
      <c r="N151" s="6" t="s">
        <v>1003</v>
      </c>
      <c r="O151" s="17">
        <v>0.21941353262054719</v>
      </c>
      <c r="P151" s="56">
        <f>IF(J151&lt;=-0.8, 1, 0)</f>
        <v>1</v>
      </c>
      <c r="Q151" s="6">
        <f>IF(K151&lt;=-0.8, 1, 0)</f>
        <v>1</v>
      </c>
      <c r="R151" s="6">
        <f>IF(AND(NOT(ISTEXT(L151)),L151&gt;=0.25),1,0)</f>
        <v>0</v>
      </c>
      <c r="S151" s="6">
        <f>IF(AND(NOT(ISTEXT(M151)),M151&gt;=0.25), 1, 0)</f>
        <v>0</v>
      </c>
      <c r="T151" s="6">
        <f>IF(AND(NOT(ISTEXT(N151)), N151&gt;=3), 1, 0)</f>
        <v>0</v>
      </c>
      <c r="U151" s="6">
        <f>IF(O151&lt;=-0.8, 1, 0)</f>
        <v>0</v>
      </c>
      <c r="V151" s="4" t="str">
        <f>IF(W151&gt;0, "Shock", "No shock")</f>
        <v>No shock</v>
      </c>
      <c r="W151" s="4">
        <f>SUM(AC151:AE151)</f>
        <v>0</v>
      </c>
      <c r="X151" s="51">
        <v>0.92261300000000002</v>
      </c>
      <c r="Y151" s="6">
        <v>0.27227302332311698</v>
      </c>
      <c r="Z151" s="6">
        <v>0.461026251</v>
      </c>
      <c r="AA151" s="16" t="s">
        <v>1003</v>
      </c>
      <c r="AB151" s="16" t="s">
        <v>1003</v>
      </c>
      <c r="AC151" s="6">
        <f>IF(ISTEXT(X151), 0, IF(X151&gt;1.4, 1, 0))</f>
        <v>0</v>
      </c>
      <c r="AD151" s="6">
        <f>IF(OR(ISTEXT(Y151), ISTEXT(Z151)), 0, IF(OR(Y151&gt;3, Z151&gt;=2), 1, 0))</f>
        <v>0</v>
      </c>
      <c r="AE151" s="6">
        <f>IF(AND(ISTEXT(AA151), ISTEXT(AB151)), 0, IF(AND(AA151&gt;0.03, AB151&gt;=1), 1, 0))</f>
        <v>0</v>
      </c>
      <c r="AF151" s="4" t="s">
        <v>1005</v>
      </c>
      <c r="AG151" s="5">
        <v>0</v>
      </c>
      <c r="AH151" s="4" t="str">
        <f>IF(OR(AI151&gt;=3,AJ151="Shock"),"Shock","No Shock")</f>
        <v>Shock</v>
      </c>
      <c r="AI151" s="61">
        <v>7</v>
      </c>
      <c r="AJ151" s="6" t="str">
        <f>IF(AK151&gt;=1,"Shock","No Shock")</f>
        <v>Shock</v>
      </c>
      <c r="AK151">
        <v>1</v>
      </c>
    </row>
    <row r="152" spans="1:37" ht="17.5" thickTop="1" thickBot="1" x14ac:dyDescent="0.5">
      <c r="A152" s="50" t="s">
        <v>147</v>
      </c>
      <c r="B152" s="3" t="s">
        <v>964</v>
      </c>
      <c r="C152" s="3" t="s">
        <v>971</v>
      </c>
      <c r="D152" s="3" t="s">
        <v>972</v>
      </c>
      <c r="E152" s="3" t="str">
        <f>_xlfn.CONCAT(D152,"_",A152)</f>
        <v>AF3404_February</v>
      </c>
      <c r="F152" s="10">
        <v>11627.413916897331</v>
      </c>
      <c r="G152" s="8">
        <f>COUNTIF(H152, "Shock")+COUNTIF(V152, "Shock")+COUNTIF(AF152, "Shock")+COUNTIF(AH152, "Shock")</f>
        <v>0</v>
      </c>
      <c r="H152" s="4" t="str">
        <f>IF(I152&gt;0, "Shock", "No shock")</f>
        <v>No shock</v>
      </c>
      <c r="I152" s="4">
        <f>SUM(P152:U152)</f>
        <v>0</v>
      </c>
      <c r="J152" s="17">
        <v>0.39517568040843398</v>
      </c>
      <c r="K152" s="17">
        <v>-0.147064442467185</v>
      </c>
      <c r="L152" s="6" t="s">
        <v>1003</v>
      </c>
      <c r="M152" s="6" t="s">
        <v>1003</v>
      </c>
      <c r="N152" s="6" t="s">
        <v>1003</v>
      </c>
      <c r="O152" s="17">
        <v>-5.7020077548677543E-2</v>
      </c>
      <c r="P152" s="56">
        <f>IF(J152&lt;=-0.8, 1, 0)</f>
        <v>0</v>
      </c>
      <c r="Q152" s="6">
        <f>IF(K152&lt;=-0.8, 1, 0)</f>
        <v>0</v>
      </c>
      <c r="R152" s="6">
        <f>IF(AND(NOT(ISTEXT(L152)),L152&gt;=0.25),1,0)</f>
        <v>0</v>
      </c>
      <c r="S152" s="6">
        <f>IF(AND(NOT(ISTEXT(M152)),M152&gt;=0.25), 1, 0)</f>
        <v>0</v>
      </c>
      <c r="T152" s="6">
        <f>IF(AND(NOT(ISTEXT(N152)), N152&gt;=3), 1, 0)</f>
        <v>0</v>
      </c>
      <c r="U152" s="6">
        <f>IF(O152&lt;=-0.8, 1, 0)</f>
        <v>0</v>
      </c>
      <c r="V152" s="4" t="str">
        <f>IF(W152&gt;0, "Shock", "No shock")</f>
        <v>No shock</v>
      </c>
      <c r="W152" s="4">
        <f>SUM(AC152:AE152)</f>
        <v>0</v>
      </c>
      <c r="X152" s="51">
        <v>0.81077100000000002</v>
      </c>
      <c r="Y152" s="6">
        <v>0.27191246961287802</v>
      </c>
      <c r="Z152" s="6">
        <v>1.4576863000000001E-2</v>
      </c>
      <c r="AA152" s="16" t="s">
        <v>1003</v>
      </c>
      <c r="AB152" s="16" t="s">
        <v>1003</v>
      </c>
      <c r="AC152" s="6">
        <f>IF(ISTEXT(X152), 0, IF(X152&gt;1.4, 1, 0))</f>
        <v>0</v>
      </c>
      <c r="AD152" s="6">
        <f>IF(OR(ISTEXT(Y152), ISTEXT(Z152)), 0, IF(OR(Y152&gt;3, Z152&gt;=2), 1, 0))</f>
        <v>0</v>
      </c>
      <c r="AE152" s="6">
        <f>IF(AND(ISTEXT(AA152), ISTEXT(AB152)), 0, IF(AND(AA152&gt;0.03, AB152&gt;=1), 1, 0))</f>
        <v>0</v>
      </c>
      <c r="AF152" s="4" t="s">
        <v>1005</v>
      </c>
      <c r="AG152" s="5">
        <v>0</v>
      </c>
      <c r="AH152" s="4" t="str">
        <f>IF(OR(AI152&gt;=3,AJ152="Shock"),"Shock","No Shock")</f>
        <v>No Shock</v>
      </c>
      <c r="AI152" s="61">
        <v>0</v>
      </c>
      <c r="AJ152" s="6" t="str">
        <f>IF(AK152&gt;=1,"Shock","No Shock")</f>
        <v>No Shock</v>
      </c>
      <c r="AK152">
        <v>0</v>
      </c>
    </row>
    <row r="153" spans="1:37" ht="17.5" thickTop="1" thickBot="1" x14ac:dyDescent="0.5">
      <c r="A153" s="50" t="s">
        <v>147</v>
      </c>
      <c r="B153" s="3" t="s">
        <v>910</v>
      </c>
      <c r="C153" s="3" t="s">
        <v>930</v>
      </c>
      <c r="D153" s="3" t="s">
        <v>931</v>
      </c>
      <c r="E153" s="3" t="str">
        <f>_xlfn.CONCAT(D153,"_",A153)</f>
        <v>AF3211_February</v>
      </c>
      <c r="F153" s="10">
        <v>112545.11600532994</v>
      </c>
      <c r="G153" s="8">
        <f>COUNTIF(H153, "Shock")+COUNTIF(V153, "Shock")+COUNTIF(AF153, "Shock")+COUNTIF(AH153, "Shock")</f>
        <v>1</v>
      </c>
      <c r="H153" s="4" t="str">
        <f>IF(I153&gt;0, "Shock", "No shock")</f>
        <v>Shock</v>
      </c>
      <c r="I153" s="4">
        <f>SUM(P153:U153)</f>
        <v>1</v>
      </c>
      <c r="J153" s="17">
        <v>-0.50303994349894998</v>
      </c>
      <c r="K153" s="17">
        <v>-1.4229688998191601</v>
      </c>
      <c r="L153" s="6" t="s">
        <v>1003</v>
      </c>
      <c r="M153" s="6" t="s">
        <v>1003</v>
      </c>
      <c r="N153" s="6" t="s">
        <v>1003</v>
      </c>
      <c r="O153" s="17">
        <v>-0.57701731444812165</v>
      </c>
      <c r="P153" s="56">
        <f>IF(J153&lt;=-0.8, 1, 0)</f>
        <v>0</v>
      </c>
      <c r="Q153" s="6">
        <f>IF(K153&lt;=-0.8, 1, 0)</f>
        <v>1</v>
      </c>
      <c r="R153" s="6">
        <f>IF(AND(NOT(ISTEXT(L153)),L153&gt;=0.25),1,0)</f>
        <v>0</v>
      </c>
      <c r="S153" s="6">
        <f>IF(AND(NOT(ISTEXT(M153)),M153&gt;=0.25), 1, 0)</f>
        <v>0</v>
      </c>
      <c r="T153" s="6">
        <f>IF(AND(NOT(ISTEXT(N153)), N153&gt;=3), 1, 0)</f>
        <v>0</v>
      </c>
      <c r="U153" s="6">
        <f>IF(O153&lt;=-0.8, 1, 0)</f>
        <v>0</v>
      </c>
      <c r="V153" s="4" t="str">
        <f>IF(W153&gt;0, "Shock", "No shock")</f>
        <v>No shock</v>
      </c>
      <c r="W153" s="4">
        <f>SUM(AC153:AE153)</f>
        <v>0</v>
      </c>
      <c r="X153" s="51">
        <v>0.81731899999999991</v>
      </c>
      <c r="Y153" s="6">
        <v>0.26637721871593201</v>
      </c>
      <c r="Z153" s="6">
        <v>9.9521024999999999E-2</v>
      </c>
      <c r="AA153" s="16" t="s">
        <v>1003</v>
      </c>
      <c r="AB153" s="16" t="s">
        <v>1003</v>
      </c>
      <c r="AC153" s="6">
        <f>IF(ISTEXT(X153), 0, IF(X153&gt;1.4, 1, 0))</f>
        <v>0</v>
      </c>
      <c r="AD153" s="6">
        <f>IF(OR(ISTEXT(Y153), ISTEXT(Z153)), 0, IF(OR(Y153&gt;3, Z153&gt;=2), 1, 0))</f>
        <v>0</v>
      </c>
      <c r="AE153" s="6">
        <f>IF(AND(ISTEXT(AA153), ISTEXT(AB153)), 0, IF(AND(AA153&gt;0.03, AB153&gt;=1), 1, 0))</f>
        <v>0</v>
      </c>
      <c r="AF153" s="4" t="s">
        <v>1005</v>
      </c>
      <c r="AG153" s="5">
        <v>0</v>
      </c>
      <c r="AH153" s="4" t="str">
        <f>IF(OR(AI153&gt;=3,AJ153="Shock"),"Shock","No Shock")</f>
        <v>No Shock</v>
      </c>
      <c r="AI153" s="61">
        <v>2</v>
      </c>
      <c r="AJ153" s="6" t="str">
        <f>IF(AK153&gt;=1,"Shock","No Shock")</f>
        <v>No Shock</v>
      </c>
      <c r="AK153">
        <v>0</v>
      </c>
    </row>
    <row r="154" spans="1:37" ht="17.5" thickTop="1" thickBot="1" x14ac:dyDescent="0.5">
      <c r="A154" s="50" t="s">
        <v>147</v>
      </c>
      <c r="B154" s="3" t="s">
        <v>464</v>
      </c>
      <c r="C154" s="3" t="s">
        <v>473</v>
      </c>
      <c r="D154" s="3" t="s">
        <v>474</v>
      </c>
      <c r="E154" s="3" t="str">
        <f>_xlfn.CONCAT(D154,"_",A154)</f>
        <v>AF1405_February</v>
      </c>
      <c r="F154" s="10">
        <v>63910.618529353531</v>
      </c>
      <c r="G154" s="8">
        <f>COUNTIF(H154, "Shock")+COUNTIF(V154, "Shock")+COUNTIF(AF154, "Shock")+COUNTIF(AH154, "Shock")</f>
        <v>0</v>
      </c>
      <c r="H154" s="4" t="str">
        <f>IF(I154&gt;0, "Shock", "No shock")</f>
        <v>No shock</v>
      </c>
      <c r="I154" s="4">
        <f>SUM(P154:U154)</f>
        <v>0</v>
      </c>
      <c r="J154" s="17">
        <v>-0.30794636067003001</v>
      </c>
      <c r="K154" s="17">
        <v>-0.336636831052601</v>
      </c>
      <c r="L154" s="6" t="s">
        <v>1003</v>
      </c>
      <c r="M154" s="6" t="s">
        <v>1003</v>
      </c>
      <c r="N154" s="6" t="s">
        <v>1003</v>
      </c>
      <c r="O154" s="17">
        <v>0.78499624274666602</v>
      </c>
      <c r="P154" s="56">
        <f>IF(J154&lt;=-0.8, 1, 0)</f>
        <v>0</v>
      </c>
      <c r="Q154" s="6">
        <f>IF(K154&lt;=-0.8, 1, 0)</f>
        <v>0</v>
      </c>
      <c r="R154" s="6">
        <f>IF(AND(NOT(ISTEXT(L154)),L154&gt;=0.25),1,0)</f>
        <v>0</v>
      </c>
      <c r="S154" s="6">
        <f>IF(AND(NOT(ISTEXT(M154)),M154&gt;=0.25), 1, 0)</f>
        <v>0</v>
      </c>
      <c r="T154" s="6">
        <f>IF(AND(NOT(ISTEXT(N154)), N154&gt;=3), 1, 0)</f>
        <v>0</v>
      </c>
      <c r="U154" s="6">
        <f>IF(O154&lt;=-0.8, 1, 0)</f>
        <v>0</v>
      </c>
      <c r="V154" s="4" t="str">
        <f>IF(W154&gt;0, "Shock", "No shock")</f>
        <v>No shock</v>
      </c>
      <c r="W154" s="4">
        <f>SUM(AC154:AE154)</f>
        <v>0</v>
      </c>
      <c r="X154" s="51">
        <v>1.0446040000000001</v>
      </c>
      <c r="Y154" s="6">
        <v>0.26461188655937801</v>
      </c>
      <c r="Z154" s="6">
        <v>0.16655983799999999</v>
      </c>
      <c r="AA154" s="16" t="s">
        <v>1003</v>
      </c>
      <c r="AB154" s="16" t="s">
        <v>1003</v>
      </c>
      <c r="AC154" s="6">
        <f>IF(ISTEXT(X154), 0, IF(X154&gt;1.4, 1, 0))</f>
        <v>0</v>
      </c>
      <c r="AD154" s="6">
        <f>IF(OR(ISTEXT(Y154), ISTEXT(Z154)), 0, IF(OR(Y154&gt;3, Z154&gt;=2), 1, 0))</f>
        <v>0</v>
      </c>
      <c r="AE154" s="6">
        <f>IF(AND(ISTEXT(AA154), ISTEXT(AB154)), 0, IF(AND(AA154&gt;0.03, AB154&gt;=1), 1, 0))</f>
        <v>0</v>
      </c>
      <c r="AF154" s="4" t="s">
        <v>1005</v>
      </c>
      <c r="AG154" s="5">
        <v>0</v>
      </c>
      <c r="AH154" s="4" t="str">
        <f>IF(OR(AI154&gt;=3,AJ154="Shock"),"Shock","No Shock")</f>
        <v>No Shock</v>
      </c>
      <c r="AI154" s="61">
        <v>2</v>
      </c>
      <c r="AJ154" s="6" t="str">
        <f>IF(AK154&gt;=1,"Shock","No Shock")</f>
        <v>No Shock</v>
      </c>
      <c r="AK154">
        <v>0</v>
      </c>
    </row>
    <row r="155" spans="1:37" ht="17.5" thickTop="1" thickBot="1" x14ac:dyDescent="0.5">
      <c r="A155" s="50" t="s">
        <v>147</v>
      </c>
      <c r="B155" s="3" t="s">
        <v>596</v>
      </c>
      <c r="C155" s="3" t="s">
        <v>615</v>
      </c>
      <c r="D155" s="3" t="s">
        <v>616</v>
      </c>
      <c r="E155" s="3" t="str">
        <f>_xlfn.CONCAT(D155,"_",A155)</f>
        <v>AF1810_February</v>
      </c>
      <c r="F155" s="10">
        <v>245088.27421089908</v>
      </c>
      <c r="G155" s="8">
        <f>COUNTIF(H155, "Shock")+COUNTIF(V155, "Shock")+COUNTIF(AF155, "Shock")+COUNTIF(AH155, "Shock")</f>
        <v>2</v>
      </c>
      <c r="H155" s="4" t="str">
        <f>IF(I155&gt;0, "Shock", "No shock")</f>
        <v>Shock</v>
      </c>
      <c r="I155" s="4">
        <f>SUM(P155:U155)</f>
        <v>1</v>
      </c>
      <c r="J155" s="17">
        <v>-0.62498819848729503</v>
      </c>
      <c r="K155" s="17">
        <v>-1.7074694732825</v>
      </c>
      <c r="L155" s="6" t="s">
        <v>1003</v>
      </c>
      <c r="M155" s="6" t="s">
        <v>1003</v>
      </c>
      <c r="N155" s="6" t="s">
        <v>1003</v>
      </c>
      <c r="O155" s="17">
        <v>-0.79248277539645562</v>
      </c>
      <c r="P155" s="56">
        <f>IF(J155&lt;=-0.8, 1, 0)</f>
        <v>0</v>
      </c>
      <c r="Q155" s="6">
        <f>IF(K155&lt;=-0.8, 1, 0)</f>
        <v>1</v>
      </c>
      <c r="R155" s="6">
        <f>IF(AND(NOT(ISTEXT(L155)),L155&gt;=0.25),1,0)</f>
        <v>0</v>
      </c>
      <c r="S155" s="6">
        <f>IF(AND(NOT(ISTEXT(M155)),M155&gt;=0.25), 1, 0)</f>
        <v>0</v>
      </c>
      <c r="T155" s="6">
        <f>IF(AND(NOT(ISTEXT(N155)), N155&gt;=3), 1, 0)</f>
        <v>0</v>
      </c>
      <c r="U155" s="6">
        <f>IF(O155&lt;=-0.8, 1, 0)</f>
        <v>0</v>
      </c>
      <c r="V155" s="4" t="str">
        <f>IF(W155&gt;0, "Shock", "No shock")</f>
        <v>No shock</v>
      </c>
      <c r="W155" s="4">
        <f>SUM(AC155:AE155)</f>
        <v>0</v>
      </c>
      <c r="X155" s="51">
        <v>1.0939989999999999</v>
      </c>
      <c r="Y155" s="6">
        <v>0.24924591537413099</v>
      </c>
      <c r="Z155" s="6">
        <v>2.2758857E-2</v>
      </c>
      <c r="AA155" s="16" t="s">
        <v>1003</v>
      </c>
      <c r="AB155" s="16" t="s">
        <v>1003</v>
      </c>
      <c r="AC155" s="6">
        <f>IF(ISTEXT(X155), 0, IF(X155&gt;1.4, 1, 0))</f>
        <v>0</v>
      </c>
      <c r="AD155" s="6">
        <f>IF(OR(ISTEXT(Y155), ISTEXT(Z155)), 0, IF(OR(Y155&gt;3, Z155&gt;=2), 1, 0))</f>
        <v>0</v>
      </c>
      <c r="AE155" s="6">
        <f>IF(AND(ISTEXT(AA155), ISTEXT(AB155)), 0, IF(AND(AA155&gt;0.03, AB155&gt;=1), 1, 0))</f>
        <v>0</v>
      </c>
      <c r="AF155" s="4" t="s">
        <v>1005</v>
      </c>
      <c r="AG155" s="5">
        <v>0</v>
      </c>
      <c r="AH155" s="4" t="str">
        <f>IF(OR(AI155&gt;=3,AJ155="Shock"),"Shock","No Shock")</f>
        <v>Shock</v>
      </c>
      <c r="AI155" s="61">
        <v>3</v>
      </c>
      <c r="AJ155" s="6" t="str">
        <f>IF(AK155&gt;=1,"Shock","No Shock")</f>
        <v>No Shock</v>
      </c>
      <c r="AK155">
        <v>0</v>
      </c>
    </row>
    <row r="156" spans="1:37" ht="17.5" thickTop="1" thickBot="1" x14ac:dyDescent="0.5">
      <c r="A156" s="50" t="s">
        <v>147</v>
      </c>
      <c r="B156" s="3" t="s">
        <v>596</v>
      </c>
      <c r="C156" s="3" t="s">
        <v>611</v>
      </c>
      <c r="D156" s="3" t="s">
        <v>612</v>
      </c>
      <c r="E156" s="3" t="str">
        <f>_xlfn.CONCAT(D156,"_",A156)</f>
        <v>AF1808_February</v>
      </c>
      <c r="F156" s="10">
        <v>56847.818433850727</v>
      </c>
      <c r="G156" s="8">
        <f>COUNTIF(H156, "Shock")+COUNTIF(V156, "Shock")+COUNTIF(AF156, "Shock")+COUNTIF(AH156, "Shock")</f>
        <v>2</v>
      </c>
      <c r="H156" s="4" t="str">
        <f>IF(I156&gt;0, "Shock", "No shock")</f>
        <v>Shock</v>
      </c>
      <c r="I156" s="4">
        <f>SUM(P156:U156)</f>
        <v>2</v>
      </c>
      <c r="J156" s="17">
        <v>-0.84189350329912604</v>
      </c>
      <c r="K156" s="17">
        <v>-1.34885295308553</v>
      </c>
      <c r="L156" s="6" t="s">
        <v>1003</v>
      </c>
      <c r="M156" s="6" t="s">
        <v>1003</v>
      </c>
      <c r="N156" s="6" t="s">
        <v>1003</v>
      </c>
      <c r="O156" s="17">
        <v>-0.29756874611479572</v>
      </c>
      <c r="P156" s="56">
        <f>IF(J156&lt;=-0.8, 1, 0)</f>
        <v>1</v>
      </c>
      <c r="Q156" s="6">
        <f>IF(K156&lt;=-0.8, 1, 0)</f>
        <v>1</v>
      </c>
      <c r="R156" s="6">
        <f>IF(AND(NOT(ISTEXT(L156)),L156&gt;=0.25),1,0)</f>
        <v>0</v>
      </c>
      <c r="S156" s="6">
        <f>IF(AND(NOT(ISTEXT(M156)),M156&gt;=0.25), 1, 0)</f>
        <v>0</v>
      </c>
      <c r="T156" s="6">
        <f>IF(AND(NOT(ISTEXT(N156)), N156&gt;=3), 1, 0)</f>
        <v>0</v>
      </c>
      <c r="U156" s="6">
        <f>IF(O156&lt;=-0.8, 1, 0)</f>
        <v>0</v>
      </c>
      <c r="V156" s="4" t="str">
        <f>IF(W156&gt;0, "Shock", "No shock")</f>
        <v>No shock</v>
      </c>
      <c r="W156" s="4">
        <f>SUM(AC156:AE156)</f>
        <v>0</v>
      </c>
      <c r="X156" s="51">
        <v>0.93489199999999995</v>
      </c>
      <c r="Y156" s="6">
        <v>0.241242895309556</v>
      </c>
      <c r="Z156" s="6">
        <v>2.0822721999999998E-2</v>
      </c>
      <c r="AA156" s="16" t="s">
        <v>1003</v>
      </c>
      <c r="AB156" s="16" t="s">
        <v>1003</v>
      </c>
      <c r="AC156" s="6">
        <f>IF(ISTEXT(X156), 0, IF(X156&gt;1.4, 1, 0))</f>
        <v>0</v>
      </c>
      <c r="AD156" s="6">
        <f>IF(OR(ISTEXT(Y156), ISTEXT(Z156)), 0, IF(OR(Y156&gt;3, Z156&gt;=2), 1, 0))</f>
        <v>0</v>
      </c>
      <c r="AE156" s="6">
        <f>IF(AND(ISTEXT(AA156), ISTEXT(AB156)), 0, IF(AND(AA156&gt;0.03, AB156&gt;=1), 1, 0))</f>
        <v>0</v>
      </c>
      <c r="AF156" s="4" t="s">
        <v>1005</v>
      </c>
      <c r="AG156" s="5">
        <v>0</v>
      </c>
      <c r="AH156" s="4" t="str">
        <f>IF(OR(AI156&gt;=3,AJ156="Shock"),"Shock","No Shock")</f>
        <v>Shock</v>
      </c>
      <c r="AI156" s="61">
        <v>7</v>
      </c>
      <c r="AJ156" s="6" t="str">
        <f>IF(AK156&gt;=1,"Shock","No Shock")</f>
        <v>No Shock</v>
      </c>
      <c r="AK156">
        <v>0</v>
      </c>
    </row>
    <row r="157" spans="1:37" ht="17.5" thickTop="1" thickBot="1" x14ac:dyDescent="0.5">
      <c r="A157" s="50" t="s">
        <v>147</v>
      </c>
      <c r="B157" s="3" t="s">
        <v>402</v>
      </c>
      <c r="C157" s="3" t="s">
        <v>423</v>
      </c>
      <c r="D157" s="3" t="s">
        <v>424</v>
      </c>
      <c r="E157" s="3" t="str">
        <f>_xlfn.CONCAT(D157,"_",A157)</f>
        <v>AF1211_February</v>
      </c>
      <c r="F157" s="10">
        <v>100585.58768660873</v>
      </c>
      <c r="G157" s="8">
        <f>COUNTIF(H157, "Shock")+COUNTIF(V157, "Shock")+COUNTIF(AF157, "Shock")+COUNTIF(AH157, "Shock")</f>
        <v>0</v>
      </c>
      <c r="H157" s="4" t="str">
        <f>IF(I157&gt;0, "Shock", "No shock")</f>
        <v>No shock</v>
      </c>
      <c r="I157" s="4">
        <f>SUM(P157:U157)</f>
        <v>0</v>
      </c>
      <c r="J157" s="17">
        <v>-0.51773769447677997</v>
      </c>
      <c r="K157" s="17">
        <v>-0.38767590373754501</v>
      </c>
      <c r="L157" s="6" t="s">
        <v>1003</v>
      </c>
      <c r="M157" s="6" t="s">
        <v>1003</v>
      </c>
      <c r="N157" s="6" t="s">
        <v>1003</v>
      </c>
      <c r="O157" s="17">
        <v>0.3190050200153467</v>
      </c>
      <c r="P157" s="56">
        <f>IF(J157&lt;=-0.8, 1, 0)</f>
        <v>0</v>
      </c>
      <c r="Q157" s="6">
        <f>IF(K157&lt;=-0.8, 1, 0)</f>
        <v>0</v>
      </c>
      <c r="R157" s="6">
        <f>IF(AND(NOT(ISTEXT(L157)),L157&gt;=0.25),1,0)</f>
        <v>0</v>
      </c>
      <c r="S157" s="6">
        <f>IF(AND(NOT(ISTEXT(M157)),M157&gt;=0.25), 1, 0)</f>
        <v>0</v>
      </c>
      <c r="T157" s="6">
        <f>IF(AND(NOT(ISTEXT(N157)), N157&gt;=3), 1, 0)</f>
        <v>0</v>
      </c>
      <c r="U157" s="6">
        <f>IF(O157&lt;=-0.8, 1, 0)</f>
        <v>0</v>
      </c>
      <c r="V157" s="4" t="str">
        <f>IF(W157&gt;0, "Shock", "No shock")</f>
        <v>No shock</v>
      </c>
      <c r="W157" s="4">
        <f>SUM(AC157:AE157)</f>
        <v>0</v>
      </c>
      <c r="X157" s="51">
        <v>0.8090139999999999</v>
      </c>
      <c r="Y157" s="6">
        <v>0.239252312870083</v>
      </c>
      <c r="Z157" s="6">
        <v>7.0763803E-2</v>
      </c>
      <c r="AA157" s="16" t="s">
        <v>1003</v>
      </c>
      <c r="AB157" s="16" t="s">
        <v>1003</v>
      </c>
      <c r="AC157" s="6">
        <f>IF(ISTEXT(X157), 0, IF(X157&gt;1.4, 1, 0))</f>
        <v>0</v>
      </c>
      <c r="AD157" s="6">
        <f>IF(OR(ISTEXT(Y157), ISTEXT(Z157)), 0, IF(OR(Y157&gt;3, Z157&gt;=2), 1, 0))</f>
        <v>0</v>
      </c>
      <c r="AE157" s="6">
        <f>IF(AND(ISTEXT(AA157), ISTEXT(AB157)), 0, IF(AND(AA157&gt;0.03, AB157&gt;=1), 1, 0))</f>
        <v>0</v>
      </c>
      <c r="AF157" s="4" t="s">
        <v>1005</v>
      </c>
      <c r="AG157" s="5">
        <v>0</v>
      </c>
      <c r="AH157" s="4" t="str">
        <f>IF(OR(AI157&gt;=3,AJ157="Shock"),"Shock","No Shock")</f>
        <v>No Shock</v>
      </c>
      <c r="AI157" s="61">
        <v>0</v>
      </c>
      <c r="AJ157" s="6" t="str">
        <f>IF(AK157&gt;=1,"Shock","No Shock")</f>
        <v>No Shock</v>
      </c>
      <c r="AK157">
        <v>0</v>
      </c>
    </row>
    <row r="158" spans="1:37" ht="17.5" thickTop="1" thickBot="1" x14ac:dyDescent="0.5">
      <c r="A158" s="50" t="s">
        <v>147</v>
      </c>
      <c r="B158" s="3" t="s">
        <v>868</v>
      </c>
      <c r="C158" s="3" t="s">
        <v>887</v>
      </c>
      <c r="D158" s="3" t="s">
        <v>888</v>
      </c>
      <c r="E158" s="3" t="str">
        <f>_xlfn.CONCAT(D158,"_",A158)</f>
        <v>AF3010_February</v>
      </c>
      <c r="F158" s="10">
        <v>148865.01611882658</v>
      </c>
      <c r="G158" s="8">
        <f>COUNTIF(H158, "Shock")+COUNTIF(V158, "Shock")+COUNTIF(AF158, "Shock")+COUNTIF(AH158, "Shock")</f>
        <v>1</v>
      </c>
      <c r="H158" s="4" t="str">
        <f>IF(I158&gt;0, "Shock", "No shock")</f>
        <v>No shock</v>
      </c>
      <c r="I158" s="4">
        <f>SUM(P158:U158)</f>
        <v>0</v>
      </c>
      <c r="J158" s="17">
        <v>-0.42539439804670298</v>
      </c>
      <c r="K158" s="17">
        <v>-0.75077146582487198</v>
      </c>
      <c r="L158" s="6" t="s">
        <v>1003</v>
      </c>
      <c r="M158" s="6" t="s">
        <v>1003</v>
      </c>
      <c r="N158" s="6" t="s">
        <v>1003</v>
      </c>
      <c r="O158" s="17">
        <v>-0.40443116703794529</v>
      </c>
      <c r="P158" s="56">
        <f>IF(J158&lt;=-0.8, 1, 0)</f>
        <v>0</v>
      </c>
      <c r="Q158" s="6">
        <f>IF(K158&lt;=-0.8, 1, 0)</f>
        <v>0</v>
      </c>
      <c r="R158" s="6">
        <f>IF(AND(NOT(ISTEXT(L158)),L158&gt;=0.25),1,0)</f>
        <v>0</v>
      </c>
      <c r="S158" s="6">
        <f>IF(AND(NOT(ISTEXT(M158)),M158&gt;=0.25), 1, 0)</f>
        <v>0</v>
      </c>
      <c r="T158" s="6">
        <f>IF(AND(NOT(ISTEXT(N158)), N158&gt;=3), 1, 0)</f>
        <v>0</v>
      </c>
      <c r="U158" s="6">
        <f>IF(O158&lt;=-0.8, 1, 0)</f>
        <v>0</v>
      </c>
      <c r="V158" s="4" t="str">
        <f>IF(W158&gt;0, "Shock", "No shock")</f>
        <v>No shock</v>
      </c>
      <c r="W158" s="4">
        <f>SUM(AC158:AE158)</f>
        <v>0</v>
      </c>
      <c r="X158" s="51">
        <v>0.54864299999999999</v>
      </c>
      <c r="Y158" s="6">
        <v>0.23322522594047401</v>
      </c>
      <c r="Z158" s="6">
        <v>0.28986065</v>
      </c>
      <c r="AA158" s="16" t="s">
        <v>1003</v>
      </c>
      <c r="AB158" s="16" t="s">
        <v>1003</v>
      </c>
      <c r="AC158" s="6">
        <f>IF(ISTEXT(X158), 0, IF(X158&gt;1.4, 1, 0))</f>
        <v>0</v>
      </c>
      <c r="AD158" s="6">
        <f>IF(OR(ISTEXT(Y158), ISTEXT(Z158)), 0, IF(OR(Y158&gt;3, Z158&gt;=2), 1, 0))</f>
        <v>0</v>
      </c>
      <c r="AE158" s="6">
        <f>IF(AND(ISTEXT(AA158), ISTEXT(AB158)), 0, IF(AND(AA158&gt;0.03, AB158&gt;=1), 1, 0))</f>
        <v>0</v>
      </c>
      <c r="AF158" s="4" t="s">
        <v>1005</v>
      </c>
      <c r="AG158" s="5">
        <v>0</v>
      </c>
      <c r="AH158" s="4" t="str">
        <f>IF(OR(AI158&gt;=3,AJ158="Shock"),"Shock","No Shock")</f>
        <v>Shock</v>
      </c>
      <c r="AI158" s="61">
        <v>3</v>
      </c>
      <c r="AJ158" s="6" t="str">
        <f>IF(AK158&gt;=1,"Shock","No Shock")</f>
        <v>No Shock</v>
      </c>
      <c r="AK158">
        <v>0</v>
      </c>
    </row>
    <row r="159" spans="1:37" ht="17.5" thickTop="1" thickBot="1" x14ac:dyDescent="0.5">
      <c r="A159" s="50" t="s">
        <v>147</v>
      </c>
      <c r="B159" s="3" t="s">
        <v>942</v>
      </c>
      <c r="C159" s="3" t="s">
        <v>948</v>
      </c>
      <c r="D159" s="3" t="s">
        <v>949</v>
      </c>
      <c r="E159" s="3" t="str">
        <f>_xlfn.CONCAT(D159,"_",A159)</f>
        <v>AF3304_February</v>
      </c>
      <c r="F159" s="10">
        <v>39747.227938538308</v>
      </c>
      <c r="G159" s="8">
        <f>COUNTIF(H159, "Shock")+COUNTIF(V159, "Shock")+COUNTIF(AF159, "Shock")+COUNTIF(AH159, "Shock")</f>
        <v>1</v>
      </c>
      <c r="H159" s="4" t="str">
        <f>IF(I159&gt;0, "Shock", "No shock")</f>
        <v>Shock</v>
      </c>
      <c r="I159" s="4">
        <f>SUM(P159:U159)</f>
        <v>1</v>
      </c>
      <c r="J159" s="17">
        <v>-0.53919844797679395</v>
      </c>
      <c r="K159" s="17">
        <v>-1.4955337088448699</v>
      </c>
      <c r="L159" s="6" t="s">
        <v>1003</v>
      </c>
      <c r="M159" s="6" t="s">
        <v>1003</v>
      </c>
      <c r="N159" s="6" t="s">
        <v>1003</v>
      </c>
      <c r="O159" s="17">
        <v>0.17703295150626211</v>
      </c>
      <c r="P159" s="56">
        <f>IF(J159&lt;=-0.8, 1, 0)</f>
        <v>0</v>
      </c>
      <c r="Q159" s="6">
        <f>IF(K159&lt;=-0.8, 1, 0)</f>
        <v>1</v>
      </c>
      <c r="R159" s="6">
        <f>IF(AND(NOT(ISTEXT(L159)),L159&gt;=0.25),1,0)</f>
        <v>0</v>
      </c>
      <c r="S159" s="6">
        <f>IF(AND(NOT(ISTEXT(M159)),M159&gt;=0.25), 1, 0)</f>
        <v>0</v>
      </c>
      <c r="T159" s="6">
        <f>IF(AND(NOT(ISTEXT(N159)), N159&gt;=3), 1, 0)</f>
        <v>0</v>
      </c>
      <c r="U159" s="6">
        <f>IF(O159&lt;=-0.8, 1, 0)</f>
        <v>0</v>
      </c>
      <c r="V159" s="4" t="str">
        <f>IF(W159&gt;0, "Shock", "No shock")</f>
        <v>No shock</v>
      </c>
      <c r="W159" s="4">
        <f>SUM(AC159:AE159)</f>
        <v>0</v>
      </c>
      <c r="X159" s="51">
        <v>0.58445000000000003</v>
      </c>
      <c r="Y159" s="6">
        <v>0.22536402528146099</v>
      </c>
      <c r="Z159" s="6">
        <v>0.13143479499999999</v>
      </c>
      <c r="AA159" s="16" t="s">
        <v>1003</v>
      </c>
      <c r="AB159" s="16" t="s">
        <v>1003</v>
      </c>
      <c r="AC159" s="6">
        <f>IF(ISTEXT(X159), 0, IF(X159&gt;1.4, 1, 0))</f>
        <v>0</v>
      </c>
      <c r="AD159" s="6">
        <f>IF(OR(ISTEXT(Y159), ISTEXT(Z159)), 0, IF(OR(Y159&gt;3, Z159&gt;=2), 1, 0))</f>
        <v>0</v>
      </c>
      <c r="AE159" s="6">
        <f>IF(AND(ISTEXT(AA159), ISTEXT(AB159)), 0, IF(AND(AA159&gt;0.03, AB159&gt;=1), 1, 0))</f>
        <v>0</v>
      </c>
      <c r="AF159" s="4" t="s">
        <v>1005</v>
      </c>
      <c r="AG159" s="5">
        <v>0</v>
      </c>
      <c r="AH159" s="4" t="str">
        <f>IF(OR(AI159&gt;=3,AJ159="Shock"),"Shock","No Shock")</f>
        <v>No Shock</v>
      </c>
      <c r="AI159" s="61">
        <v>2</v>
      </c>
      <c r="AJ159" s="6" t="str">
        <f>IF(AK159&gt;=1,"Shock","No Shock")</f>
        <v>No Shock</v>
      </c>
      <c r="AK159">
        <v>0</v>
      </c>
    </row>
    <row r="160" spans="1:37" ht="17.5" thickTop="1" thickBot="1" x14ac:dyDescent="0.5">
      <c r="A160" s="50" t="s">
        <v>147</v>
      </c>
      <c r="B160" s="3" t="s">
        <v>248</v>
      </c>
      <c r="C160" s="3" t="s">
        <v>289</v>
      </c>
      <c r="D160" s="3" t="s">
        <v>290</v>
      </c>
      <c r="E160" s="3" t="str">
        <f>_xlfn.CONCAT(D160,"_",A160)</f>
        <v>AF0621_February</v>
      </c>
      <c r="F160" s="10">
        <v>61548.307376878605</v>
      </c>
      <c r="G160" s="8">
        <f>COUNTIF(H160, "Shock")+COUNTIF(V160, "Shock")+COUNTIF(AF160, "Shock")+COUNTIF(AH160, "Shock")</f>
        <v>2</v>
      </c>
      <c r="H160" s="4" t="str">
        <f>IF(I160&gt;0, "Shock", "No shock")</f>
        <v>Shock</v>
      </c>
      <c r="I160" s="4">
        <f>SUM(P160:U160)</f>
        <v>1</v>
      </c>
      <c r="J160" s="17">
        <v>-0.33839143961668</v>
      </c>
      <c r="K160" s="17">
        <v>-1.2126156735420199</v>
      </c>
      <c r="L160" s="6" t="s">
        <v>1003</v>
      </c>
      <c r="M160" s="6" t="s">
        <v>1003</v>
      </c>
      <c r="N160" s="6" t="s">
        <v>1003</v>
      </c>
      <c r="O160" s="17">
        <v>7.0274544727741459E-2</v>
      </c>
      <c r="P160" s="56">
        <f>IF(J160&lt;=-0.8, 1, 0)</f>
        <v>0</v>
      </c>
      <c r="Q160" s="6">
        <f>IF(K160&lt;=-0.8, 1, 0)</f>
        <v>1</v>
      </c>
      <c r="R160" s="6">
        <f>IF(AND(NOT(ISTEXT(L160)),L160&gt;=0.25),1,0)</f>
        <v>0</v>
      </c>
      <c r="S160" s="6">
        <f>IF(AND(NOT(ISTEXT(M160)),M160&gt;=0.25), 1, 0)</f>
        <v>0</v>
      </c>
      <c r="T160" s="6">
        <f>IF(AND(NOT(ISTEXT(N160)), N160&gt;=3), 1, 0)</f>
        <v>0</v>
      </c>
      <c r="U160" s="6">
        <f>IF(O160&lt;=-0.8, 1, 0)</f>
        <v>0</v>
      </c>
      <c r="V160" s="4" t="str">
        <f>IF(W160&gt;0, "Shock", "No shock")</f>
        <v>No shock</v>
      </c>
      <c r="W160" s="4">
        <f>SUM(AC160:AE160)</f>
        <v>0</v>
      </c>
      <c r="X160" s="51">
        <v>1.0508329999999999</v>
      </c>
      <c r="Y160" s="6">
        <v>0.19221569559344501</v>
      </c>
      <c r="Z160" s="6">
        <v>1.9436175999999999E-2</v>
      </c>
      <c r="AA160" s="16" t="s">
        <v>1003</v>
      </c>
      <c r="AB160" s="16" t="s">
        <v>1003</v>
      </c>
      <c r="AC160" s="6">
        <f>IF(ISTEXT(X160), 0, IF(X160&gt;1.4, 1, 0))</f>
        <v>0</v>
      </c>
      <c r="AD160" s="6">
        <f>IF(OR(ISTEXT(Y160), ISTEXT(Z160)), 0, IF(OR(Y160&gt;3, Z160&gt;=2), 1, 0))</f>
        <v>0</v>
      </c>
      <c r="AE160" s="6">
        <f>IF(AND(ISTEXT(AA160), ISTEXT(AB160)), 0, IF(AND(AA160&gt;0.03, AB160&gt;=1), 1, 0))</f>
        <v>0</v>
      </c>
      <c r="AF160" s="4" t="s">
        <v>1005</v>
      </c>
      <c r="AG160" s="5">
        <v>0</v>
      </c>
      <c r="AH160" s="4" t="str">
        <f>IF(OR(AI160&gt;=3,AJ160="Shock"),"Shock","No Shock")</f>
        <v>Shock</v>
      </c>
      <c r="AI160" s="61">
        <v>4</v>
      </c>
      <c r="AJ160" s="6" t="str">
        <f>IF(AK160&gt;=1,"Shock","No Shock")</f>
        <v>No Shock</v>
      </c>
      <c r="AK160">
        <v>0</v>
      </c>
    </row>
    <row r="161" spans="1:37" ht="17.5" thickTop="1" thickBot="1" x14ac:dyDescent="0.5">
      <c r="A161" s="50" t="s">
        <v>147</v>
      </c>
      <c r="B161" s="3" t="s">
        <v>868</v>
      </c>
      <c r="C161" s="3" t="s">
        <v>893</v>
      </c>
      <c r="D161" s="3" t="s">
        <v>894</v>
      </c>
      <c r="E161" s="3" t="str">
        <f>_xlfn.CONCAT(D161,"_",A161)</f>
        <v>AF3013_February</v>
      </c>
      <c r="F161" s="10">
        <v>33961.304393920349</v>
      </c>
      <c r="G161" s="8">
        <f>COUNTIF(H161, "Shock")+COUNTIF(V161, "Shock")+COUNTIF(AF161, "Shock")+COUNTIF(AH161, "Shock")</f>
        <v>0</v>
      </c>
      <c r="H161" s="4" t="str">
        <f>IF(I161&gt;0, "Shock", "No shock")</f>
        <v>No shock</v>
      </c>
      <c r="I161" s="4">
        <f>SUM(P161:U161)</f>
        <v>0</v>
      </c>
      <c r="J161" s="17">
        <v>0.35436439058045499</v>
      </c>
      <c r="K161" s="17">
        <v>-7.4344185531600299E-2</v>
      </c>
      <c r="L161" s="6" t="s">
        <v>1003</v>
      </c>
      <c r="M161" s="6" t="s">
        <v>1003</v>
      </c>
      <c r="N161" s="6" t="s">
        <v>1003</v>
      </c>
      <c r="O161" s="17">
        <v>0.11522052355662971</v>
      </c>
      <c r="P161" s="56">
        <f>IF(J161&lt;=-0.8, 1, 0)</f>
        <v>0</v>
      </c>
      <c r="Q161" s="6">
        <f>IF(K161&lt;=-0.8, 1, 0)</f>
        <v>0</v>
      </c>
      <c r="R161" s="6">
        <f>IF(AND(NOT(ISTEXT(L161)),L161&gt;=0.25),1,0)</f>
        <v>0</v>
      </c>
      <c r="S161" s="6">
        <f>IF(AND(NOT(ISTEXT(M161)),M161&gt;=0.25), 1, 0)</f>
        <v>0</v>
      </c>
      <c r="T161" s="6">
        <f>IF(AND(NOT(ISTEXT(N161)), N161&gt;=3), 1, 0)</f>
        <v>0</v>
      </c>
      <c r="U161" s="6">
        <f>IF(O161&lt;=-0.8, 1, 0)</f>
        <v>0</v>
      </c>
      <c r="V161" s="4" t="str">
        <f>IF(W161&gt;0, "Shock", "No shock")</f>
        <v>No shock</v>
      </c>
      <c r="W161" s="4">
        <f>SUM(AC161:AE161)</f>
        <v>0</v>
      </c>
      <c r="X161" s="51">
        <v>0.81100800000000006</v>
      </c>
      <c r="Y161" s="6">
        <v>0.18989666821270901</v>
      </c>
      <c r="Z161" s="6">
        <v>8.2690330000000003E-3</v>
      </c>
      <c r="AA161" s="16" t="s">
        <v>1003</v>
      </c>
      <c r="AB161" s="16" t="s">
        <v>1003</v>
      </c>
      <c r="AC161" s="6">
        <f>IF(ISTEXT(X161), 0, IF(X161&gt;1.4, 1, 0))</f>
        <v>0</v>
      </c>
      <c r="AD161" s="6">
        <f>IF(OR(ISTEXT(Y161), ISTEXT(Z161)), 0, IF(OR(Y161&gt;3, Z161&gt;=2), 1, 0))</f>
        <v>0</v>
      </c>
      <c r="AE161" s="6">
        <f>IF(AND(ISTEXT(AA161), ISTEXT(AB161)), 0, IF(AND(AA161&gt;0.03, AB161&gt;=1), 1, 0))</f>
        <v>0</v>
      </c>
      <c r="AF161" s="4" t="s">
        <v>1005</v>
      </c>
      <c r="AG161" s="5">
        <v>0</v>
      </c>
      <c r="AH161" s="4" t="str">
        <f>IF(OR(AI161&gt;=3,AJ161="Shock"),"Shock","No Shock")</f>
        <v>No Shock</v>
      </c>
      <c r="AI161" s="61">
        <v>0</v>
      </c>
      <c r="AJ161" s="6" t="str">
        <f>IF(AK161&gt;=1,"Shock","No Shock")</f>
        <v>No Shock</v>
      </c>
      <c r="AK161">
        <v>0</v>
      </c>
    </row>
    <row r="162" spans="1:37" ht="17.5" thickTop="1" thickBot="1" x14ac:dyDescent="0.5">
      <c r="A162" s="50" t="s">
        <v>147</v>
      </c>
      <c r="B162" s="3" t="s">
        <v>304</v>
      </c>
      <c r="C162" s="3" t="s">
        <v>305</v>
      </c>
      <c r="D162" s="3" t="s">
        <v>306</v>
      </c>
      <c r="E162" s="3" t="str">
        <f>_xlfn.CONCAT(D162,"_",A162)</f>
        <v>AF0801_February</v>
      </c>
      <c r="F162" s="10">
        <v>35046.799299091239</v>
      </c>
      <c r="G162" s="8">
        <f>COUNTIF(H162, "Shock")+COUNTIF(V162, "Shock")+COUNTIF(AF162, "Shock")+COUNTIF(AH162, "Shock")</f>
        <v>2</v>
      </c>
      <c r="H162" s="4" t="str">
        <f>IF(I162&gt;0, "Shock", "No shock")</f>
        <v>Shock</v>
      </c>
      <c r="I162" s="4">
        <f>SUM(P162:U162)</f>
        <v>1</v>
      </c>
      <c r="J162" s="17">
        <v>-0.69885751008987396</v>
      </c>
      <c r="K162" s="17">
        <v>-1.4107060273488401</v>
      </c>
      <c r="L162" s="6" t="s">
        <v>1003</v>
      </c>
      <c r="M162" s="6" t="s">
        <v>1003</v>
      </c>
      <c r="N162" s="6" t="s">
        <v>1003</v>
      </c>
      <c r="O162" s="17">
        <v>0.1605320322814906</v>
      </c>
      <c r="P162" s="56">
        <f>IF(J162&lt;=-0.8, 1, 0)</f>
        <v>0</v>
      </c>
      <c r="Q162" s="6">
        <f>IF(K162&lt;=-0.8, 1, 0)</f>
        <v>1</v>
      </c>
      <c r="R162" s="6">
        <f>IF(AND(NOT(ISTEXT(L162)),L162&gt;=0.25),1,0)</f>
        <v>0</v>
      </c>
      <c r="S162" s="6">
        <f>IF(AND(NOT(ISTEXT(M162)),M162&gt;=0.25), 1, 0)</f>
        <v>0</v>
      </c>
      <c r="T162" s="6">
        <f>IF(AND(NOT(ISTEXT(N162)), N162&gt;=3), 1, 0)</f>
        <v>0</v>
      </c>
      <c r="U162" s="6">
        <f>IF(O162&lt;=-0.8, 1, 0)</f>
        <v>0</v>
      </c>
      <c r="V162" s="4" t="str">
        <f>IF(W162&gt;0, "Shock", "No shock")</f>
        <v>No shock</v>
      </c>
      <c r="W162" s="4">
        <f>SUM(AC162:AE162)</f>
        <v>0</v>
      </c>
      <c r="X162" s="51">
        <v>1.0338450000000001</v>
      </c>
      <c r="Y162" s="6">
        <v>0.18915441737522501</v>
      </c>
      <c r="Z162" s="6">
        <v>1.5000359999999999E-3</v>
      </c>
      <c r="AA162" s="16" t="s">
        <v>1003</v>
      </c>
      <c r="AB162" s="16" t="s">
        <v>1003</v>
      </c>
      <c r="AC162" s="6">
        <f>IF(ISTEXT(X162), 0, IF(X162&gt;1.4, 1, 0))</f>
        <v>0</v>
      </c>
      <c r="AD162" s="6">
        <f>IF(OR(ISTEXT(Y162), ISTEXT(Z162)), 0, IF(OR(Y162&gt;3, Z162&gt;=2), 1, 0))</f>
        <v>0</v>
      </c>
      <c r="AE162" s="6">
        <f>IF(AND(ISTEXT(AA162), ISTEXT(AB162)), 0, IF(AND(AA162&gt;0.03, AB162&gt;=1), 1, 0))</f>
        <v>0</v>
      </c>
      <c r="AF162" s="4" t="s">
        <v>1005</v>
      </c>
      <c r="AG162" s="5">
        <v>0</v>
      </c>
      <c r="AH162" s="4" t="str">
        <f>IF(OR(AI162&gt;=3,AJ162="Shock"),"Shock","No Shock")</f>
        <v>Shock</v>
      </c>
      <c r="AI162" s="61">
        <v>6</v>
      </c>
      <c r="AJ162" s="6" t="str">
        <f>IF(AK162&gt;=1,"Shock","No Shock")</f>
        <v>Shock</v>
      </c>
      <c r="AK162">
        <v>3</v>
      </c>
    </row>
    <row r="163" spans="1:37" ht="17.5" thickTop="1" thickBot="1" x14ac:dyDescent="0.5">
      <c r="A163" s="50" t="s">
        <v>147</v>
      </c>
      <c r="B163" s="3" t="s">
        <v>193</v>
      </c>
      <c r="C163" s="3" t="s">
        <v>210</v>
      </c>
      <c r="D163" s="3" t="s">
        <v>211</v>
      </c>
      <c r="E163" s="3" t="str">
        <f>_xlfn.CONCAT(D163,"_",A163)</f>
        <v>AF0309_February</v>
      </c>
      <c r="F163" s="10">
        <v>58328.015678462427</v>
      </c>
      <c r="G163" s="8">
        <f>COUNTIF(H163, "Shock")+COUNTIF(V163, "Shock")+COUNTIF(AF163, "Shock")+COUNTIF(AH163, "Shock")</f>
        <v>0</v>
      </c>
      <c r="H163" s="4" t="str">
        <f>IF(I163&gt;0, "Shock", "No shock")</f>
        <v>No shock</v>
      </c>
      <c r="I163" s="4">
        <f>SUM(P163:U163)</f>
        <v>0</v>
      </c>
      <c r="J163" s="17">
        <v>-0.10568446760217499</v>
      </c>
      <c r="K163" s="17">
        <v>-0.77431413115457004</v>
      </c>
      <c r="L163" s="6" t="s">
        <v>1003</v>
      </c>
      <c r="M163" s="6" t="s">
        <v>1003</v>
      </c>
      <c r="N163" s="6" t="s">
        <v>1003</v>
      </c>
      <c r="O163" s="17">
        <v>-0.180927231238244</v>
      </c>
      <c r="P163" s="56">
        <f>IF(J163&lt;=-0.8, 1, 0)</f>
        <v>0</v>
      </c>
      <c r="Q163" s="6">
        <f>IF(K163&lt;=-0.8, 1, 0)</f>
        <v>0</v>
      </c>
      <c r="R163" s="6">
        <f>IF(AND(NOT(ISTEXT(L163)),L163&gt;=0.25),1,0)</f>
        <v>0</v>
      </c>
      <c r="S163" s="6">
        <f>IF(AND(NOT(ISTEXT(M163)),M163&gt;=0.25), 1, 0)</f>
        <v>0</v>
      </c>
      <c r="T163" s="6">
        <f>IF(AND(NOT(ISTEXT(N163)), N163&gt;=3), 1, 0)</f>
        <v>0</v>
      </c>
      <c r="U163" s="6">
        <f>IF(O163&lt;=-0.8, 1, 0)</f>
        <v>0</v>
      </c>
      <c r="V163" s="4" t="str">
        <f>IF(W163&gt;0, "Shock", "No shock")</f>
        <v>No shock</v>
      </c>
      <c r="W163" s="4">
        <f>SUM(AC163:AE163)</f>
        <v>0</v>
      </c>
      <c r="X163" s="51">
        <v>1.1281080000000001</v>
      </c>
      <c r="Y163" s="6">
        <v>0.18114137289201701</v>
      </c>
      <c r="Z163" s="6">
        <v>1.009462E-3</v>
      </c>
      <c r="AA163" s="16" t="s">
        <v>1003</v>
      </c>
      <c r="AB163" s="16" t="s">
        <v>1003</v>
      </c>
      <c r="AC163" s="6">
        <f>IF(ISTEXT(X163), 0, IF(X163&gt;1.4, 1, 0))</f>
        <v>0</v>
      </c>
      <c r="AD163" s="6">
        <f>IF(OR(ISTEXT(Y163), ISTEXT(Z163)), 0, IF(OR(Y163&gt;3, Z163&gt;=2), 1, 0))</f>
        <v>0</v>
      </c>
      <c r="AE163" s="6">
        <f>IF(AND(ISTEXT(AA163), ISTEXT(AB163)), 0, IF(AND(AA163&gt;0.03, AB163&gt;=1), 1, 0))</f>
        <v>0</v>
      </c>
      <c r="AF163" s="4" t="s">
        <v>1005</v>
      </c>
      <c r="AG163" s="5">
        <v>0</v>
      </c>
      <c r="AH163" s="4" t="str">
        <f>IF(OR(AI163&gt;=3,AJ163="Shock"),"Shock","No Shock")</f>
        <v>No Shock</v>
      </c>
      <c r="AI163" s="61">
        <v>2</v>
      </c>
      <c r="AJ163" s="6" t="str">
        <f>IF(AK163&gt;=1,"Shock","No Shock")</f>
        <v>No Shock</v>
      </c>
      <c r="AK163">
        <v>0</v>
      </c>
    </row>
    <row r="164" spans="1:37" ht="17.5" thickTop="1" thickBot="1" x14ac:dyDescent="0.5">
      <c r="A164" s="50" t="s">
        <v>147</v>
      </c>
      <c r="B164" s="3" t="s">
        <v>441</v>
      </c>
      <c r="C164" s="3" t="s">
        <v>446</v>
      </c>
      <c r="D164" s="3" t="s">
        <v>447</v>
      </c>
      <c r="E164" s="3" t="str">
        <f>_xlfn.CONCAT(D164,"_",A164)</f>
        <v>AF1303_February</v>
      </c>
      <c r="F164" s="10">
        <v>107069.83238015612</v>
      </c>
      <c r="G164" s="8">
        <f>COUNTIF(H164, "Shock")+COUNTIF(V164, "Shock")+COUNTIF(AF164, "Shock")+COUNTIF(AH164, "Shock")</f>
        <v>0</v>
      </c>
      <c r="H164" s="4" t="str">
        <f>IF(I164&gt;0, "Shock", "No shock")</f>
        <v>No shock</v>
      </c>
      <c r="I164" s="4">
        <f>SUM(P164:U164)</f>
        <v>0</v>
      </c>
      <c r="J164" s="17">
        <v>-0.27424340836565803</v>
      </c>
      <c r="K164" s="17">
        <v>-0.27300615639736298</v>
      </c>
      <c r="L164" s="6" t="s">
        <v>1003</v>
      </c>
      <c r="M164" s="6" t="s">
        <v>1003</v>
      </c>
      <c r="N164" s="6" t="s">
        <v>1003</v>
      </c>
      <c r="O164" s="17">
        <v>0.59528610718636243</v>
      </c>
      <c r="P164" s="56">
        <f>IF(J164&lt;=-0.8, 1, 0)</f>
        <v>0</v>
      </c>
      <c r="Q164" s="6">
        <f>IF(K164&lt;=-0.8, 1, 0)</f>
        <v>0</v>
      </c>
      <c r="R164" s="6">
        <f>IF(AND(NOT(ISTEXT(L164)),L164&gt;=0.25),1,0)</f>
        <v>0</v>
      </c>
      <c r="S164" s="6">
        <f>IF(AND(NOT(ISTEXT(M164)),M164&gt;=0.25), 1, 0)</f>
        <v>0</v>
      </c>
      <c r="T164" s="6">
        <f>IF(AND(NOT(ISTEXT(N164)), N164&gt;=3), 1, 0)</f>
        <v>0</v>
      </c>
      <c r="U164" s="6">
        <f>IF(O164&lt;=-0.8, 1, 0)</f>
        <v>0</v>
      </c>
      <c r="V164" s="4" t="str">
        <f>IF(W164&gt;0, "Shock", "No shock")</f>
        <v>No shock</v>
      </c>
      <c r="W164" s="4">
        <f>SUM(AC164:AE164)</f>
        <v>0</v>
      </c>
      <c r="X164" s="51">
        <v>0.89966099999999993</v>
      </c>
      <c r="Y164" s="6">
        <v>0.163010142265058</v>
      </c>
      <c r="Z164" s="6">
        <v>7.7684729999999997E-3</v>
      </c>
      <c r="AA164" s="16" t="s">
        <v>1003</v>
      </c>
      <c r="AB164" s="16" t="s">
        <v>1003</v>
      </c>
      <c r="AC164" s="6">
        <f>IF(ISTEXT(X164), 0, IF(X164&gt;1.4, 1, 0))</f>
        <v>0</v>
      </c>
      <c r="AD164" s="6">
        <f>IF(OR(ISTEXT(Y164), ISTEXT(Z164)), 0, IF(OR(Y164&gt;3, Z164&gt;=2), 1, 0))</f>
        <v>0</v>
      </c>
      <c r="AE164" s="6">
        <f>IF(AND(ISTEXT(AA164), ISTEXT(AB164)), 0, IF(AND(AA164&gt;0.03, AB164&gt;=1), 1, 0))</f>
        <v>0</v>
      </c>
      <c r="AF164" s="4" t="s">
        <v>1005</v>
      </c>
      <c r="AG164" s="5">
        <v>0</v>
      </c>
      <c r="AH164" s="4" t="str">
        <f>IF(OR(AI164&gt;=3,AJ164="Shock"),"Shock","No Shock")</f>
        <v>No Shock</v>
      </c>
      <c r="AI164" s="61">
        <v>2</v>
      </c>
      <c r="AJ164" s="6" t="str">
        <f>IF(AK164&gt;=1,"Shock","No Shock")</f>
        <v>No Shock</v>
      </c>
      <c r="AK164">
        <v>0</v>
      </c>
    </row>
    <row r="165" spans="1:37" ht="17.5" thickTop="1" thickBot="1" x14ac:dyDescent="0.5">
      <c r="A165" s="50" t="s">
        <v>147</v>
      </c>
      <c r="B165" s="3" t="s">
        <v>148</v>
      </c>
      <c r="C165" s="3" t="s">
        <v>174</v>
      </c>
      <c r="D165" s="3" t="s">
        <v>175</v>
      </c>
      <c r="E165" s="3" t="str">
        <f>_xlfn.CONCAT(D165,"_",A165)</f>
        <v>AF0114_February</v>
      </c>
      <c r="F165" s="10">
        <v>143859.05523159067</v>
      </c>
      <c r="G165" s="8">
        <f>COUNTIF(H165, "Shock")+COUNTIF(V165, "Shock")+COUNTIF(AF165, "Shock")+COUNTIF(AH165, "Shock")</f>
        <v>1</v>
      </c>
      <c r="H165" s="4" t="str">
        <f>IF(I165&gt;0, "Shock", "No shock")</f>
        <v>No shock</v>
      </c>
      <c r="I165" s="4">
        <f>SUM(P165:U165)</f>
        <v>0</v>
      </c>
      <c r="J165" s="17">
        <v>3.4802985028363799E-2</v>
      </c>
      <c r="K165" s="17">
        <v>-0.75058113783597902</v>
      </c>
      <c r="L165" s="6" t="s">
        <v>1003</v>
      </c>
      <c r="M165" s="6" t="s">
        <v>1003</v>
      </c>
      <c r="N165" s="6" t="s">
        <v>1003</v>
      </c>
      <c r="O165" s="17">
        <v>0.46420349494100333</v>
      </c>
      <c r="P165" s="56">
        <f>IF(J165&lt;=-0.8, 1, 0)</f>
        <v>0</v>
      </c>
      <c r="Q165" s="6">
        <f>IF(K165&lt;=-0.8, 1, 0)</f>
        <v>0</v>
      </c>
      <c r="R165" s="6">
        <f>IF(AND(NOT(ISTEXT(L165)),L165&gt;=0.25),1,0)</f>
        <v>0</v>
      </c>
      <c r="S165" s="6">
        <f>IF(AND(NOT(ISTEXT(M165)),M165&gt;=0.25), 1, 0)</f>
        <v>0</v>
      </c>
      <c r="T165" s="6">
        <f>IF(AND(NOT(ISTEXT(N165)), N165&gt;=3), 1, 0)</f>
        <v>0</v>
      </c>
      <c r="U165" s="6">
        <f>IF(O165&lt;=-0.8, 1, 0)</f>
        <v>0</v>
      </c>
      <c r="V165" s="4" t="str">
        <f>IF(W165&gt;0, "Shock", "No shock")</f>
        <v>No shock</v>
      </c>
      <c r="W165" s="4">
        <f>SUM(AC165:AE165)</f>
        <v>0</v>
      </c>
      <c r="X165" s="51">
        <v>1.1389629999999999</v>
      </c>
      <c r="Y165" s="6">
        <v>0.15979237305677699</v>
      </c>
      <c r="Z165" s="6">
        <v>5.0412600000000003E-4</v>
      </c>
      <c r="AA165" s="16" t="s">
        <v>1003</v>
      </c>
      <c r="AB165" s="16" t="s">
        <v>1003</v>
      </c>
      <c r="AC165" s="6">
        <f>IF(ISTEXT(X165), 0, IF(X165&gt;1.4, 1, 0))</f>
        <v>0</v>
      </c>
      <c r="AD165" s="6">
        <f>IF(OR(ISTEXT(Y165), ISTEXT(Z165)), 0, IF(OR(Y165&gt;3, Z165&gt;=2), 1, 0))</f>
        <v>0</v>
      </c>
      <c r="AE165" s="6">
        <f>IF(AND(ISTEXT(AA165), ISTEXT(AB165)), 0, IF(AND(AA165&gt;0.03, AB165&gt;=1), 1, 0))</f>
        <v>0</v>
      </c>
      <c r="AF165" s="4" t="s">
        <v>1005</v>
      </c>
      <c r="AG165" s="5">
        <v>0</v>
      </c>
      <c r="AH165" s="4" t="str">
        <f>IF(OR(AI165&gt;=3,AJ165="Shock"),"Shock","No Shock")</f>
        <v>Shock</v>
      </c>
      <c r="AI165" s="61">
        <v>6</v>
      </c>
      <c r="AJ165" s="6" t="str">
        <f>IF(AK165&gt;=1,"Shock","No Shock")</f>
        <v>No Shock</v>
      </c>
      <c r="AK165">
        <v>0</v>
      </c>
    </row>
    <row r="166" spans="1:37" ht="17.5" thickTop="1" thickBot="1" x14ac:dyDescent="0.5">
      <c r="A166" s="50" t="s">
        <v>147</v>
      </c>
      <c r="B166" s="3" t="s">
        <v>464</v>
      </c>
      <c r="C166" s="3" t="s">
        <v>483</v>
      </c>
      <c r="D166" s="3" t="s">
        <v>484</v>
      </c>
      <c r="E166" s="3" t="str">
        <f>_xlfn.CONCAT(D166,"_",A166)</f>
        <v>AF1410_February</v>
      </c>
      <c r="F166" s="10">
        <v>14543.364046217341</v>
      </c>
      <c r="G166" s="8">
        <f>COUNTIF(H166, "Shock")+COUNTIF(V166, "Shock")+COUNTIF(AF166, "Shock")+COUNTIF(AH166, "Shock")</f>
        <v>0</v>
      </c>
      <c r="H166" s="4" t="str">
        <f>IF(I166&gt;0, "Shock", "No shock")</f>
        <v>No shock</v>
      </c>
      <c r="I166" s="4">
        <f>SUM(P166:U166)</f>
        <v>0</v>
      </c>
      <c r="J166" s="17">
        <v>-0.407645404338837</v>
      </c>
      <c r="K166" s="17">
        <v>-0.40256085395813002</v>
      </c>
      <c r="L166" s="6" t="s">
        <v>1003</v>
      </c>
      <c r="M166" s="6" t="s">
        <v>1003</v>
      </c>
      <c r="N166" s="6" t="s">
        <v>1003</v>
      </c>
      <c r="O166" s="17">
        <v>0.66892687661540451</v>
      </c>
      <c r="P166" s="56">
        <f>IF(J166&lt;=-0.8, 1, 0)</f>
        <v>0</v>
      </c>
      <c r="Q166" s="6">
        <f>IF(K166&lt;=-0.8, 1, 0)</f>
        <v>0</v>
      </c>
      <c r="R166" s="6">
        <f>IF(AND(NOT(ISTEXT(L166)),L166&gt;=0.25),1,0)</f>
        <v>0</v>
      </c>
      <c r="S166" s="6">
        <f>IF(AND(NOT(ISTEXT(M166)),M166&gt;=0.25), 1, 0)</f>
        <v>0</v>
      </c>
      <c r="T166" s="6">
        <f>IF(AND(NOT(ISTEXT(N166)), N166&gt;=3), 1, 0)</f>
        <v>0</v>
      </c>
      <c r="U166" s="6">
        <f>IF(O166&lt;=-0.8, 1, 0)</f>
        <v>0</v>
      </c>
      <c r="V166" s="4" t="str">
        <f>IF(W166&gt;0, "Shock", "No shock")</f>
        <v>No shock</v>
      </c>
      <c r="W166" s="4">
        <f>SUM(AC166:AE166)</f>
        <v>0</v>
      </c>
      <c r="X166" s="51">
        <v>1.0225960000000001</v>
      </c>
      <c r="Y166" s="6">
        <v>0.15916572259800901</v>
      </c>
      <c r="Z166" s="6">
        <v>6.8690426999999998E-2</v>
      </c>
      <c r="AA166" s="16" t="s">
        <v>1003</v>
      </c>
      <c r="AB166" s="16" t="s">
        <v>1003</v>
      </c>
      <c r="AC166" s="6">
        <f>IF(ISTEXT(X166), 0, IF(X166&gt;1.4, 1, 0))</f>
        <v>0</v>
      </c>
      <c r="AD166" s="6">
        <f>IF(OR(ISTEXT(Y166), ISTEXT(Z166)), 0, IF(OR(Y166&gt;3, Z166&gt;=2), 1, 0))</f>
        <v>0</v>
      </c>
      <c r="AE166" s="6">
        <f>IF(AND(ISTEXT(AA166), ISTEXT(AB166)), 0, IF(AND(AA166&gt;0.03, AB166&gt;=1), 1, 0))</f>
        <v>0</v>
      </c>
      <c r="AF166" s="4" t="s">
        <v>1005</v>
      </c>
      <c r="AG166" s="5">
        <v>0</v>
      </c>
      <c r="AH166" s="4" t="str">
        <f>IF(OR(AI166&gt;=3,AJ166="Shock"),"Shock","No Shock")</f>
        <v>No Shock</v>
      </c>
      <c r="AI166" s="61">
        <v>2</v>
      </c>
      <c r="AJ166" s="6" t="str">
        <f>IF(AK166&gt;=1,"Shock","No Shock")</f>
        <v>No Shock</v>
      </c>
      <c r="AK166">
        <v>0</v>
      </c>
    </row>
    <row r="167" spans="1:37" ht="17.5" thickTop="1" thickBot="1" x14ac:dyDescent="0.5">
      <c r="A167" s="50" t="s">
        <v>147</v>
      </c>
      <c r="B167" s="3" t="s">
        <v>248</v>
      </c>
      <c r="C167" s="3" t="s">
        <v>249</v>
      </c>
      <c r="D167" s="3" t="s">
        <v>250</v>
      </c>
      <c r="E167" s="3" t="str">
        <f>_xlfn.CONCAT(D167,"_",A167)</f>
        <v>AF0601_February</v>
      </c>
      <c r="F167" s="10">
        <v>238045.6012334456</v>
      </c>
      <c r="G167" s="8">
        <f>COUNTIF(H167, "Shock")+COUNTIF(V167, "Shock")+COUNTIF(AF167, "Shock")+COUNTIF(AH167, "Shock")</f>
        <v>2</v>
      </c>
      <c r="H167" s="4" t="str">
        <f>IF(I167&gt;0, "Shock", "No shock")</f>
        <v>Shock</v>
      </c>
      <c r="I167" s="4">
        <f>SUM(P167:U167)</f>
        <v>2</v>
      </c>
      <c r="J167" s="17">
        <v>-0.80435079336166404</v>
      </c>
      <c r="K167" s="17">
        <v>-1.3580699563026399</v>
      </c>
      <c r="L167" s="6" t="s">
        <v>1003</v>
      </c>
      <c r="M167" s="6" t="s">
        <v>1003</v>
      </c>
      <c r="N167" s="6" t="s">
        <v>1003</v>
      </c>
      <c r="O167" s="17">
        <v>-0.15265773836937219</v>
      </c>
      <c r="P167" s="56">
        <f>IF(J167&lt;=-0.8, 1, 0)</f>
        <v>1</v>
      </c>
      <c r="Q167" s="6">
        <f>IF(K167&lt;=-0.8, 1, 0)</f>
        <v>1</v>
      </c>
      <c r="R167" s="6">
        <f>IF(AND(NOT(ISTEXT(L167)),L167&gt;=0.25),1,0)</f>
        <v>0</v>
      </c>
      <c r="S167" s="6">
        <f>IF(AND(NOT(ISTEXT(M167)),M167&gt;=0.25), 1, 0)</f>
        <v>0</v>
      </c>
      <c r="T167" s="6">
        <f>IF(AND(NOT(ISTEXT(N167)), N167&gt;=3), 1, 0)</f>
        <v>0</v>
      </c>
      <c r="U167" s="6">
        <f>IF(O167&lt;=-0.8, 1, 0)</f>
        <v>0</v>
      </c>
      <c r="V167" s="4" t="str">
        <f>IF(W167&gt;0, "Shock", "No shock")</f>
        <v>No shock</v>
      </c>
      <c r="W167" s="4">
        <f>SUM(AC167:AE167)</f>
        <v>0</v>
      </c>
      <c r="X167" s="51">
        <v>1.0447759999999999</v>
      </c>
      <c r="Y167" s="6">
        <v>0.15448461507967501</v>
      </c>
      <c r="Z167" s="6">
        <v>2.0245520000000002E-3</v>
      </c>
      <c r="AA167" s="16" t="s">
        <v>1003</v>
      </c>
      <c r="AB167" s="16" t="s">
        <v>1003</v>
      </c>
      <c r="AC167" s="6">
        <f>IF(ISTEXT(X167), 0, IF(X167&gt;1.4, 1, 0))</f>
        <v>0</v>
      </c>
      <c r="AD167" s="6">
        <f>IF(OR(ISTEXT(Y167), ISTEXT(Z167)), 0, IF(OR(Y167&gt;3, Z167&gt;=2), 1, 0))</f>
        <v>0</v>
      </c>
      <c r="AE167" s="6">
        <f>IF(AND(ISTEXT(AA167), ISTEXT(AB167)), 0, IF(AND(AA167&gt;0.03, AB167&gt;=1), 1, 0))</f>
        <v>0</v>
      </c>
      <c r="AF167" s="4" t="s">
        <v>1005</v>
      </c>
      <c r="AG167" s="5">
        <v>0</v>
      </c>
      <c r="AH167" s="4" t="str">
        <f>IF(OR(AI167&gt;=3,AJ167="Shock"),"Shock","No Shock")</f>
        <v>Shock</v>
      </c>
      <c r="AI167" s="61">
        <v>10</v>
      </c>
      <c r="AJ167" s="6" t="str">
        <f>IF(AK167&gt;=1,"Shock","No Shock")</f>
        <v>No Shock</v>
      </c>
      <c r="AK167">
        <v>0</v>
      </c>
    </row>
    <row r="168" spans="1:37" ht="17.5" thickTop="1" thickBot="1" x14ac:dyDescent="0.5">
      <c r="A168" s="50" t="s">
        <v>147</v>
      </c>
      <c r="B168" s="3" t="s">
        <v>402</v>
      </c>
      <c r="C168" s="3" t="s">
        <v>421</v>
      </c>
      <c r="D168" s="3" t="s">
        <v>422</v>
      </c>
      <c r="E168" s="3" t="str">
        <f>_xlfn.CONCAT(D168,"_",A168)</f>
        <v>AF1210_February</v>
      </c>
      <c r="F168" s="10">
        <v>59463.618557783993</v>
      </c>
      <c r="G168" s="8">
        <f>COUNTIF(H168, "Shock")+COUNTIF(V168, "Shock")+COUNTIF(AF168, "Shock")+COUNTIF(AH168, "Shock")</f>
        <v>0</v>
      </c>
      <c r="H168" s="4" t="str">
        <f>IF(I168&gt;0, "Shock", "No shock")</f>
        <v>No shock</v>
      </c>
      <c r="I168" s="4">
        <f>SUM(P168:U168)</f>
        <v>0</v>
      </c>
      <c r="J168" s="17">
        <v>-0.67958978519720203</v>
      </c>
      <c r="K168" s="17">
        <v>3.6784159403075202E-2</v>
      </c>
      <c r="L168" s="6" t="s">
        <v>1003</v>
      </c>
      <c r="M168" s="6" t="s">
        <v>1003</v>
      </c>
      <c r="N168" s="6" t="s">
        <v>1003</v>
      </c>
      <c r="O168" s="17">
        <v>9.1106710652962899E-2</v>
      </c>
      <c r="P168" s="56">
        <f>IF(J168&lt;=-0.8, 1, 0)</f>
        <v>0</v>
      </c>
      <c r="Q168" s="6">
        <f>IF(K168&lt;=-0.8, 1, 0)</f>
        <v>0</v>
      </c>
      <c r="R168" s="6">
        <f>IF(AND(NOT(ISTEXT(L168)),L168&gt;=0.25),1,0)</f>
        <v>0</v>
      </c>
      <c r="S168" s="6">
        <f>IF(AND(NOT(ISTEXT(M168)),M168&gt;=0.25), 1, 0)</f>
        <v>0</v>
      </c>
      <c r="T168" s="6">
        <f>IF(AND(NOT(ISTEXT(N168)), N168&gt;=3), 1, 0)</f>
        <v>0</v>
      </c>
      <c r="U168" s="6">
        <f>IF(O168&lt;=-0.8, 1, 0)</f>
        <v>0</v>
      </c>
      <c r="V168" s="4" t="str">
        <f>IF(W168&gt;0, "Shock", "No shock")</f>
        <v>No shock</v>
      </c>
      <c r="W168" s="4">
        <f>SUM(AC168:AE168)</f>
        <v>0</v>
      </c>
      <c r="X168" s="51">
        <v>0.687921</v>
      </c>
      <c r="Y168" s="6">
        <v>0.146602499456641</v>
      </c>
      <c r="Z168" s="6">
        <v>1.5136768E-2</v>
      </c>
      <c r="AA168" s="16" t="s">
        <v>1003</v>
      </c>
      <c r="AB168" s="16" t="s">
        <v>1003</v>
      </c>
      <c r="AC168" s="6">
        <f>IF(ISTEXT(X168), 0, IF(X168&gt;1.4, 1, 0))</f>
        <v>0</v>
      </c>
      <c r="AD168" s="6">
        <f>IF(OR(ISTEXT(Y168), ISTEXT(Z168)), 0, IF(OR(Y168&gt;3, Z168&gt;=2), 1, 0))</f>
        <v>0</v>
      </c>
      <c r="AE168" s="6">
        <f>IF(AND(ISTEXT(AA168), ISTEXT(AB168)), 0, IF(AND(AA168&gt;0.03, AB168&gt;=1), 1, 0))</f>
        <v>0</v>
      </c>
      <c r="AF168" s="4" t="s">
        <v>1005</v>
      </c>
      <c r="AG168" s="5">
        <v>0</v>
      </c>
      <c r="AH168" s="4" t="str">
        <f>IF(OR(AI168&gt;=3,AJ168="Shock"),"Shock","No Shock")</f>
        <v>No Shock</v>
      </c>
      <c r="AI168" s="61">
        <v>0</v>
      </c>
      <c r="AJ168" s="6" t="str">
        <f>IF(AK168&gt;=1,"Shock","No Shock")</f>
        <v>No Shock</v>
      </c>
      <c r="AK168">
        <v>0</v>
      </c>
    </row>
    <row r="169" spans="1:37" ht="17.5" thickTop="1" thickBot="1" x14ac:dyDescent="0.5">
      <c r="A169" s="50" t="s">
        <v>147</v>
      </c>
      <c r="B169" s="3" t="s">
        <v>539</v>
      </c>
      <c r="C169" s="3" t="s">
        <v>590</v>
      </c>
      <c r="D169" s="3" t="s">
        <v>591</v>
      </c>
      <c r="E169" s="3" t="str">
        <f>_xlfn.CONCAT(D169,"_",A169)</f>
        <v>AF1726_February</v>
      </c>
      <c r="F169" s="10">
        <v>20044.329336309307</v>
      </c>
      <c r="G169" s="8">
        <f>COUNTIF(H169, "Shock")+COUNTIF(V169, "Shock")+COUNTIF(AF169, "Shock")+COUNTIF(AH169, "Shock")</f>
        <v>2</v>
      </c>
      <c r="H169" s="4" t="str">
        <f>IF(I169&gt;0, "Shock", "No shock")</f>
        <v>Shock</v>
      </c>
      <c r="I169" s="4">
        <f>SUM(P169:U169)</f>
        <v>2</v>
      </c>
      <c r="J169" s="17">
        <v>-1.0951500271136601</v>
      </c>
      <c r="K169" s="17">
        <v>-2.0524272552381002</v>
      </c>
      <c r="L169" s="6" t="s">
        <v>1003</v>
      </c>
      <c r="M169" s="6" t="s">
        <v>1003</v>
      </c>
      <c r="N169" s="6" t="s">
        <v>1003</v>
      </c>
      <c r="O169" s="17">
        <v>0.14461216908962171</v>
      </c>
      <c r="P169" s="56">
        <f>IF(J169&lt;=-0.8, 1, 0)</f>
        <v>1</v>
      </c>
      <c r="Q169" s="6">
        <f>IF(K169&lt;=-0.8, 1, 0)</f>
        <v>1</v>
      </c>
      <c r="R169" s="6">
        <f>IF(AND(NOT(ISTEXT(L169)),L169&gt;=0.25),1,0)</f>
        <v>0</v>
      </c>
      <c r="S169" s="6">
        <f>IF(AND(NOT(ISTEXT(M169)),M169&gt;=0.25), 1, 0)</f>
        <v>0</v>
      </c>
      <c r="T169" s="6">
        <f>IF(AND(NOT(ISTEXT(N169)), N169&gt;=3), 1, 0)</f>
        <v>0</v>
      </c>
      <c r="U169" s="6">
        <f>IF(O169&lt;=-0.8, 1, 0)</f>
        <v>0</v>
      </c>
      <c r="V169" s="4" t="str">
        <f>IF(W169&gt;0, "Shock", "No shock")</f>
        <v>No shock</v>
      </c>
      <c r="W169" s="4">
        <f>SUM(AC169:AE169)</f>
        <v>0</v>
      </c>
      <c r="X169" s="51">
        <v>0.87524800000000003</v>
      </c>
      <c r="Y169" s="6">
        <v>0.144643192096232</v>
      </c>
      <c r="Z169" s="6">
        <v>1.4903329999999999E-3</v>
      </c>
      <c r="AA169" s="16" t="s">
        <v>1003</v>
      </c>
      <c r="AB169" s="16" t="s">
        <v>1003</v>
      </c>
      <c r="AC169" s="6">
        <f>IF(ISTEXT(X169), 0, IF(X169&gt;1.4, 1, 0))</f>
        <v>0</v>
      </c>
      <c r="AD169" s="6">
        <f>IF(OR(ISTEXT(Y169), ISTEXT(Z169)), 0, IF(OR(Y169&gt;3, Z169&gt;=2), 1, 0))</f>
        <v>0</v>
      </c>
      <c r="AE169" s="6">
        <f>IF(AND(ISTEXT(AA169), ISTEXT(AB169)), 0, IF(AND(AA169&gt;0.03, AB169&gt;=1), 1, 0))</f>
        <v>0</v>
      </c>
      <c r="AF169" s="4" t="s">
        <v>1005</v>
      </c>
      <c r="AG169" s="5">
        <v>0</v>
      </c>
      <c r="AH169" s="4" t="str">
        <f>IF(OR(AI169&gt;=3,AJ169="Shock"),"Shock","No Shock")</f>
        <v>Shock</v>
      </c>
      <c r="AI169" s="61">
        <v>2</v>
      </c>
      <c r="AJ169" s="6" t="str">
        <f>IF(AK169&gt;=1,"Shock","No Shock")</f>
        <v>Shock</v>
      </c>
      <c r="AK169">
        <v>3</v>
      </c>
    </row>
    <row r="170" spans="1:37" ht="17.5" thickTop="1" thickBot="1" x14ac:dyDescent="0.5">
      <c r="A170" s="50" t="s">
        <v>147</v>
      </c>
      <c r="B170" s="3" t="s">
        <v>539</v>
      </c>
      <c r="C170" s="3" t="s">
        <v>558</v>
      </c>
      <c r="D170" s="3" t="s">
        <v>559</v>
      </c>
      <c r="E170" s="3" t="str">
        <f>_xlfn.CONCAT(D170,"_",A170)</f>
        <v>AF1710_February</v>
      </c>
      <c r="F170" s="10">
        <v>94671.130245302556</v>
      </c>
      <c r="G170" s="8">
        <f>COUNTIF(H170, "Shock")+COUNTIF(V170, "Shock")+COUNTIF(AF170, "Shock")+COUNTIF(AH170, "Shock")</f>
        <v>2</v>
      </c>
      <c r="H170" s="4" t="str">
        <f>IF(I170&gt;0, "Shock", "No shock")</f>
        <v>Shock</v>
      </c>
      <c r="I170" s="4">
        <f>SUM(P170:U170)</f>
        <v>2</v>
      </c>
      <c r="J170" s="17">
        <v>-1.23110737605971</v>
      </c>
      <c r="K170" s="17">
        <v>-2.1645885243707799</v>
      </c>
      <c r="L170" s="6" t="s">
        <v>1003</v>
      </c>
      <c r="M170" s="6" t="s">
        <v>1003</v>
      </c>
      <c r="N170" s="6" t="s">
        <v>1003</v>
      </c>
      <c r="O170" s="17">
        <v>-0.31111556035872662</v>
      </c>
      <c r="P170" s="56">
        <f>IF(J170&lt;=-0.8, 1, 0)</f>
        <v>1</v>
      </c>
      <c r="Q170" s="6">
        <f>IF(K170&lt;=-0.8, 1, 0)</f>
        <v>1</v>
      </c>
      <c r="R170" s="6">
        <f>IF(AND(NOT(ISTEXT(L170)),L170&gt;=0.25),1,0)</f>
        <v>0</v>
      </c>
      <c r="S170" s="6">
        <f>IF(AND(NOT(ISTEXT(M170)),M170&gt;=0.25), 1, 0)</f>
        <v>0</v>
      </c>
      <c r="T170" s="6">
        <f>IF(AND(NOT(ISTEXT(N170)), N170&gt;=3), 1, 0)</f>
        <v>0</v>
      </c>
      <c r="U170" s="6">
        <f>IF(O170&lt;=-0.8, 1, 0)</f>
        <v>0</v>
      </c>
      <c r="V170" s="4" t="str">
        <f>IF(W170&gt;0, "Shock", "No shock")</f>
        <v>No shock</v>
      </c>
      <c r="W170" s="4">
        <f>SUM(AC170:AE170)</f>
        <v>0</v>
      </c>
      <c r="X170" s="51">
        <v>0.81983200000000001</v>
      </c>
      <c r="Y170" s="6">
        <v>0.141911312143606</v>
      </c>
      <c r="Z170" s="6">
        <v>9.8208389999999996E-3</v>
      </c>
      <c r="AA170" s="16" t="s">
        <v>1003</v>
      </c>
      <c r="AB170" s="16" t="s">
        <v>1003</v>
      </c>
      <c r="AC170" s="6">
        <f>IF(ISTEXT(X170), 0, IF(X170&gt;1.4, 1, 0))</f>
        <v>0</v>
      </c>
      <c r="AD170" s="6">
        <f>IF(OR(ISTEXT(Y170), ISTEXT(Z170)), 0, IF(OR(Y170&gt;3, Z170&gt;=2), 1, 0))</f>
        <v>0</v>
      </c>
      <c r="AE170" s="6">
        <f>IF(AND(ISTEXT(AA170), ISTEXT(AB170)), 0, IF(AND(AA170&gt;0.03, AB170&gt;=1), 1, 0))</f>
        <v>0</v>
      </c>
      <c r="AF170" s="4" t="s">
        <v>1005</v>
      </c>
      <c r="AG170" s="5">
        <v>0</v>
      </c>
      <c r="AH170" s="4" t="str">
        <f>IF(OR(AI170&gt;=3,AJ170="Shock"),"Shock","No Shock")</f>
        <v>Shock</v>
      </c>
      <c r="AI170" s="61">
        <v>3</v>
      </c>
      <c r="AJ170" s="6" t="str">
        <f>IF(AK170&gt;=1,"Shock","No Shock")</f>
        <v>No Shock</v>
      </c>
      <c r="AK170">
        <v>0</v>
      </c>
    </row>
    <row r="171" spans="1:37" ht="17.5" thickTop="1" thickBot="1" x14ac:dyDescent="0.5">
      <c r="A171" s="50" t="s">
        <v>147</v>
      </c>
      <c r="B171" s="3" t="s">
        <v>660</v>
      </c>
      <c r="C171" s="3" t="s">
        <v>686</v>
      </c>
      <c r="D171" s="3" t="s">
        <v>687</v>
      </c>
      <c r="E171" s="3" t="str">
        <f>_xlfn.CONCAT(D171,"_",A171)</f>
        <v>AF2114_February</v>
      </c>
      <c r="F171" s="10">
        <v>77647.285898474453</v>
      </c>
      <c r="G171" s="8">
        <f>COUNTIF(H171, "Shock")+COUNTIF(V171, "Shock")+COUNTIF(AF171, "Shock")+COUNTIF(AH171, "Shock")</f>
        <v>1</v>
      </c>
      <c r="H171" s="4" t="str">
        <f>IF(I171&gt;0, "Shock", "No shock")</f>
        <v>Shock</v>
      </c>
      <c r="I171" s="4">
        <f>SUM(P171:U171)</f>
        <v>1</v>
      </c>
      <c r="J171" s="17">
        <v>0.21214722115141499</v>
      </c>
      <c r="K171" s="17">
        <v>-1.0396230311497401</v>
      </c>
      <c r="L171" s="6" t="s">
        <v>1003</v>
      </c>
      <c r="M171" s="6" t="s">
        <v>1003</v>
      </c>
      <c r="N171" s="6" t="s">
        <v>1003</v>
      </c>
      <c r="O171" s="17">
        <v>-0.56332688899602845</v>
      </c>
      <c r="P171" s="56">
        <f>IF(J171&lt;=-0.8, 1, 0)</f>
        <v>0</v>
      </c>
      <c r="Q171" s="6">
        <f>IF(K171&lt;=-0.8, 1, 0)</f>
        <v>1</v>
      </c>
      <c r="R171" s="6">
        <f>IF(AND(NOT(ISTEXT(L171)),L171&gt;=0.25),1,0)</f>
        <v>0</v>
      </c>
      <c r="S171" s="6">
        <f>IF(AND(NOT(ISTEXT(M171)),M171&gt;=0.25), 1, 0)</f>
        <v>0</v>
      </c>
      <c r="T171" s="6">
        <f>IF(AND(NOT(ISTEXT(N171)), N171&gt;=3), 1, 0)</f>
        <v>0</v>
      </c>
      <c r="U171" s="6">
        <f>IF(O171&lt;=-0.8, 1, 0)</f>
        <v>0</v>
      </c>
      <c r="V171" s="4" t="str">
        <f>IF(W171&gt;0, "Shock", "No shock")</f>
        <v>No shock</v>
      </c>
      <c r="W171" s="4">
        <f>SUM(AC171:AE171)</f>
        <v>0</v>
      </c>
      <c r="X171" s="51">
        <v>0.7955580000000001</v>
      </c>
      <c r="Y171" s="6">
        <v>0.14068812655039301</v>
      </c>
      <c r="Z171" s="6">
        <v>4.7436833999999997E-2</v>
      </c>
      <c r="AA171" s="16" t="s">
        <v>1003</v>
      </c>
      <c r="AB171" s="16" t="s">
        <v>1003</v>
      </c>
      <c r="AC171" s="6">
        <f>IF(ISTEXT(X171), 0, IF(X171&gt;1.4, 1, 0))</f>
        <v>0</v>
      </c>
      <c r="AD171" s="6">
        <f>IF(OR(ISTEXT(Y171), ISTEXT(Z171)), 0, IF(OR(Y171&gt;3, Z171&gt;=2), 1, 0))</f>
        <v>0</v>
      </c>
      <c r="AE171" s="6">
        <f>IF(AND(ISTEXT(AA171), ISTEXT(AB171)), 0, IF(AND(AA171&gt;0.03, AB171&gt;=1), 1, 0))</f>
        <v>0</v>
      </c>
      <c r="AF171" s="4" t="s">
        <v>1005</v>
      </c>
      <c r="AG171" s="5">
        <v>0</v>
      </c>
      <c r="AH171" s="4" t="str">
        <f>IF(OR(AI171&gt;=3,AJ171="Shock"),"Shock","No Shock")</f>
        <v>No Shock</v>
      </c>
      <c r="AI171" s="61">
        <v>0</v>
      </c>
      <c r="AJ171" s="6" t="str">
        <f>IF(AK171&gt;=1,"Shock","No Shock")</f>
        <v>No Shock</v>
      </c>
      <c r="AK171">
        <v>0</v>
      </c>
    </row>
    <row r="172" spans="1:37" ht="17.5" thickTop="1" thickBot="1" x14ac:dyDescent="0.5">
      <c r="A172" s="50" t="s">
        <v>147</v>
      </c>
      <c r="B172" s="3" t="s">
        <v>746</v>
      </c>
      <c r="C172" s="3" t="s">
        <v>757</v>
      </c>
      <c r="D172" s="3" t="s">
        <v>758</v>
      </c>
      <c r="E172" s="3" t="str">
        <f>_xlfn.CONCAT(D172,"_",A172)</f>
        <v>AF2506_February</v>
      </c>
      <c r="F172" s="10">
        <v>32388.164712989754</v>
      </c>
      <c r="G172" s="8">
        <f>COUNTIF(H172, "Shock")+COUNTIF(V172, "Shock")+COUNTIF(AF172, "Shock")+COUNTIF(AH172, "Shock")</f>
        <v>0</v>
      </c>
      <c r="H172" s="4" t="str">
        <f>IF(I172&gt;0, "Shock", "No shock")</f>
        <v>No shock</v>
      </c>
      <c r="I172" s="4">
        <f>SUM(P172:U172)</f>
        <v>0</v>
      </c>
      <c r="J172" s="17">
        <v>-0.43623334774747502</v>
      </c>
      <c r="K172" s="17">
        <v>8.7648255873800193E-2</v>
      </c>
      <c r="L172" s="6" t="s">
        <v>1003</v>
      </c>
      <c r="M172" s="6" t="s">
        <v>1003</v>
      </c>
      <c r="N172" s="6" t="s">
        <v>1003</v>
      </c>
      <c r="O172" s="17">
        <v>0.34598527013503488</v>
      </c>
      <c r="P172" s="56">
        <f>IF(J172&lt;=-0.8, 1, 0)</f>
        <v>0</v>
      </c>
      <c r="Q172" s="6">
        <f>IF(K172&lt;=-0.8, 1, 0)</f>
        <v>0</v>
      </c>
      <c r="R172" s="6">
        <f>IF(AND(NOT(ISTEXT(L172)),L172&gt;=0.25),1,0)</f>
        <v>0</v>
      </c>
      <c r="S172" s="6">
        <f>IF(AND(NOT(ISTEXT(M172)),M172&gt;=0.25), 1, 0)</f>
        <v>0</v>
      </c>
      <c r="T172" s="6">
        <f>IF(AND(NOT(ISTEXT(N172)), N172&gt;=3), 1, 0)</f>
        <v>0</v>
      </c>
      <c r="U172" s="6">
        <f>IF(O172&lt;=-0.8, 1, 0)</f>
        <v>0</v>
      </c>
      <c r="V172" s="4" t="str">
        <f>IF(W172&gt;0, "Shock", "No shock")</f>
        <v>No shock</v>
      </c>
      <c r="W172" s="4">
        <f>SUM(AC172:AE172)</f>
        <v>0</v>
      </c>
      <c r="X172" s="16" t="s">
        <v>1003</v>
      </c>
      <c r="Y172" s="6">
        <v>0.129504755179259</v>
      </c>
      <c r="Z172" s="6">
        <v>8.9756550000000008E-3</v>
      </c>
      <c r="AA172" s="16" t="s">
        <v>1003</v>
      </c>
      <c r="AB172" s="16" t="s">
        <v>1003</v>
      </c>
      <c r="AC172" s="6">
        <f>IF(ISTEXT(X172), 0, IF(X172&gt;1.4, 1, 0))</f>
        <v>0</v>
      </c>
      <c r="AD172" s="6">
        <f>IF(OR(ISTEXT(Y172), ISTEXT(Z172)), 0, IF(OR(Y172&gt;3, Z172&gt;=2), 1, 0))</f>
        <v>0</v>
      </c>
      <c r="AE172" s="6">
        <f>IF(AND(ISTEXT(AA172), ISTEXT(AB172)), 0, IF(AND(AA172&gt;0.03, AB172&gt;=1), 1, 0))</f>
        <v>0</v>
      </c>
      <c r="AF172" s="4" t="s">
        <v>1005</v>
      </c>
      <c r="AG172" s="5">
        <v>0</v>
      </c>
      <c r="AH172" s="4" t="str">
        <f>IF(OR(AI172&gt;=3,AJ172="Shock"),"Shock","No Shock")</f>
        <v>No Shock</v>
      </c>
      <c r="AI172" s="61">
        <v>0</v>
      </c>
      <c r="AJ172" s="6" t="str">
        <f>IF(AK172&gt;=1,"Shock","No Shock")</f>
        <v>No Shock</v>
      </c>
      <c r="AK172">
        <v>0</v>
      </c>
    </row>
    <row r="173" spans="1:37" ht="17.5" thickTop="1" thickBot="1" x14ac:dyDescent="0.5">
      <c r="A173" s="50" t="s">
        <v>147</v>
      </c>
      <c r="B173" s="3" t="s">
        <v>942</v>
      </c>
      <c r="C173" s="3" t="s">
        <v>942</v>
      </c>
      <c r="D173" s="3" t="s">
        <v>943</v>
      </c>
      <c r="E173" s="3" t="str">
        <f>_xlfn.CONCAT(D173,"_",A173)</f>
        <v>AF3301_February</v>
      </c>
      <c r="F173" s="10">
        <v>169323.43570838007</v>
      </c>
      <c r="G173" s="8">
        <f>COUNTIF(H173, "Shock")+COUNTIF(V173, "Shock")+COUNTIF(AF173, "Shock")+COUNTIF(AH173, "Shock")</f>
        <v>1</v>
      </c>
      <c r="H173" s="4" t="str">
        <f>IF(I173&gt;0, "Shock", "No shock")</f>
        <v>Shock</v>
      </c>
      <c r="I173" s="4">
        <f>SUM(P173:U173)</f>
        <v>1</v>
      </c>
      <c r="J173" s="17">
        <v>-0.55713693676171505</v>
      </c>
      <c r="K173" s="17">
        <v>-1.6615567445755</v>
      </c>
      <c r="L173" s="6" t="s">
        <v>1003</v>
      </c>
      <c r="M173" s="6" t="s">
        <v>1003</v>
      </c>
      <c r="N173" s="6" t="s">
        <v>1003</v>
      </c>
      <c r="O173" s="17">
        <v>0.45885419827106982</v>
      </c>
      <c r="P173" s="56">
        <f>IF(J173&lt;=-0.8, 1, 0)</f>
        <v>0</v>
      </c>
      <c r="Q173" s="6">
        <f>IF(K173&lt;=-0.8, 1, 0)</f>
        <v>1</v>
      </c>
      <c r="R173" s="6">
        <f>IF(AND(NOT(ISTEXT(L173)),L173&gt;=0.25),1,0)</f>
        <v>0</v>
      </c>
      <c r="S173" s="6">
        <f>IF(AND(NOT(ISTEXT(M173)),M173&gt;=0.25), 1, 0)</f>
        <v>0</v>
      </c>
      <c r="T173" s="6">
        <f>IF(AND(NOT(ISTEXT(N173)), N173&gt;=3), 1, 0)</f>
        <v>0</v>
      </c>
      <c r="U173" s="6">
        <f>IF(O173&lt;=-0.8, 1, 0)</f>
        <v>0</v>
      </c>
      <c r="V173" s="4" t="str">
        <f>IF(W173&gt;0, "Shock", "No shock")</f>
        <v>No shock</v>
      </c>
      <c r="W173" s="4">
        <f>SUM(AC173:AE173)</f>
        <v>0</v>
      </c>
      <c r="X173" s="51">
        <v>0.603939</v>
      </c>
      <c r="Y173" s="6">
        <v>0.12913054127416501</v>
      </c>
      <c r="Z173" s="6">
        <v>0.15807527399999999</v>
      </c>
      <c r="AA173" s="16" t="s">
        <v>1003</v>
      </c>
      <c r="AB173" s="16" t="s">
        <v>1003</v>
      </c>
      <c r="AC173" s="6">
        <f>IF(ISTEXT(X173), 0, IF(X173&gt;1.4, 1, 0))</f>
        <v>0</v>
      </c>
      <c r="AD173" s="6">
        <f>IF(OR(ISTEXT(Y173), ISTEXT(Z173)), 0, IF(OR(Y173&gt;3, Z173&gt;=2), 1, 0))</f>
        <v>0</v>
      </c>
      <c r="AE173" s="6">
        <f>IF(AND(ISTEXT(AA173), ISTEXT(AB173)), 0, IF(AND(AA173&gt;0.03, AB173&gt;=1), 1, 0))</f>
        <v>0</v>
      </c>
      <c r="AF173" s="4" t="s">
        <v>1005</v>
      </c>
      <c r="AG173" s="5">
        <v>0</v>
      </c>
      <c r="AH173" s="4" t="str">
        <f>IF(OR(AI173&gt;=3,AJ173="Shock"),"Shock","No Shock")</f>
        <v>No Shock</v>
      </c>
      <c r="AI173" s="61">
        <v>0</v>
      </c>
      <c r="AJ173" s="6" t="str">
        <f>IF(AK173&gt;=1,"Shock","No Shock")</f>
        <v>No Shock</v>
      </c>
      <c r="AK173">
        <v>0</v>
      </c>
    </row>
    <row r="174" spans="1:37" ht="17.5" thickTop="1" thickBot="1" x14ac:dyDescent="0.5">
      <c r="A174" s="50" t="s">
        <v>147</v>
      </c>
      <c r="B174" s="3" t="s">
        <v>910</v>
      </c>
      <c r="C174" s="3" t="s">
        <v>924</v>
      </c>
      <c r="D174" s="3" t="s">
        <v>925</v>
      </c>
      <c r="E174" s="3" t="str">
        <f>_xlfn.CONCAT(D174,"_",A174)</f>
        <v>AF3208_February</v>
      </c>
      <c r="F174" s="10">
        <v>146365.41072085963</v>
      </c>
      <c r="G174" s="8">
        <f>COUNTIF(H174, "Shock")+COUNTIF(V174, "Shock")+COUNTIF(AF174, "Shock")+COUNTIF(AH174, "Shock")</f>
        <v>2</v>
      </c>
      <c r="H174" s="4" t="str">
        <f>IF(I174&gt;0, "Shock", "No shock")</f>
        <v>Shock</v>
      </c>
      <c r="I174" s="4">
        <f>SUM(P174:U174)</f>
        <v>2</v>
      </c>
      <c r="J174" s="17">
        <v>-0.52474001023024996</v>
      </c>
      <c r="K174" s="17">
        <v>-1.5150144822996701</v>
      </c>
      <c r="L174" s="6" t="s">
        <v>1003</v>
      </c>
      <c r="M174" s="6" t="s">
        <v>1003</v>
      </c>
      <c r="N174" s="6" t="s">
        <v>1003</v>
      </c>
      <c r="O174" s="17">
        <v>-0.94770056864720542</v>
      </c>
      <c r="P174" s="56">
        <f>IF(J174&lt;=-0.8, 1, 0)</f>
        <v>0</v>
      </c>
      <c r="Q174" s="6">
        <f>IF(K174&lt;=-0.8, 1, 0)</f>
        <v>1</v>
      </c>
      <c r="R174" s="6">
        <f>IF(AND(NOT(ISTEXT(L174)),L174&gt;=0.25),1,0)</f>
        <v>0</v>
      </c>
      <c r="S174" s="6">
        <f>IF(AND(NOT(ISTEXT(M174)),M174&gt;=0.25), 1, 0)</f>
        <v>0</v>
      </c>
      <c r="T174" s="6">
        <f>IF(AND(NOT(ISTEXT(N174)), N174&gt;=3), 1, 0)</f>
        <v>0</v>
      </c>
      <c r="U174" s="6">
        <f>IF(O174&lt;=-0.8, 1, 0)</f>
        <v>1</v>
      </c>
      <c r="V174" s="4" t="str">
        <f>IF(W174&gt;0, "Shock", "No shock")</f>
        <v>No shock</v>
      </c>
      <c r="W174" s="4">
        <f>SUM(AC174:AE174)</f>
        <v>0</v>
      </c>
      <c r="X174" s="51">
        <v>0.79658299999999993</v>
      </c>
      <c r="Y174" s="6">
        <v>0.122920788402584</v>
      </c>
      <c r="Z174" s="6">
        <v>1.018318E-3</v>
      </c>
      <c r="AA174" s="16" t="s">
        <v>1003</v>
      </c>
      <c r="AB174" s="16" t="s">
        <v>1003</v>
      </c>
      <c r="AC174" s="6">
        <f>IF(ISTEXT(X174), 0, IF(X174&gt;1.4, 1, 0))</f>
        <v>0</v>
      </c>
      <c r="AD174" s="6">
        <f>IF(OR(ISTEXT(Y174), ISTEXT(Z174)), 0, IF(OR(Y174&gt;3, Z174&gt;=2), 1, 0))</f>
        <v>0</v>
      </c>
      <c r="AE174" s="6">
        <f>IF(AND(ISTEXT(AA174), ISTEXT(AB174)), 0, IF(AND(AA174&gt;0.03, AB174&gt;=1), 1, 0))</f>
        <v>0</v>
      </c>
      <c r="AF174" s="4" t="s">
        <v>1005</v>
      </c>
      <c r="AG174" s="5">
        <v>0</v>
      </c>
      <c r="AH174" s="4" t="str">
        <f>IF(OR(AI174&gt;=3,AJ174="Shock"),"Shock","No Shock")</f>
        <v>Shock</v>
      </c>
      <c r="AI174" s="61">
        <v>4</v>
      </c>
      <c r="AJ174" s="6" t="str">
        <f>IF(AK174&gt;=1,"Shock","No Shock")</f>
        <v>No Shock</v>
      </c>
      <c r="AK174">
        <v>0</v>
      </c>
    </row>
    <row r="175" spans="1:37" ht="17.5" thickTop="1" thickBot="1" x14ac:dyDescent="0.5">
      <c r="A175" s="50" t="s">
        <v>147</v>
      </c>
      <c r="B175" s="3" t="s">
        <v>746</v>
      </c>
      <c r="C175" s="3" t="s">
        <v>751</v>
      </c>
      <c r="D175" s="3" t="s">
        <v>752</v>
      </c>
      <c r="E175" s="3" t="str">
        <f>_xlfn.CONCAT(D175,"_",A175)</f>
        <v>AF2503_February</v>
      </c>
      <c r="F175" s="10">
        <v>45601.32936362685</v>
      </c>
      <c r="G175" s="8">
        <f>COUNTIF(H175, "Shock")+COUNTIF(V175, "Shock")+COUNTIF(AF175, "Shock")+COUNTIF(AH175, "Shock")</f>
        <v>1</v>
      </c>
      <c r="H175" s="4" t="str">
        <f>IF(I175&gt;0, "Shock", "No shock")</f>
        <v>Shock</v>
      </c>
      <c r="I175" s="4">
        <f>SUM(P175:U175)</f>
        <v>1</v>
      </c>
      <c r="J175" s="17">
        <v>-0.86695647954940802</v>
      </c>
      <c r="K175" s="17">
        <v>-0.34454998284985799</v>
      </c>
      <c r="L175" s="6" t="s">
        <v>1003</v>
      </c>
      <c r="M175" s="6" t="s">
        <v>1003</v>
      </c>
      <c r="N175" s="6" t="s">
        <v>1003</v>
      </c>
      <c r="O175" s="17">
        <v>-0.22470176093051719</v>
      </c>
      <c r="P175" s="56">
        <f>IF(J175&lt;=-0.8, 1, 0)</f>
        <v>1</v>
      </c>
      <c r="Q175" s="6">
        <f>IF(K175&lt;=-0.8, 1, 0)</f>
        <v>0</v>
      </c>
      <c r="R175" s="6">
        <f>IF(AND(NOT(ISTEXT(L175)),L175&gt;=0.25),1,0)</f>
        <v>0</v>
      </c>
      <c r="S175" s="6">
        <f>IF(AND(NOT(ISTEXT(M175)),M175&gt;=0.25), 1, 0)</f>
        <v>0</v>
      </c>
      <c r="T175" s="6">
        <f>IF(AND(NOT(ISTEXT(N175)), N175&gt;=3), 1, 0)</f>
        <v>0</v>
      </c>
      <c r="U175" s="6">
        <f>IF(O175&lt;=-0.8, 1, 0)</f>
        <v>0</v>
      </c>
      <c r="V175" s="4" t="str">
        <f>IF(W175&gt;0, "Shock", "No shock")</f>
        <v>No shock</v>
      </c>
      <c r="W175" s="4">
        <f>SUM(AC175:AE175)</f>
        <v>0</v>
      </c>
      <c r="X175" s="51">
        <v>0.45722000000000002</v>
      </c>
      <c r="Y175" s="6">
        <v>0.12146599637050599</v>
      </c>
      <c r="Z175" s="6">
        <v>3.3330801E-2</v>
      </c>
      <c r="AA175" s="16" t="s">
        <v>1003</v>
      </c>
      <c r="AB175" s="16" t="s">
        <v>1003</v>
      </c>
      <c r="AC175" s="6">
        <f>IF(ISTEXT(X175), 0, IF(X175&gt;1.4, 1, 0))</f>
        <v>0</v>
      </c>
      <c r="AD175" s="6">
        <f>IF(OR(ISTEXT(Y175), ISTEXT(Z175)), 0, IF(OR(Y175&gt;3, Z175&gt;=2), 1, 0))</f>
        <v>0</v>
      </c>
      <c r="AE175" s="6">
        <f>IF(AND(ISTEXT(AA175), ISTEXT(AB175)), 0, IF(AND(AA175&gt;0.03, AB175&gt;=1), 1, 0))</f>
        <v>0</v>
      </c>
      <c r="AF175" s="4" t="s">
        <v>1005</v>
      </c>
      <c r="AG175" s="5">
        <v>0</v>
      </c>
      <c r="AH175" s="4" t="str">
        <f>IF(OR(AI175&gt;=3,AJ175="Shock"),"Shock","No Shock")</f>
        <v>No Shock</v>
      </c>
      <c r="AI175" s="61">
        <v>0</v>
      </c>
      <c r="AJ175" s="6" t="str">
        <f>IF(AK175&gt;=1,"Shock","No Shock")</f>
        <v>No Shock</v>
      </c>
      <c r="AK175">
        <v>0</v>
      </c>
    </row>
    <row r="176" spans="1:37" ht="17.5" thickTop="1" thickBot="1" x14ac:dyDescent="0.5">
      <c r="A176" s="50" t="s">
        <v>147</v>
      </c>
      <c r="B176" s="3" t="s">
        <v>596</v>
      </c>
      <c r="C176" s="3" t="s">
        <v>621</v>
      </c>
      <c r="D176" s="3" t="s">
        <v>622</v>
      </c>
      <c r="E176" s="3" t="str">
        <f>_xlfn.CONCAT(D176,"_",A176)</f>
        <v>AF1813_February</v>
      </c>
      <c r="F176" s="10">
        <v>47809.938429599133</v>
      </c>
      <c r="G176" s="8">
        <f>COUNTIF(H176, "Shock")+COUNTIF(V176, "Shock")+COUNTIF(AF176, "Shock")+COUNTIF(AH176, "Shock")</f>
        <v>2</v>
      </c>
      <c r="H176" s="4" t="str">
        <f>IF(I176&gt;0, "Shock", "No shock")</f>
        <v>Shock</v>
      </c>
      <c r="I176" s="4">
        <f>SUM(P176:U176)</f>
        <v>2</v>
      </c>
      <c r="J176" s="17">
        <v>-0.96633446323979</v>
      </c>
      <c r="K176" s="17">
        <v>-1.53960309587083</v>
      </c>
      <c r="L176" s="6" t="s">
        <v>1003</v>
      </c>
      <c r="M176" s="6" t="s">
        <v>1003</v>
      </c>
      <c r="N176" s="6" t="s">
        <v>1003</v>
      </c>
      <c r="O176" s="17">
        <v>-9.1061810179062563E-2</v>
      </c>
      <c r="P176" s="56">
        <f>IF(J176&lt;=-0.8, 1, 0)</f>
        <v>1</v>
      </c>
      <c r="Q176" s="6">
        <f>IF(K176&lt;=-0.8, 1, 0)</f>
        <v>1</v>
      </c>
      <c r="R176" s="6">
        <f>IF(AND(NOT(ISTEXT(L176)),L176&gt;=0.25),1,0)</f>
        <v>0</v>
      </c>
      <c r="S176" s="6">
        <f>IF(AND(NOT(ISTEXT(M176)),M176&gt;=0.25), 1, 0)</f>
        <v>0</v>
      </c>
      <c r="T176" s="6">
        <f>IF(AND(NOT(ISTEXT(N176)), N176&gt;=3), 1, 0)</f>
        <v>0</v>
      </c>
      <c r="U176" s="6">
        <f>IF(O176&lt;=-0.8, 1, 0)</f>
        <v>0</v>
      </c>
      <c r="V176" s="4" t="str">
        <f>IF(W176&gt;0, "Shock", "No shock")</f>
        <v>No shock</v>
      </c>
      <c r="W176" s="4">
        <f>SUM(AC176:AE176)</f>
        <v>0</v>
      </c>
      <c r="X176" s="51">
        <v>0.85648200000000008</v>
      </c>
      <c r="Y176" s="6">
        <v>0.11951510935335</v>
      </c>
      <c r="Z176" s="6">
        <v>1.9842330000000002E-3</v>
      </c>
      <c r="AA176" s="16" t="s">
        <v>1003</v>
      </c>
      <c r="AB176" s="16" t="s">
        <v>1003</v>
      </c>
      <c r="AC176" s="6">
        <f>IF(ISTEXT(X176), 0, IF(X176&gt;1.4, 1, 0))</f>
        <v>0</v>
      </c>
      <c r="AD176" s="6">
        <f>IF(OR(ISTEXT(Y176), ISTEXT(Z176)), 0, IF(OR(Y176&gt;3, Z176&gt;=2), 1, 0))</f>
        <v>0</v>
      </c>
      <c r="AE176" s="6">
        <f>IF(AND(ISTEXT(AA176), ISTEXT(AB176)), 0, IF(AND(AA176&gt;0.03, AB176&gt;=1), 1, 0))</f>
        <v>0</v>
      </c>
      <c r="AF176" s="4" t="s">
        <v>1005</v>
      </c>
      <c r="AG176" s="5">
        <v>0</v>
      </c>
      <c r="AH176" s="4" t="str">
        <f>IF(OR(AI176&gt;=3,AJ176="Shock"),"Shock","No Shock")</f>
        <v>Shock</v>
      </c>
      <c r="AI176" s="61">
        <v>2</v>
      </c>
      <c r="AJ176" s="6" t="str">
        <f>IF(AK176&gt;=1,"Shock","No Shock")</f>
        <v>Shock</v>
      </c>
      <c r="AK176">
        <v>1</v>
      </c>
    </row>
    <row r="177" spans="1:37" ht="17.5" thickTop="1" thickBot="1" x14ac:dyDescent="0.5">
      <c r="A177" s="50" t="s">
        <v>147</v>
      </c>
      <c r="B177" s="3" t="s">
        <v>148</v>
      </c>
      <c r="C177" s="3" t="s">
        <v>154</v>
      </c>
      <c r="D177" s="3" t="s">
        <v>155</v>
      </c>
      <c r="E177" s="3" t="str">
        <f>_xlfn.CONCAT(D177,"_",A177)</f>
        <v>AF0104_February</v>
      </c>
      <c r="F177" s="10">
        <v>322500.50344947947</v>
      </c>
      <c r="G177" s="8">
        <f>COUNTIF(H177, "Shock")+COUNTIF(V177, "Shock")+COUNTIF(AF177, "Shock")+COUNTIF(AH177, "Shock")</f>
        <v>0</v>
      </c>
      <c r="H177" s="4" t="str">
        <f>IF(I177&gt;0, "Shock", "No shock")</f>
        <v>No shock</v>
      </c>
      <c r="I177" s="4">
        <f>SUM(P177:U177)</f>
        <v>0</v>
      </c>
      <c r="J177" s="17">
        <v>0.123752084961678</v>
      </c>
      <c r="K177" s="17">
        <v>-0.63538872864511298</v>
      </c>
      <c r="L177" s="6" t="s">
        <v>1003</v>
      </c>
      <c r="M177" s="6" t="s">
        <v>1003</v>
      </c>
      <c r="N177" s="6" t="s">
        <v>1003</v>
      </c>
      <c r="O177" s="17">
        <v>0.31367009405324697</v>
      </c>
      <c r="P177" s="56">
        <f>IF(J177&lt;=-0.8, 1, 0)</f>
        <v>0</v>
      </c>
      <c r="Q177" s="6">
        <f>IF(K177&lt;=-0.8, 1, 0)</f>
        <v>0</v>
      </c>
      <c r="R177" s="6">
        <f>IF(AND(NOT(ISTEXT(L177)),L177&gt;=0.25),1,0)</f>
        <v>0</v>
      </c>
      <c r="S177" s="6">
        <f>IF(AND(NOT(ISTEXT(M177)),M177&gt;=0.25), 1, 0)</f>
        <v>0</v>
      </c>
      <c r="T177" s="6">
        <f>IF(AND(NOT(ISTEXT(N177)), N177&gt;=3), 1, 0)</f>
        <v>0</v>
      </c>
      <c r="U177" s="6">
        <f>IF(O177&lt;=-0.8, 1, 0)</f>
        <v>0</v>
      </c>
      <c r="V177" s="4" t="str">
        <f>IF(W177&gt;0, "Shock", "No shock")</f>
        <v>No shock</v>
      </c>
      <c r="W177" s="4">
        <f>SUM(AC177:AE177)</f>
        <v>0</v>
      </c>
      <c r="X177" s="51">
        <v>1.2335959999999999</v>
      </c>
      <c r="Y177" s="6">
        <v>0.11690035939821</v>
      </c>
      <c r="Z177" s="6">
        <v>1.0098279999999999E-3</v>
      </c>
      <c r="AA177" s="16" t="s">
        <v>1003</v>
      </c>
      <c r="AB177" s="16" t="s">
        <v>1003</v>
      </c>
      <c r="AC177" s="6">
        <f>IF(ISTEXT(X177), 0, IF(X177&gt;1.4, 1, 0))</f>
        <v>0</v>
      </c>
      <c r="AD177" s="6">
        <f>IF(OR(ISTEXT(Y177), ISTEXT(Z177)), 0, IF(OR(Y177&gt;3, Z177&gt;=2), 1, 0))</f>
        <v>0</v>
      </c>
      <c r="AE177" s="6">
        <f>IF(AND(ISTEXT(AA177), ISTEXT(AB177)), 0, IF(AND(AA177&gt;0.03, AB177&gt;=1), 1, 0))</f>
        <v>0</v>
      </c>
      <c r="AF177" s="4" t="s">
        <v>1005</v>
      </c>
      <c r="AG177" s="5">
        <v>0</v>
      </c>
      <c r="AH177" s="4" t="str">
        <f>IF(OR(AI177&gt;=3,AJ177="Shock"),"Shock","No Shock")</f>
        <v>No Shock</v>
      </c>
      <c r="AI177" s="61">
        <v>1</v>
      </c>
      <c r="AJ177" s="6" t="str">
        <f>IF(AK177&gt;=1,"Shock","No Shock")</f>
        <v>No Shock</v>
      </c>
      <c r="AK177">
        <v>0</v>
      </c>
    </row>
    <row r="178" spans="1:37" ht="17.5" thickTop="1" thickBot="1" x14ac:dyDescent="0.5">
      <c r="A178" s="50" t="s">
        <v>147</v>
      </c>
      <c r="B178" s="3" t="s">
        <v>248</v>
      </c>
      <c r="C178" s="3" t="s">
        <v>253</v>
      </c>
      <c r="D178" s="3" t="s">
        <v>254</v>
      </c>
      <c r="E178" s="3" t="str">
        <f>_xlfn.CONCAT(D178,"_",A178)</f>
        <v>AF0603_February</v>
      </c>
      <c r="F178" s="10">
        <v>222699.76319205342</v>
      </c>
      <c r="G178" s="8">
        <f>COUNTIF(H178, "Shock")+COUNTIF(V178, "Shock")+COUNTIF(AF178, "Shock")+COUNTIF(AH178, "Shock")</f>
        <v>2</v>
      </c>
      <c r="H178" s="4" t="str">
        <f>IF(I178&gt;0, "Shock", "No shock")</f>
        <v>Shock</v>
      </c>
      <c r="I178" s="4">
        <f>SUM(P178:U178)</f>
        <v>1</v>
      </c>
      <c r="J178" s="17">
        <v>-0.57023297927596395</v>
      </c>
      <c r="K178" s="17">
        <v>-1.2872530763799499</v>
      </c>
      <c r="L178" s="6" t="s">
        <v>1003</v>
      </c>
      <c r="M178" s="6" t="s">
        <v>1003</v>
      </c>
      <c r="N178" s="6" t="s">
        <v>1003</v>
      </c>
      <c r="O178" s="17">
        <v>0.45683312620962119</v>
      </c>
      <c r="P178" s="56">
        <f>IF(J178&lt;=-0.8, 1, 0)</f>
        <v>0</v>
      </c>
      <c r="Q178" s="6">
        <f>IF(K178&lt;=-0.8, 1, 0)</f>
        <v>1</v>
      </c>
      <c r="R178" s="6">
        <f>IF(AND(NOT(ISTEXT(L178)),L178&gt;=0.25),1,0)</f>
        <v>0</v>
      </c>
      <c r="S178" s="6">
        <f>IF(AND(NOT(ISTEXT(M178)),M178&gt;=0.25), 1, 0)</f>
        <v>0</v>
      </c>
      <c r="T178" s="6">
        <f>IF(AND(NOT(ISTEXT(N178)), N178&gt;=3), 1, 0)</f>
        <v>0</v>
      </c>
      <c r="U178" s="6">
        <f>IF(O178&lt;=-0.8, 1, 0)</f>
        <v>0</v>
      </c>
      <c r="V178" s="4" t="str">
        <f>IF(W178&gt;0, "Shock", "No shock")</f>
        <v>No shock</v>
      </c>
      <c r="W178" s="4">
        <f>SUM(AC178:AE178)</f>
        <v>0</v>
      </c>
      <c r="X178" s="51">
        <v>1.0734220000000001</v>
      </c>
      <c r="Y178" s="6">
        <v>0.115603301316597</v>
      </c>
      <c r="Z178" s="6">
        <v>6.9968362000000006E-2</v>
      </c>
      <c r="AA178" s="16" t="s">
        <v>1003</v>
      </c>
      <c r="AB178" s="16" t="s">
        <v>1003</v>
      </c>
      <c r="AC178" s="6">
        <f>IF(ISTEXT(X178), 0, IF(X178&gt;1.4, 1, 0))</f>
        <v>0</v>
      </c>
      <c r="AD178" s="6">
        <f>IF(OR(ISTEXT(Y178), ISTEXT(Z178)), 0, IF(OR(Y178&gt;3, Z178&gt;=2), 1, 0))</f>
        <v>0</v>
      </c>
      <c r="AE178" s="6">
        <f>IF(AND(ISTEXT(AA178), ISTEXT(AB178)), 0, IF(AND(AA178&gt;0.03, AB178&gt;=1), 1, 0))</f>
        <v>0</v>
      </c>
      <c r="AF178" s="4" t="s">
        <v>1005</v>
      </c>
      <c r="AG178" s="5">
        <v>0</v>
      </c>
      <c r="AH178" s="4" t="str">
        <f>IF(OR(AI178&gt;=3,AJ178="Shock"),"Shock","No Shock")</f>
        <v>Shock</v>
      </c>
      <c r="AI178" s="61">
        <v>10</v>
      </c>
      <c r="AJ178" s="6" t="str">
        <f>IF(AK178&gt;=1,"Shock","No Shock")</f>
        <v>No Shock</v>
      </c>
      <c r="AK178">
        <v>0</v>
      </c>
    </row>
    <row r="179" spans="1:37" ht="17.5" thickTop="1" thickBot="1" x14ac:dyDescent="0.5">
      <c r="A179" s="50" t="s">
        <v>147</v>
      </c>
      <c r="B179" s="3" t="s">
        <v>148</v>
      </c>
      <c r="C179" s="3" t="s">
        <v>158</v>
      </c>
      <c r="D179" s="3" t="s">
        <v>159</v>
      </c>
      <c r="E179" s="3" t="str">
        <f>_xlfn.CONCAT(D179,"_",A179)</f>
        <v>AF0106_February</v>
      </c>
      <c r="F179" s="10">
        <v>128215.83911779003</v>
      </c>
      <c r="G179" s="8">
        <f>COUNTIF(H179, "Shock")+COUNTIF(V179, "Shock")+COUNTIF(AF179, "Shock")+COUNTIF(AH179, "Shock")</f>
        <v>1</v>
      </c>
      <c r="H179" s="4" t="str">
        <f>IF(I179&gt;0, "Shock", "No shock")</f>
        <v>No shock</v>
      </c>
      <c r="I179" s="4">
        <f>SUM(P179:U179)</f>
        <v>0</v>
      </c>
      <c r="J179" s="17">
        <v>-8.5365149968614204E-2</v>
      </c>
      <c r="K179" s="17">
        <v>-0.69828581809997603</v>
      </c>
      <c r="L179" s="6" t="s">
        <v>1003</v>
      </c>
      <c r="M179" s="6" t="s">
        <v>1003</v>
      </c>
      <c r="N179" s="6" t="s">
        <v>1003</v>
      </c>
      <c r="O179" s="17">
        <v>-0.24812400266481621</v>
      </c>
      <c r="P179" s="56">
        <f>IF(J179&lt;=-0.8, 1, 0)</f>
        <v>0</v>
      </c>
      <c r="Q179" s="6">
        <f>IF(K179&lt;=-0.8, 1, 0)</f>
        <v>0</v>
      </c>
      <c r="R179" s="6">
        <f>IF(AND(NOT(ISTEXT(L179)),L179&gt;=0.25),1,0)</f>
        <v>0</v>
      </c>
      <c r="S179" s="6">
        <f>IF(AND(NOT(ISTEXT(M179)),M179&gt;=0.25), 1, 0)</f>
        <v>0</v>
      </c>
      <c r="T179" s="6">
        <f>IF(AND(NOT(ISTEXT(N179)), N179&gt;=3), 1, 0)</f>
        <v>0</v>
      </c>
      <c r="U179" s="6">
        <f>IF(O179&lt;=-0.8, 1, 0)</f>
        <v>0</v>
      </c>
      <c r="V179" s="4" t="str">
        <f>IF(W179&gt;0, "Shock", "No shock")</f>
        <v>No shock</v>
      </c>
      <c r="W179" s="4">
        <f>SUM(AC179:AE179)</f>
        <v>0</v>
      </c>
      <c r="X179" s="51">
        <v>1.2037149999999999</v>
      </c>
      <c r="Y179" s="6">
        <v>0.113919038037646</v>
      </c>
      <c r="Z179" s="6">
        <v>5.0498700000000004E-4</v>
      </c>
      <c r="AA179" s="16" t="s">
        <v>1003</v>
      </c>
      <c r="AB179" s="16" t="s">
        <v>1003</v>
      </c>
      <c r="AC179" s="6">
        <f>IF(ISTEXT(X179), 0, IF(X179&gt;1.4, 1, 0))</f>
        <v>0</v>
      </c>
      <c r="AD179" s="6">
        <f>IF(OR(ISTEXT(Y179), ISTEXT(Z179)), 0, IF(OR(Y179&gt;3, Z179&gt;=2), 1, 0))</f>
        <v>0</v>
      </c>
      <c r="AE179" s="6">
        <f>IF(AND(ISTEXT(AA179), ISTEXT(AB179)), 0, IF(AND(AA179&gt;0.03, AB179&gt;=1), 1, 0))</f>
        <v>0</v>
      </c>
      <c r="AF179" s="4" t="s">
        <v>1005</v>
      </c>
      <c r="AG179" s="5">
        <v>0</v>
      </c>
      <c r="AH179" s="4" t="str">
        <f>IF(OR(AI179&gt;=3,AJ179="Shock"),"Shock","No Shock")</f>
        <v>Shock</v>
      </c>
      <c r="AI179" s="61">
        <v>4</v>
      </c>
      <c r="AJ179" s="6" t="str">
        <f>IF(AK179&gt;=1,"Shock","No Shock")</f>
        <v>No Shock</v>
      </c>
      <c r="AK179">
        <v>0</v>
      </c>
    </row>
    <row r="180" spans="1:37" ht="17.5" thickTop="1" thickBot="1" x14ac:dyDescent="0.5">
      <c r="A180" s="50" t="s">
        <v>147</v>
      </c>
      <c r="B180" s="3" t="s">
        <v>942</v>
      </c>
      <c r="C180" s="3" t="s">
        <v>954</v>
      </c>
      <c r="D180" s="3" t="s">
        <v>955</v>
      </c>
      <c r="E180" s="3" t="str">
        <f>_xlfn.CONCAT(D180,"_",A180)</f>
        <v>AF3307_February</v>
      </c>
      <c r="F180" s="10">
        <v>36909.44471014366</v>
      </c>
      <c r="G180" s="8">
        <f>COUNTIF(H180, "Shock")+COUNTIF(V180, "Shock")+COUNTIF(AF180, "Shock")+COUNTIF(AH180, "Shock")</f>
        <v>1</v>
      </c>
      <c r="H180" s="4" t="str">
        <f>IF(I180&gt;0, "Shock", "No shock")</f>
        <v>Shock</v>
      </c>
      <c r="I180" s="4">
        <f>SUM(P180:U180)</f>
        <v>1</v>
      </c>
      <c r="J180" s="17">
        <v>-0.59748074634751303</v>
      </c>
      <c r="K180" s="17">
        <v>-1.6481001145804099</v>
      </c>
      <c r="L180" s="6" t="s">
        <v>1003</v>
      </c>
      <c r="M180" s="6" t="s">
        <v>1003</v>
      </c>
      <c r="N180" s="6" t="s">
        <v>1003</v>
      </c>
      <c r="O180" s="17">
        <v>-0.2498168333619431</v>
      </c>
      <c r="P180" s="56">
        <f>IF(J180&lt;=-0.8, 1, 0)</f>
        <v>0</v>
      </c>
      <c r="Q180" s="6">
        <f>IF(K180&lt;=-0.8, 1, 0)</f>
        <v>1</v>
      </c>
      <c r="R180" s="6">
        <f>IF(AND(NOT(ISTEXT(L180)),L180&gt;=0.25),1,0)</f>
        <v>0</v>
      </c>
      <c r="S180" s="6">
        <f>IF(AND(NOT(ISTEXT(M180)),M180&gt;=0.25), 1, 0)</f>
        <v>0</v>
      </c>
      <c r="T180" s="6">
        <f>IF(AND(NOT(ISTEXT(N180)), N180&gt;=3), 1, 0)</f>
        <v>0</v>
      </c>
      <c r="U180" s="6">
        <f>IF(O180&lt;=-0.8, 1, 0)</f>
        <v>0</v>
      </c>
      <c r="V180" s="4" t="str">
        <f>IF(W180&gt;0, "Shock", "No shock")</f>
        <v>No shock</v>
      </c>
      <c r="W180" s="4">
        <f>SUM(AC180:AE180)</f>
        <v>0</v>
      </c>
      <c r="X180" s="16" t="s">
        <v>1003</v>
      </c>
      <c r="Y180" s="6">
        <v>0.110293702079093</v>
      </c>
      <c r="Z180" s="6">
        <v>1.0836514E-2</v>
      </c>
      <c r="AA180" s="16" t="s">
        <v>1003</v>
      </c>
      <c r="AB180" s="16" t="s">
        <v>1003</v>
      </c>
      <c r="AC180" s="6">
        <f>IF(ISTEXT(X180), 0, IF(X180&gt;1.4, 1, 0))</f>
        <v>0</v>
      </c>
      <c r="AD180" s="6">
        <f>IF(OR(ISTEXT(Y180), ISTEXT(Z180)), 0, IF(OR(Y180&gt;3, Z180&gt;=2), 1, 0))</f>
        <v>0</v>
      </c>
      <c r="AE180" s="6">
        <f>IF(AND(ISTEXT(AA180), ISTEXT(AB180)), 0, IF(AND(AA180&gt;0.03, AB180&gt;=1), 1, 0))</f>
        <v>0</v>
      </c>
      <c r="AF180" s="4" t="s">
        <v>1005</v>
      </c>
      <c r="AG180" s="5">
        <v>0</v>
      </c>
      <c r="AH180" s="4" t="str">
        <f>IF(OR(AI180&gt;=3,AJ180="Shock"),"Shock","No Shock")</f>
        <v>No Shock</v>
      </c>
      <c r="AI180" s="61">
        <v>1</v>
      </c>
      <c r="AJ180" s="6" t="str">
        <f>IF(AK180&gt;=1,"Shock","No Shock")</f>
        <v>No Shock</v>
      </c>
      <c r="AK180">
        <v>0</v>
      </c>
    </row>
    <row r="181" spans="1:37" ht="17.5" thickTop="1" thickBot="1" x14ac:dyDescent="0.5">
      <c r="A181" s="50" t="s">
        <v>147</v>
      </c>
      <c r="B181" s="3" t="s">
        <v>692</v>
      </c>
      <c r="C181" s="3" t="s">
        <v>702</v>
      </c>
      <c r="D181" s="3" t="s">
        <v>703</v>
      </c>
      <c r="E181" s="3" t="str">
        <f>_xlfn.CONCAT(D181,"_",A181)</f>
        <v>AF2206_February</v>
      </c>
      <c r="F181" s="10">
        <v>63289.056298479132</v>
      </c>
      <c r="G181" s="8">
        <f>COUNTIF(H181, "Shock")+COUNTIF(V181, "Shock")+COUNTIF(AF181, "Shock")+COUNTIF(AH181, "Shock")</f>
        <v>1</v>
      </c>
      <c r="H181" s="4" t="str">
        <f>IF(I181&gt;0, "Shock", "No shock")</f>
        <v>Shock</v>
      </c>
      <c r="I181" s="4">
        <f>SUM(P181:U181)</f>
        <v>1</v>
      </c>
      <c r="J181" s="17">
        <v>-0.15486330501735199</v>
      </c>
      <c r="K181" s="17">
        <v>-1.2490364599227901</v>
      </c>
      <c r="L181" s="6" t="s">
        <v>1003</v>
      </c>
      <c r="M181" s="6" t="s">
        <v>1003</v>
      </c>
      <c r="N181" s="6" t="s">
        <v>1003</v>
      </c>
      <c r="O181" s="17">
        <v>-6.7320979697344463E-2</v>
      </c>
      <c r="P181" s="56">
        <f>IF(J181&lt;=-0.8, 1, 0)</f>
        <v>0</v>
      </c>
      <c r="Q181" s="6">
        <f>IF(K181&lt;=-0.8, 1, 0)</f>
        <v>1</v>
      </c>
      <c r="R181" s="6">
        <f>IF(AND(NOT(ISTEXT(L181)),L181&gt;=0.25),1,0)</f>
        <v>0</v>
      </c>
      <c r="S181" s="6">
        <f>IF(AND(NOT(ISTEXT(M181)),M181&gt;=0.25), 1, 0)</f>
        <v>0</v>
      </c>
      <c r="T181" s="6">
        <f>IF(AND(NOT(ISTEXT(N181)), N181&gt;=3), 1, 0)</f>
        <v>0</v>
      </c>
      <c r="U181" s="6">
        <f>IF(O181&lt;=-0.8, 1, 0)</f>
        <v>0</v>
      </c>
      <c r="V181" s="4" t="str">
        <f>IF(W181&gt;0, "Shock", "No shock")</f>
        <v>No shock</v>
      </c>
      <c r="W181" s="4">
        <f>SUM(AC181:AE181)</f>
        <v>0</v>
      </c>
      <c r="X181" s="51">
        <v>0.70928399999999991</v>
      </c>
      <c r="Y181" s="6">
        <v>0.103404251333872</v>
      </c>
      <c r="Z181" s="6">
        <v>2.1216563000000001E-2</v>
      </c>
      <c r="AA181" s="16" t="s">
        <v>1003</v>
      </c>
      <c r="AB181" s="16" t="s">
        <v>1003</v>
      </c>
      <c r="AC181" s="6">
        <f>IF(ISTEXT(X181), 0, IF(X181&gt;1.4, 1, 0))</f>
        <v>0</v>
      </c>
      <c r="AD181" s="6">
        <f>IF(OR(ISTEXT(Y181), ISTEXT(Z181)), 0, IF(OR(Y181&gt;3, Z181&gt;=2), 1, 0))</f>
        <v>0</v>
      </c>
      <c r="AE181" s="6">
        <f>IF(AND(ISTEXT(AA181), ISTEXT(AB181)), 0, IF(AND(AA181&gt;0.03, AB181&gt;=1), 1, 0))</f>
        <v>0</v>
      </c>
      <c r="AF181" s="4" t="s">
        <v>1005</v>
      </c>
      <c r="AG181" s="5">
        <v>0</v>
      </c>
      <c r="AH181" s="4" t="str">
        <f>IF(OR(AI181&gt;=3,AJ181="Shock"),"Shock","No Shock")</f>
        <v>No Shock</v>
      </c>
      <c r="AI181" s="61">
        <v>0</v>
      </c>
      <c r="AJ181" s="6" t="str">
        <f>IF(AK181&gt;=1,"Shock","No Shock")</f>
        <v>No Shock</v>
      </c>
      <c r="AK181">
        <v>0</v>
      </c>
    </row>
    <row r="182" spans="1:37" ht="17.5" thickTop="1" thickBot="1" x14ac:dyDescent="0.5">
      <c r="A182" s="50" t="s">
        <v>147</v>
      </c>
      <c r="B182" s="3" t="s">
        <v>692</v>
      </c>
      <c r="C182" s="3" t="s">
        <v>694</v>
      </c>
      <c r="D182" s="3" t="s">
        <v>695</v>
      </c>
      <c r="E182" s="3" t="str">
        <f>_xlfn.CONCAT(D182,"_",A182)</f>
        <v>AF2202_February</v>
      </c>
      <c r="F182" s="10">
        <v>104683.22197102413</v>
      </c>
      <c r="G182" s="8">
        <f>COUNTIF(H182, "Shock")+COUNTIF(V182, "Shock")+COUNTIF(AF182, "Shock")+COUNTIF(AH182, "Shock")</f>
        <v>1</v>
      </c>
      <c r="H182" s="4" t="str">
        <f>IF(I182&gt;0, "Shock", "No shock")</f>
        <v>Shock</v>
      </c>
      <c r="I182" s="4">
        <f>SUM(P182:U182)</f>
        <v>1</v>
      </c>
      <c r="J182" s="17">
        <v>-0.28992191615893897</v>
      </c>
      <c r="K182" s="17">
        <v>-1.40769490047737</v>
      </c>
      <c r="L182" s="6" t="s">
        <v>1003</v>
      </c>
      <c r="M182" s="6" t="s">
        <v>1003</v>
      </c>
      <c r="N182" s="6" t="s">
        <v>1003</v>
      </c>
      <c r="O182" s="17">
        <v>-0.41288341468327883</v>
      </c>
      <c r="P182" s="56">
        <f>IF(J182&lt;=-0.8, 1, 0)</f>
        <v>0</v>
      </c>
      <c r="Q182" s="6">
        <f>IF(K182&lt;=-0.8, 1, 0)</f>
        <v>1</v>
      </c>
      <c r="R182" s="6">
        <f>IF(AND(NOT(ISTEXT(L182)),L182&gt;=0.25),1,0)</f>
        <v>0</v>
      </c>
      <c r="S182" s="6">
        <f>IF(AND(NOT(ISTEXT(M182)),M182&gt;=0.25), 1, 0)</f>
        <v>0</v>
      </c>
      <c r="T182" s="6">
        <f>IF(AND(NOT(ISTEXT(N182)), N182&gt;=3), 1, 0)</f>
        <v>0</v>
      </c>
      <c r="U182" s="6">
        <f>IF(O182&lt;=-0.8, 1, 0)</f>
        <v>0</v>
      </c>
      <c r="V182" s="4" t="str">
        <f>IF(W182&gt;0, "Shock", "No shock")</f>
        <v>No shock</v>
      </c>
      <c r="W182" s="4">
        <f>SUM(AC182:AE182)</f>
        <v>0</v>
      </c>
      <c r="X182" s="51">
        <v>0.62561299999999997</v>
      </c>
      <c r="Y182" s="6">
        <v>0.102817797855158</v>
      </c>
      <c r="Z182" s="6">
        <v>6.1341813000000002E-2</v>
      </c>
      <c r="AA182" s="16" t="s">
        <v>1003</v>
      </c>
      <c r="AB182" s="16" t="s">
        <v>1003</v>
      </c>
      <c r="AC182" s="6">
        <f>IF(ISTEXT(X182), 0, IF(X182&gt;1.4, 1, 0))</f>
        <v>0</v>
      </c>
      <c r="AD182" s="6">
        <f>IF(OR(ISTEXT(Y182), ISTEXT(Z182)), 0, IF(OR(Y182&gt;3, Z182&gt;=2), 1, 0))</f>
        <v>0</v>
      </c>
      <c r="AE182" s="6">
        <f>IF(AND(ISTEXT(AA182), ISTEXT(AB182)), 0, IF(AND(AA182&gt;0.03, AB182&gt;=1), 1, 0))</f>
        <v>0</v>
      </c>
      <c r="AF182" s="4" t="s">
        <v>1005</v>
      </c>
      <c r="AG182" s="5">
        <v>0</v>
      </c>
      <c r="AH182" s="4" t="str">
        <f>IF(OR(AI182&gt;=3,AJ182="Shock"),"Shock","No Shock")</f>
        <v>No Shock</v>
      </c>
      <c r="AI182" s="61">
        <v>1</v>
      </c>
      <c r="AJ182" s="6" t="str">
        <f>IF(AK182&gt;=1,"Shock","No Shock")</f>
        <v>No Shock</v>
      </c>
      <c r="AK182">
        <v>0</v>
      </c>
    </row>
    <row r="183" spans="1:37" ht="17.5" thickTop="1" thickBot="1" x14ac:dyDescent="0.5">
      <c r="A183" s="50" t="s">
        <v>147</v>
      </c>
      <c r="B183" s="3" t="s">
        <v>148</v>
      </c>
      <c r="C183" s="3" t="s">
        <v>152</v>
      </c>
      <c r="D183" s="3" t="s">
        <v>153</v>
      </c>
      <c r="E183" s="3" t="str">
        <f>_xlfn.CONCAT(D183,"_",A183)</f>
        <v>AF0103_February</v>
      </c>
      <c r="F183" s="10">
        <v>89917.163080501676</v>
      </c>
      <c r="G183" s="8">
        <f>COUNTIF(H183, "Shock")+COUNTIF(V183, "Shock")+COUNTIF(AF183, "Shock")+COUNTIF(AH183, "Shock")</f>
        <v>1</v>
      </c>
      <c r="H183" s="4" t="str">
        <f>IF(I183&gt;0, "Shock", "No shock")</f>
        <v>No shock</v>
      </c>
      <c r="I183" s="4">
        <f>SUM(P183:U183)</f>
        <v>0</v>
      </c>
      <c r="J183" s="17">
        <v>4.3036215938627699E-2</v>
      </c>
      <c r="K183" s="17">
        <v>-0.682291820645332</v>
      </c>
      <c r="L183" s="6" t="s">
        <v>1003</v>
      </c>
      <c r="M183" s="6" t="s">
        <v>1003</v>
      </c>
      <c r="N183" s="6" t="s">
        <v>1003</v>
      </c>
      <c r="O183" s="17">
        <v>0.42000630388886467</v>
      </c>
      <c r="P183" s="56">
        <f>IF(J183&lt;=-0.8, 1, 0)</f>
        <v>0</v>
      </c>
      <c r="Q183" s="6">
        <f>IF(K183&lt;=-0.8, 1, 0)</f>
        <v>0</v>
      </c>
      <c r="R183" s="6">
        <f>IF(AND(NOT(ISTEXT(L183)),L183&gt;=0.25),1,0)</f>
        <v>0</v>
      </c>
      <c r="S183" s="6">
        <f>IF(AND(NOT(ISTEXT(M183)),M183&gt;=0.25), 1, 0)</f>
        <v>0</v>
      </c>
      <c r="T183" s="6">
        <f>IF(AND(NOT(ISTEXT(N183)), N183&gt;=3), 1, 0)</f>
        <v>0</v>
      </c>
      <c r="U183" s="6">
        <f>IF(O183&lt;=-0.8, 1, 0)</f>
        <v>0</v>
      </c>
      <c r="V183" s="4" t="str">
        <f>IF(W183&gt;0, "Shock", "No shock")</f>
        <v>No shock</v>
      </c>
      <c r="W183" s="4">
        <f>SUM(AC183:AE183)</f>
        <v>0</v>
      </c>
      <c r="X183" s="51">
        <v>1.2615449999999999</v>
      </c>
      <c r="Y183" s="6">
        <v>9.9193468605321702E-2</v>
      </c>
      <c r="Z183" s="6">
        <v>1.013468E-3</v>
      </c>
      <c r="AA183" s="16" t="s">
        <v>1003</v>
      </c>
      <c r="AB183" s="16" t="s">
        <v>1003</v>
      </c>
      <c r="AC183" s="6">
        <f>IF(ISTEXT(X183), 0, IF(X183&gt;1.4, 1, 0))</f>
        <v>0</v>
      </c>
      <c r="AD183" s="6">
        <f>IF(OR(ISTEXT(Y183), ISTEXT(Z183)), 0, IF(OR(Y183&gt;3, Z183&gt;=2), 1, 0))</f>
        <v>0</v>
      </c>
      <c r="AE183" s="6">
        <f>IF(AND(ISTEXT(AA183), ISTEXT(AB183)), 0, IF(AND(AA183&gt;0.03, AB183&gt;=1), 1, 0))</f>
        <v>0</v>
      </c>
      <c r="AF183" s="4" t="s">
        <v>1005</v>
      </c>
      <c r="AG183" s="5">
        <v>0</v>
      </c>
      <c r="AH183" s="4" t="str">
        <f>IF(OR(AI183&gt;=3,AJ183="Shock"),"Shock","No Shock")</f>
        <v>Shock</v>
      </c>
      <c r="AI183" s="61">
        <v>4</v>
      </c>
      <c r="AJ183" s="6" t="str">
        <f>IF(AK183&gt;=1,"Shock","No Shock")</f>
        <v>No Shock</v>
      </c>
      <c r="AK183">
        <v>0</v>
      </c>
    </row>
    <row r="184" spans="1:37" ht="17.5" thickTop="1" thickBot="1" x14ac:dyDescent="0.5">
      <c r="A184" s="50" t="s">
        <v>147</v>
      </c>
      <c r="B184" s="3" t="s">
        <v>441</v>
      </c>
      <c r="C184" s="3" t="s">
        <v>454</v>
      </c>
      <c r="D184" s="3" t="s">
        <v>455</v>
      </c>
      <c r="E184" s="3" t="str">
        <f>_xlfn.CONCAT(D184,"_",A184)</f>
        <v>AF1307_February</v>
      </c>
      <c r="F184" s="10">
        <v>91211.96483476313</v>
      </c>
      <c r="G184" s="8">
        <f>COUNTIF(H184, "Shock")+COUNTIF(V184, "Shock")+COUNTIF(AF184, "Shock")+COUNTIF(AH184, "Shock")</f>
        <v>1</v>
      </c>
      <c r="H184" s="4" t="str">
        <f>IF(I184&gt;0, "Shock", "No shock")</f>
        <v>Shock</v>
      </c>
      <c r="I184" s="4">
        <f>SUM(P184:U184)</f>
        <v>1</v>
      </c>
      <c r="J184" s="17">
        <v>-0.367924116875814</v>
      </c>
      <c r="K184" s="17">
        <v>-0.91467721047608797</v>
      </c>
      <c r="L184" s="6" t="s">
        <v>1003</v>
      </c>
      <c r="M184" s="6" t="s">
        <v>1003</v>
      </c>
      <c r="N184" s="6" t="s">
        <v>1003</v>
      </c>
      <c r="O184" s="17">
        <v>6.6885713193654842E-2</v>
      </c>
      <c r="P184" s="56">
        <f>IF(J184&lt;=-0.8, 1, 0)</f>
        <v>0</v>
      </c>
      <c r="Q184" s="6">
        <f>IF(K184&lt;=-0.8, 1, 0)</f>
        <v>1</v>
      </c>
      <c r="R184" s="6">
        <f>IF(AND(NOT(ISTEXT(L184)),L184&gt;=0.25),1,0)</f>
        <v>0</v>
      </c>
      <c r="S184" s="6">
        <f>IF(AND(NOT(ISTEXT(M184)),M184&gt;=0.25), 1, 0)</f>
        <v>0</v>
      </c>
      <c r="T184" s="6">
        <f>IF(AND(NOT(ISTEXT(N184)), N184&gt;=3), 1, 0)</f>
        <v>0</v>
      </c>
      <c r="U184" s="6">
        <f>IF(O184&lt;=-0.8, 1, 0)</f>
        <v>0</v>
      </c>
      <c r="V184" s="4" t="str">
        <f>IF(W184&gt;0, "Shock", "No shock")</f>
        <v>No shock</v>
      </c>
      <c r="W184" s="4">
        <f>SUM(AC184:AE184)</f>
        <v>0</v>
      </c>
      <c r="X184" s="51">
        <v>1.0516079999999999</v>
      </c>
      <c r="Y184" s="6">
        <v>9.8501620593653902E-2</v>
      </c>
      <c r="Z184" s="6">
        <v>9.5752031000000001E-2</v>
      </c>
      <c r="AA184" s="16" t="s">
        <v>1003</v>
      </c>
      <c r="AB184" s="16" t="s">
        <v>1003</v>
      </c>
      <c r="AC184" s="6">
        <f>IF(ISTEXT(X184), 0, IF(X184&gt;1.4, 1, 0))</f>
        <v>0</v>
      </c>
      <c r="AD184" s="6">
        <f>IF(OR(ISTEXT(Y184), ISTEXT(Z184)), 0, IF(OR(Y184&gt;3, Z184&gt;=2), 1, 0))</f>
        <v>0</v>
      </c>
      <c r="AE184" s="6">
        <f>IF(AND(ISTEXT(AA184), ISTEXT(AB184)), 0, IF(AND(AA184&gt;0.03, AB184&gt;=1), 1, 0))</f>
        <v>0</v>
      </c>
      <c r="AF184" s="4" t="s">
        <v>1005</v>
      </c>
      <c r="AG184" s="5">
        <v>0</v>
      </c>
      <c r="AH184" s="4" t="str">
        <f>IF(OR(AI184&gt;=3,AJ184="Shock"),"Shock","No Shock")</f>
        <v>No Shock</v>
      </c>
      <c r="AI184" s="61">
        <v>1</v>
      </c>
      <c r="AJ184" s="6" t="str">
        <f>IF(AK184&gt;=1,"Shock","No Shock")</f>
        <v>No Shock</v>
      </c>
      <c r="AK184">
        <v>0</v>
      </c>
    </row>
    <row r="185" spans="1:37" ht="17.5" thickTop="1" thickBot="1" x14ac:dyDescent="0.5">
      <c r="A185" s="50" t="s">
        <v>147</v>
      </c>
      <c r="B185" s="3" t="s">
        <v>942</v>
      </c>
      <c r="C185" s="3" t="s">
        <v>950</v>
      </c>
      <c r="D185" s="3" t="s">
        <v>951</v>
      </c>
      <c r="E185" s="3" t="str">
        <f>_xlfn.CONCAT(D185,"_",A185)</f>
        <v>AF3305_February</v>
      </c>
      <c r="F185" s="10">
        <v>26473.178466149817</v>
      </c>
      <c r="G185" s="8">
        <f>COUNTIF(H185, "Shock")+COUNTIF(V185, "Shock")+COUNTIF(AF185, "Shock")+COUNTIF(AH185, "Shock")</f>
        <v>2</v>
      </c>
      <c r="H185" s="4" t="str">
        <f>IF(I185&gt;0, "Shock", "No shock")</f>
        <v>Shock</v>
      </c>
      <c r="I185" s="4">
        <f>SUM(P185:U185)</f>
        <v>1</v>
      </c>
      <c r="J185" s="17">
        <v>-0.55303597951357297</v>
      </c>
      <c r="K185" s="17">
        <v>-1.56721722552207</v>
      </c>
      <c r="L185" s="6" t="s">
        <v>1003</v>
      </c>
      <c r="M185" s="6" t="s">
        <v>1003</v>
      </c>
      <c r="N185" s="6" t="s">
        <v>1003</v>
      </c>
      <c r="O185" s="17">
        <v>0.80204513693483959</v>
      </c>
      <c r="P185" s="56">
        <f>IF(J185&lt;=-0.8, 1, 0)</f>
        <v>0</v>
      </c>
      <c r="Q185" s="6">
        <f>IF(K185&lt;=-0.8, 1, 0)</f>
        <v>1</v>
      </c>
      <c r="R185" s="6">
        <f>IF(AND(NOT(ISTEXT(L185)),L185&gt;=0.25),1,0)</f>
        <v>0</v>
      </c>
      <c r="S185" s="6">
        <f>IF(AND(NOT(ISTEXT(M185)),M185&gt;=0.25), 1, 0)</f>
        <v>0</v>
      </c>
      <c r="T185" s="6">
        <f>IF(AND(NOT(ISTEXT(N185)), N185&gt;=3), 1, 0)</f>
        <v>0</v>
      </c>
      <c r="U185" s="6">
        <f>IF(O185&lt;=-0.8, 1, 0)</f>
        <v>0</v>
      </c>
      <c r="V185" s="4" t="str">
        <f>IF(W185&gt;0, "Shock", "No shock")</f>
        <v>No shock</v>
      </c>
      <c r="W185" s="4">
        <f>SUM(AC185:AE185)</f>
        <v>0</v>
      </c>
      <c r="X185" s="51">
        <v>0.56299999999999994</v>
      </c>
      <c r="Y185" s="6">
        <v>9.5659735898937198E-2</v>
      </c>
      <c r="Z185" s="6">
        <v>3.4100615000000001E-2</v>
      </c>
      <c r="AA185" s="16" t="s">
        <v>1003</v>
      </c>
      <c r="AB185" s="16" t="s">
        <v>1003</v>
      </c>
      <c r="AC185" s="6">
        <f>IF(ISTEXT(X185), 0, IF(X185&gt;1.4, 1, 0))</f>
        <v>0</v>
      </c>
      <c r="AD185" s="6">
        <f>IF(OR(ISTEXT(Y185), ISTEXT(Z185)), 0, IF(OR(Y185&gt;3, Z185&gt;=2), 1, 0))</f>
        <v>0</v>
      </c>
      <c r="AE185" s="6">
        <f>IF(AND(ISTEXT(AA185), ISTEXT(AB185)), 0, IF(AND(AA185&gt;0.03, AB185&gt;=1), 1, 0))</f>
        <v>0</v>
      </c>
      <c r="AF185" s="4" t="s">
        <v>1005</v>
      </c>
      <c r="AG185" s="5">
        <v>0</v>
      </c>
      <c r="AH185" s="4" t="str">
        <f>IF(OR(AI185&gt;=3,AJ185="Shock"),"Shock","No Shock")</f>
        <v>Shock</v>
      </c>
      <c r="AI185" s="61">
        <v>5</v>
      </c>
      <c r="AJ185" s="6" t="str">
        <f>IF(AK185&gt;=1,"Shock","No Shock")</f>
        <v>No Shock</v>
      </c>
      <c r="AK185">
        <v>0</v>
      </c>
    </row>
    <row r="186" spans="1:37" ht="17.5" thickTop="1" thickBot="1" x14ac:dyDescent="0.5">
      <c r="A186" s="50" t="s">
        <v>147</v>
      </c>
      <c r="B186" s="3" t="s">
        <v>868</v>
      </c>
      <c r="C186" s="3" t="s">
        <v>881</v>
      </c>
      <c r="D186" s="3" t="s">
        <v>882</v>
      </c>
      <c r="E186" s="3" t="str">
        <f>_xlfn.CONCAT(D186,"_",A186)</f>
        <v>AF3007_February</v>
      </c>
      <c r="F186" s="10">
        <v>141879.53502527444</v>
      </c>
      <c r="G186" s="8">
        <f>COUNTIF(H186, "Shock")+COUNTIF(V186, "Shock")+COUNTIF(AF186, "Shock")+COUNTIF(AH186, "Shock")</f>
        <v>0</v>
      </c>
      <c r="H186" s="4" t="str">
        <f>IF(I186&gt;0, "Shock", "No shock")</f>
        <v>No shock</v>
      </c>
      <c r="I186" s="4">
        <f>SUM(P186:U186)</f>
        <v>0</v>
      </c>
      <c r="J186" s="17">
        <v>-0.42610443174849699</v>
      </c>
      <c r="K186" s="17">
        <v>-0.78236522579538603</v>
      </c>
      <c r="L186" s="6" t="s">
        <v>1003</v>
      </c>
      <c r="M186" s="6" t="s">
        <v>1003</v>
      </c>
      <c r="N186" s="6" t="s">
        <v>1003</v>
      </c>
      <c r="O186" s="17">
        <v>-2.3849950313044391E-2</v>
      </c>
      <c r="P186" s="56">
        <f>IF(J186&lt;=-0.8, 1, 0)</f>
        <v>0</v>
      </c>
      <c r="Q186" s="6">
        <f>IF(K186&lt;=-0.8, 1, 0)</f>
        <v>0</v>
      </c>
      <c r="R186" s="6">
        <f>IF(AND(NOT(ISTEXT(L186)),L186&gt;=0.25),1,0)</f>
        <v>0</v>
      </c>
      <c r="S186" s="6">
        <f>IF(AND(NOT(ISTEXT(M186)),M186&gt;=0.25), 1, 0)</f>
        <v>0</v>
      </c>
      <c r="T186" s="6">
        <f>IF(AND(NOT(ISTEXT(N186)), N186&gt;=3), 1, 0)</f>
        <v>0</v>
      </c>
      <c r="U186" s="6">
        <f>IF(O186&lt;=-0.8, 1, 0)</f>
        <v>0</v>
      </c>
      <c r="V186" s="4" t="str">
        <f>IF(W186&gt;0, "Shock", "No shock")</f>
        <v>No shock</v>
      </c>
      <c r="W186" s="4">
        <f>SUM(AC186:AE186)</f>
        <v>0</v>
      </c>
      <c r="X186" s="51">
        <v>0.61912100000000003</v>
      </c>
      <c r="Y186" s="6">
        <v>9.54583760751153E-2</v>
      </c>
      <c r="Z186" s="6">
        <v>0.107270991</v>
      </c>
      <c r="AA186" s="16" t="s">
        <v>1003</v>
      </c>
      <c r="AB186" s="16" t="s">
        <v>1003</v>
      </c>
      <c r="AC186" s="6">
        <f>IF(ISTEXT(X186), 0, IF(X186&gt;1.4, 1, 0))</f>
        <v>0</v>
      </c>
      <c r="AD186" s="6">
        <f>IF(OR(ISTEXT(Y186), ISTEXT(Z186)), 0, IF(OR(Y186&gt;3, Z186&gt;=2), 1, 0))</f>
        <v>0</v>
      </c>
      <c r="AE186" s="6">
        <f>IF(AND(ISTEXT(AA186), ISTEXT(AB186)), 0, IF(AND(AA186&gt;0.03, AB186&gt;=1), 1, 0))</f>
        <v>0</v>
      </c>
      <c r="AF186" s="4" t="s">
        <v>1005</v>
      </c>
      <c r="AG186" s="5">
        <v>0</v>
      </c>
      <c r="AH186" s="4" t="str">
        <f>IF(OR(AI186&gt;=3,AJ186="Shock"),"Shock","No Shock")</f>
        <v>No Shock</v>
      </c>
      <c r="AI186" s="61">
        <v>1</v>
      </c>
      <c r="AJ186" s="6" t="str">
        <f>IF(AK186&gt;=1,"Shock","No Shock")</f>
        <v>No Shock</v>
      </c>
      <c r="AK186">
        <v>0</v>
      </c>
    </row>
    <row r="187" spans="1:37" ht="17.5" thickTop="1" thickBot="1" x14ac:dyDescent="0.5">
      <c r="A187" s="50" t="s">
        <v>147</v>
      </c>
      <c r="B187" s="3" t="s">
        <v>522</v>
      </c>
      <c r="C187" s="3" t="s">
        <v>531</v>
      </c>
      <c r="D187" s="3" t="s">
        <v>532</v>
      </c>
      <c r="E187" s="3" t="str">
        <f>_xlfn.CONCAT(D187,"_",A187)</f>
        <v>AF1605_February</v>
      </c>
      <c r="F187" s="10">
        <v>25430.458649120239</v>
      </c>
      <c r="G187" s="8">
        <f>COUNTIF(H187, "Shock")+COUNTIF(V187, "Shock")+COUNTIF(AF187, "Shock")+COUNTIF(AH187, "Shock")</f>
        <v>2</v>
      </c>
      <c r="H187" s="4" t="str">
        <f>IF(I187&gt;0, "Shock", "No shock")</f>
        <v>Shock</v>
      </c>
      <c r="I187" s="4">
        <f>SUM(P187:U187)</f>
        <v>2</v>
      </c>
      <c r="J187" s="17">
        <v>-0.970789706265485</v>
      </c>
      <c r="K187" s="17">
        <v>-1.68209943064937</v>
      </c>
      <c r="L187" s="6" t="s">
        <v>1003</v>
      </c>
      <c r="M187" s="6" t="s">
        <v>1003</v>
      </c>
      <c r="N187" s="6" t="s">
        <v>1003</v>
      </c>
      <c r="O187" s="17">
        <v>0.2486397158526602</v>
      </c>
      <c r="P187" s="56">
        <f>IF(J187&lt;=-0.8, 1, 0)</f>
        <v>1</v>
      </c>
      <c r="Q187" s="6">
        <f>IF(K187&lt;=-0.8, 1, 0)</f>
        <v>1</v>
      </c>
      <c r="R187" s="6">
        <f>IF(AND(NOT(ISTEXT(L187)),L187&gt;=0.25),1,0)</f>
        <v>0</v>
      </c>
      <c r="S187" s="6">
        <f>IF(AND(NOT(ISTEXT(M187)),M187&gt;=0.25), 1, 0)</f>
        <v>0</v>
      </c>
      <c r="T187" s="6">
        <f>IF(AND(NOT(ISTEXT(N187)), N187&gt;=3), 1, 0)</f>
        <v>0</v>
      </c>
      <c r="U187" s="6">
        <f>IF(O187&lt;=-0.8, 1, 0)</f>
        <v>0</v>
      </c>
      <c r="V187" s="4" t="str">
        <f>IF(W187&gt;0, "Shock", "No shock")</f>
        <v>No shock</v>
      </c>
      <c r="W187" s="4">
        <f>SUM(AC187:AE187)</f>
        <v>0</v>
      </c>
      <c r="X187" s="51">
        <v>0.89731899999999998</v>
      </c>
      <c r="Y187" s="6">
        <v>8.7686010495526198E-2</v>
      </c>
      <c r="Z187" s="6">
        <v>8.9627552999999999E-2</v>
      </c>
      <c r="AA187" s="16" t="s">
        <v>1003</v>
      </c>
      <c r="AB187" s="16" t="s">
        <v>1003</v>
      </c>
      <c r="AC187" s="6">
        <f>IF(ISTEXT(X187), 0, IF(X187&gt;1.4, 1, 0))</f>
        <v>0</v>
      </c>
      <c r="AD187" s="6">
        <f>IF(OR(ISTEXT(Y187), ISTEXT(Z187)), 0, IF(OR(Y187&gt;3, Z187&gt;=2), 1, 0))</f>
        <v>0</v>
      </c>
      <c r="AE187" s="6">
        <f>IF(AND(ISTEXT(AA187), ISTEXT(AB187)), 0, IF(AND(AA187&gt;0.03, AB187&gt;=1), 1, 0))</f>
        <v>0</v>
      </c>
      <c r="AF187" s="4" t="s">
        <v>1005</v>
      </c>
      <c r="AG187" s="5">
        <v>0</v>
      </c>
      <c r="AH187" s="4" t="str">
        <f>IF(OR(AI187&gt;=3,AJ187="Shock"),"Shock","No Shock")</f>
        <v>Shock</v>
      </c>
      <c r="AI187" s="61">
        <v>7</v>
      </c>
      <c r="AJ187" s="6" t="str">
        <f>IF(AK187&gt;=1,"Shock","No Shock")</f>
        <v>Shock</v>
      </c>
      <c r="AK187">
        <v>3</v>
      </c>
    </row>
    <row r="188" spans="1:37" ht="17.5" thickTop="1" thickBot="1" x14ac:dyDescent="0.5">
      <c r="A188" s="50" t="s">
        <v>147</v>
      </c>
      <c r="B188" s="3" t="s">
        <v>868</v>
      </c>
      <c r="C188" s="3" t="s">
        <v>889</v>
      </c>
      <c r="D188" s="3" t="s">
        <v>890</v>
      </c>
      <c r="E188" s="3" t="str">
        <f>_xlfn.CONCAT(D188,"_",A188)</f>
        <v>AF3011_February</v>
      </c>
      <c r="F188" s="10">
        <v>30519.331367643972</v>
      </c>
      <c r="G188" s="8">
        <f>COUNTIF(H188, "Shock")+COUNTIF(V188, "Shock")+COUNTIF(AF188, "Shock")+COUNTIF(AH188, "Shock")</f>
        <v>0</v>
      </c>
      <c r="H188" s="4" t="str">
        <f>IF(I188&gt;0, "Shock", "No shock")</f>
        <v>No shock</v>
      </c>
      <c r="I188" s="4">
        <f>SUM(P188:U188)</f>
        <v>0</v>
      </c>
      <c r="J188" s="17">
        <v>0.20349821384688599</v>
      </c>
      <c r="K188" s="17">
        <v>-0.33182650185297702</v>
      </c>
      <c r="L188" s="6" t="s">
        <v>1003</v>
      </c>
      <c r="M188" s="6" t="s">
        <v>1003</v>
      </c>
      <c r="N188" s="6" t="s">
        <v>1003</v>
      </c>
      <c r="O188" s="17">
        <v>0.97052251311719617</v>
      </c>
      <c r="P188" s="56">
        <f>IF(J188&lt;=-0.8, 1, 0)</f>
        <v>0</v>
      </c>
      <c r="Q188" s="6">
        <f>IF(K188&lt;=-0.8, 1, 0)</f>
        <v>0</v>
      </c>
      <c r="R188" s="6">
        <f>IF(AND(NOT(ISTEXT(L188)),L188&gt;=0.25),1,0)</f>
        <v>0</v>
      </c>
      <c r="S188" s="6">
        <f>IF(AND(NOT(ISTEXT(M188)),M188&gt;=0.25), 1, 0)</f>
        <v>0</v>
      </c>
      <c r="T188" s="6">
        <f>IF(AND(NOT(ISTEXT(N188)), N188&gt;=3), 1, 0)</f>
        <v>0</v>
      </c>
      <c r="U188" s="6">
        <f>IF(O188&lt;=-0.8, 1, 0)</f>
        <v>0</v>
      </c>
      <c r="V188" s="4" t="str">
        <f>IF(W188&gt;0, "Shock", "No shock")</f>
        <v>No shock</v>
      </c>
      <c r="W188" s="4">
        <f>SUM(AC188:AE188)</f>
        <v>0</v>
      </c>
      <c r="X188" s="51">
        <v>0.75586600000000004</v>
      </c>
      <c r="Y188" s="6">
        <v>8.5300867471834602E-2</v>
      </c>
      <c r="Z188" s="6">
        <v>1.8656992000000001E-2</v>
      </c>
      <c r="AA188" s="16" t="s">
        <v>1003</v>
      </c>
      <c r="AB188" s="16" t="s">
        <v>1003</v>
      </c>
      <c r="AC188" s="6">
        <f>IF(ISTEXT(X188), 0, IF(X188&gt;1.4, 1, 0))</f>
        <v>0</v>
      </c>
      <c r="AD188" s="6">
        <f>IF(OR(ISTEXT(Y188), ISTEXT(Z188)), 0, IF(OR(Y188&gt;3, Z188&gt;=2), 1, 0))</f>
        <v>0</v>
      </c>
      <c r="AE188" s="6">
        <f>IF(AND(ISTEXT(AA188), ISTEXT(AB188)), 0, IF(AND(AA188&gt;0.03, AB188&gt;=1), 1, 0))</f>
        <v>0</v>
      </c>
      <c r="AF188" s="4" t="s">
        <v>1005</v>
      </c>
      <c r="AG188" s="5">
        <v>0</v>
      </c>
      <c r="AH188" s="4" t="str">
        <f>IF(OR(AI188&gt;=3,AJ188="Shock"),"Shock","No Shock")</f>
        <v>No Shock</v>
      </c>
      <c r="AI188" s="61">
        <v>0</v>
      </c>
      <c r="AJ188" s="6" t="str">
        <f>IF(AK188&gt;=1,"Shock","No Shock")</f>
        <v>No Shock</v>
      </c>
      <c r="AK188">
        <v>0</v>
      </c>
    </row>
    <row r="189" spans="1:37" ht="17.5" thickTop="1" thickBot="1" x14ac:dyDescent="0.5">
      <c r="A189" s="50" t="s">
        <v>147</v>
      </c>
      <c r="B189" s="3" t="s">
        <v>248</v>
      </c>
      <c r="C189" s="3" t="s">
        <v>255</v>
      </c>
      <c r="D189" s="3" t="s">
        <v>256</v>
      </c>
      <c r="E189" s="3" t="str">
        <f>_xlfn.CONCAT(D189,"_",A189)</f>
        <v>AF0604_February</v>
      </c>
      <c r="F189" s="10">
        <v>112296.79380082421</v>
      </c>
      <c r="G189" s="8">
        <f>COUNTIF(H189, "Shock")+COUNTIF(V189, "Shock")+COUNTIF(AF189, "Shock")+COUNTIF(AH189, "Shock")</f>
        <v>2</v>
      </c>
      <c r="H189" s="4" t="str">
        <f>IF(I189&gt;0, "Shock", "No shock")</f>
        <v>Shock</v>
      </c>
      <c r="I189" s="4">
        <f>SUM(P189:U189)</f>
        <v>1</v>
      </c>
      <c r="J189" s="17">
        <v>-0.58612571792169099</v>
      </c>
      <c r="K189" s="17">
        <v>-1.13887912576849</v>
      </c>
      <c r="L189" s="6" t="s">
        <v>1003</v>
      </c>
      <c r="M189" s="6" t="s">
        <v>1003</v>
      </c>
      <c r="N189" s="6" t="s">
        <v>1003</v>
      </c>
      <c r="O189" s="17">
        <v>0.27387108317238679</v>
      </c>
      <c r="P189" s="56">
        <f>IF(J189&lt;=-0.8, 1, 0)</f>
        <v>0</v>
      </c>
      <c r="Q189" s="6">
        <f>IF(K189&lt;=-0.8, 1, 0)</f>
        <v>1</v>
      </c>
      <c r="R189" s="6">
        <f>IF(AND(NOT(ISTEXT(L189)),L189&gt;=0.25),1,0)</f>
        <v>0</v>
      </c>
      <c r="S189" s="6">
        <f>IF(AND(NOT(ISTEXT(M189)),M189&gt;=0.25), 1, 0)</f>
        <v>0</v>
      </c>
      <c r="T189" s="6">
        <f>IF(AND(NOT(ISTEXT(N189)), N189&gt;=3), 1, 0)</f>
        <v>0</v>
      </c>
      <c r="U189" s="6">
        <f>IF(O189&lt;=-0.8, 1, 0)</f>
        <v>0</v>
      </c>
      <c r="V189" s="4" t="str">
        <f>IF(W189&gt;0, "Shock", "No shock")</f>
        <v>No shock</v>
      </c>
      <c r="W189" s="4">
        <f>SUM(AC189:AE189)</f>
        <v>0</v>
      </c>
      <c r="X189" s="51">
        <v>1.0224420000000001</v>
      </c>
      <c r="Y189" s="6">
        <v>8.1623484235415905E-2</v>
      </c>
      <c r="Z189" s="6">
        <v>1.8134823000000001E-2</v>
      </c>
      <c r="AA189" s="16" t="s">
        <v>1003</v>
      </c>
      <c r="AB189" s="16" t="s">
        <v>1003</v>
      </c>
      <c r="AC189" s="6">
        <f>IF(ISTEXT(X189), 0, IF(X189&gt;1.4, 1, 0))</f>
        <v>0</v>
      </c>
      <c r="AD189" s="6">
        <f>IF(OR(ISTEXT(Y189), ISTEXT(Z189)), 0, IF(OR(Y189&gt;3, Z189&gt;=2), 1, 0))</f>
        <v>0</v>
      </c>
      <c r="AE189" s="6">
        <f>IF(AND(ISTEXT(AA189), ISTEXT(AB189)), 0, IF(AND(AA189&gt;0.03, AB189&gt;=1), 1, 0))</f>
        <v>0</v>
      </c>
      <c r="AF189" s="4" t="s">
        <v>1005</v>
      </c>
      <c r="AG189" s="5">
        <v>0</v>
      </c>
      <c r="AH189" s="4" t="str">
        <f>IF(OR(AI189&gt;=3,AJ189="Shock"),"Shock","No Shock")</f>
        <v>Shock</v>
      </c>
      <c r="AI189" s="61">
        <v>4</v>
      </c>
      <c r="AJ189" s="6" t="str">
        <f>IF(AK189&gt;=1,"Shock","No Shock")</f>
        <v>No Shock</v>
      </c>
      <c r="AK189">
        <v>0</v>
      </c>
    </row>
    <row r="190" spans="1:37" ht="17.5" thickTop="1" thickBot="1" x14ac:dyDescent="0.5">
      <c r="A190" s="50" t="s">
        <v>147</v>
      </c>
      <c r="B190" s="3" t="s">
        <v>784</v>
      </c>
      <c r="C190" s="3" t="s">
        <v>790</v>
      </c>
      <c r="D190" s="3" t="s">
        <v>791</v>
      </c>
      <c r="E190" s="3" t="str">
        <f>_xlfn.CONCAT(D190,"_",A190)</f>
        <v>AF2704_February</v>
      </c>
      <c r="F190" s="10">
        <v>129226.36354544543</v>
      </c>
      <c r="G190" s="8">
        <f>COUNTIF(H190, "Shock")+COUNTIF(V190, "Shock")+COUNTIF(AF190, "Shock")+COUNTIF(AH190, "Shock")</f>
        <v>0</v>
      </c>
      <c r="H190" s="4" t="str">
        <f>IF(I190&gt;0, "Shock", "No shock")</f>
        <v>No shock</v>
      </c>
      <c r="I190" s="4">
        <f>SUM(P190:U190)</f>
        <v>0</v>
      </c>
      <c r="J190" s="17">
        <v>-0.174197054293211</v>
      </c>
      <c r="K190" s="17">
        <v>-0.38907366676930499</v>
      </c>
      <c r="L190" s="6" t="s">
        <v>1003</v>
      </c>
      <c r="M190" s="6" t="s">
        <v>1003</v>
      </c>
      <c r="N190" s="6" t="s">
        <v>1003</v>
      </c>
      <c r="O190" s="17">
        <v>-0.41555236470978207</v>
      </c>
      <c r="P190" s="56">
        <f>IF(J190&lt;=-0.8, 1, 0)</f>
        <v>0</v>
      </c>
      <c r="Q190" s="6">
        <f>IF(K190&lt;=-0.8, 1, 0)</f>
        <v>0</v>
      </c>
      <c r="R190" s="6">
        <f>IF(AND(NOT(ISTEXT(L190)),L190&gt;=0.25),1,0)</f>
        <v>0</v>
      </c>
      <c r="S190" s="6">
        <f>IF(AND(NOT(ISTEXT(M190)),M190&gt;=0.25), 1, 0)</f>
        <v>0</v>
      </c>
      <c r="T190" s="6">
        <f>IF(AND(NOT(ISTEXT(N190)), N190&gt;=3), 1, 0)</f>
        <v>0</v>
      </c>
      <c r="U190" s="6">
        <f>IF(O190&lt;=-0.8, 1, 0)</f>
        <v>0</v>
      </c>
      <c r="V190" s="4" t="str">
        <f>IF(W190&gt;0, "Shock", "No shock")</f>
        <v>No shock</v>
      </c>
      <c r="W190" s="4">
        <f>SUM(AC190:AE190)</f>
        <v>0</v>
      </c>
      <c r="X190" s="51">
        <v>0.64470499999999997</v>
      </c>
      <c r="Y190" s="6">
        <v>8.0984001507619405E-2</v>
      </c>
      <c r="Z190" s="6">
        <v>2.2907756000000001E-2</v>
      </c>
      <c r="AA190" s="16" t="s">
        <v>1003</v>
      </c>
      <c r="AB190" s="16" t="s">
        <v>1003</v>
      </c>
      <c r="AC190" s="6">
        <f>IF(ISTEXT(X190), 0, IF(X190&gt;1.4, 1, 0))</f>
        <v>0</v>
      </c>
      <c r="AD190" s="6">
        <f>IF(OR(ISTEXT(Y190), ISTEXT(Z190)), 0, IF(OR(Y190&gt;3, Z190&gt;=2), 1, 0))</f>
        <v>0</v>
      </c>
      <c r="AE190" s="6">
        <f>IF(AND(ISTEXT(AA190), ISTEXT(AB190)), 0, IF(AND(AA190&gt;0.03, AB190&gt;=1), 1, 0))</f>
        <v>0</v>
      </c>
      <c r="AF190" s="4" t="s">
        <v>1005</v>
      </c>
      <c r="AG190" s="5">
        <v>0</v>
      </c>
      <c r="AH190" s="4" t="str">
        <f>IF(OR(AI190&gt;=3,AJ190="Shock"),"Shock","No Shock")</f>
        <v>No Shock</v>
      </c>
      <c r="AI190" s="61">
        <v>0</v>
      </c>
      <c r="AJ190" s="6" t="str">
        <f>IF(AK190&gt;=1,"Shock","No Shock")</f>
        <v>No Shock</v>
      </c>
      <c r="AK190">
        <v>0</v>
      </c>
    </row>
    <row r="191" spans="1:37" ht="17.5" thickTop="1" thickBot="1" x14ac:dyDescent="0.5">
      <c r="A191" s="50" t="s">
        <v>147</v>
      </c>
      <c r="B191" s="3" t="s">
        <v>491</v>
      </c>
      <c r="C191" s="3" t="s">
        <v>512</v>
      </c>
      <c r="D191" s="3" t="s">
        <v>513</v>
      </c>
      <c r="E191" s="3" t="str">
        <f>_xlfn.CONCAT(D191,"_",A191)</f>
        <v>AF1511_February</v>
      </c>
      <c r="F191" s="10">
        <v>49878.869008730217</v>
      </c>
      <c r="G191" s="8">
        <f>COUNTIF(H191, "Shock")+COUNTIF(V191, "Shock")+COUNTIF(AF191, "Shock")+COUNTIF(AH191, "Shock")</f>
        <v>2</v>
      </c>
      <c r="H191" s="4" t="str">
        <f>IF(I191&gt;0, "Shock", "No shock")</f>
        <v>Shock</v>
      </c>
      <c r="I191" s="4">
        <f>SUM(P191:U191)</f>
        <v>2</v>
      </c>
      <c r="J191" s="17">
        <v>-1.04547436128963</v>
      </c>
      <c r="K191" s="17">
        <v>-1.32277962836352</v>
      </c>
      <c r="L191" s="6" t="s">
        <v>1003</v>
      </c>
      <c r="M191" s="6" t="s">
        <v>1003</v>
      </c>
      <c r="N191" s="6" t="s">
        <v>1003</v>
      </c>
      <c r="O191" s="17">
        <v>-0.33902601345704708</v>
      </c>
      <c r="P191" s="56">
        <f>IF(J191&lt;=-0.8, 1, 0)</f>
        <v>1</v>
      </c>
      <c r="Q191" s="6">
        <f>IF(K191&lt;=-0.8, 1, 0)</f>
        <v>1</v>
      </c>
      <c r="R191" s="6">
        <f>IF(AND(NOT(ISTEXT(L191)),L191&gt;=0.25),1,0)</f>
        <v>0</v>
      </c>
      <c r="S191" s="6">
        <f>IF(AND(NOT(ISTEXT(M191)),M191&gt;=0.25), 1, 0)</f>
        <v>0</v>
      </c>
      <c r="T191" s="6">
        <f>IF(AND(NOT(ISTEXT(N191)), N191&gt;=3), 1, 0)</f>
        <v>0</v>
      </c>
      <c r="U191" s="6">
        <f>IF(O191&lt;=-0.8, 1, 0)</f>
        <v>0</v>
      </c>
      <c r="V191" s="4" t="str">
        <f>IF(W191&gt;0, "Shock", "No shock")</f>
        <v>No shock</v>
      </c>
      <c r="W191" s="4">
        <f>SUM(AC191:AE191)</f>
        <v>0</v>
      </c>
      <c r="X191" s="51">
        <v>0.89812100000000006</v>
      </c>
      <c r="Y191" s="6">
        <v>7.9955353450883504E-2</v>
      </c>
      <c r="Z191" s="6">
        <v>0.16898284299999999</v>
      </c>
      <c r="AA191" s="16" t="s">
        <v>1003</v>
      </c>
      <c r="AB191" s="16" t="s">
        <v>1003</v>
      </c>
      <c r="AC191" s="6">
        <f>IF(ISTEXT(X191), 0, IF(X191&gt;1.4, 1, 0))</f>
        <v>0</v>
      </c>
      <c r="AD191" s="6">
        <f>IF(OR(ISTEXT(Y191), ISTEXT(Z191)), 0, IF(OR(Y191&gt;3, Z191&gt;=2), 1, 0))</f>
        <v>0</v>
      </c>
      <c r="AE191" s="6">
        <f>IF(AND(ISTEXT(AA191), ISTEXT(AB191)), 0, IF(AND(AA191&gt;0.03, AB191&gt;=1), 1, 0))</f>
        <v>0</v>
      </c>
      <c r="AF191" s="4" t="s">
        <v>1005</v>
      </c>
      <c r="AG191" s="5">
        <v>0</v>
      </c>
      <c r="AH191" s="4" t="str">
        <f>IF(OR(AI191&gt;=3,AJ191="Shock"),"Shock","No Shock")</f>
        <v>Shock</v>
      </c>
      <c r="AI191" s="61">
        <v>7</v>
      </c>
      <c r="AJ191" s="6" t="str">
        <f>IF(AK191&gt;=1,"Shock","No Shock")</f>
        <v>Shock</v>
      </c>
      <c r="AK191">
        <v>1</v>
      </c>
    </row>
    <row r="192" spans="1:37" ht="17.5" thickTop="1" thickBot="1" x14ac:dyDescent="0.5">
      <c r="A192" s="50" t="s">
        <v>147</v>
      </c>
      <c r="B192" s="3" t="s">
        <v>784</v>
      </c>
      <c r="C192" s="3" t="s">
        <v>802</v>
      </c>
      <c r="D192" s="3" t="s">
        <v>803</v>
      </c>
      <c r="E192" s="3" t="str">
        <f>_xlfn.CONCAT(D192,"_",A192)</f>
        <v>AF2710_February</v>
      </c>
      <c r="F192" s="10">
        <v>142710.41404500479</v>
      </c>
      <c r="G192" s="8">
        <f>COUNTIF(H192, "Shock")+COUNTIF(V192, "Shock")+COUNTIF(AF192, "Shock")+COUNTIF(AH192, "Shock")</f>
        <v>0</v>
      </c>
      <c r="H192" s="4" t="str">
        <f>IF(I192&gt;0, "Shock", "No shock")</f>
        <v>No shock</v>
      </c>
      <c r="I192" s="4">
        <f>SUM(P192:U192)</f>
        <v>0</v>
      </c>
      <c r="J192" s="17">
        <v>-9.3966969130817105E-2</v>
      </c>
      <c r="K192" s="17">
        <v>-0.59775757816953401</v>
      </c>
      <c r="L192" s="6" t="s">
        <v>1003</v>
      </c>
      <c r="M192" s="6" t="s">
        <v>1003</v>
      </c>
      <c r="N192" s="6" t="s">
        <v>1003</v>
      </c>
      <c r="O192" s="17">
        <v>3.7413585535832038E-2</v>
      </c>
      <c r="P192" s="56">
        <f>IF(J192&lt;=-0.8, 1, 0)</f>
        <v>0</v>
      </c>
      <c r="Q192" s="6">
        <f>IF(K192&lt;=-0.8, 1, 0)</f>
        <v>0</v>
      </c>
      <c r="R192" s="6">
        <f>IF(AND(NOT(ISTEXT(L192)),L192&gt;=0.25),1,0)</f>
        <v>0</v>
      </c>
      <c r="S192" s="6">
        <f>IF(AND(NOT(ISTEXT(M192)),M192&gt;=0.25), 1, 0)</f>
        <v>0</v>
      </c>
      <c r="T192" s="6">
        <f>IF(AND(NOT(ISTEXT(N192)), N192&gt;=3), 1, 0)</f>
        <v>0</v>
      </c>
      <c r="U192" s="6">
        <f>IF(O192&lt;=-0.8, 1, 0)</f>
        <v>0</v>
      </c>
      <c r="V192" s="4" t="str">
        <f>IF(W192&gt;0, "Shock", "No shock")</f>
        <v>No shock</v>
      </c>
      <c r="W192" s="4">
        <f>SUM(AC192:AE192)</f>
        <v>0</v>
      </c>
      <c r="X192" s="51">
        <v>0.62283900000000003</v>
      </c>
      <c r="Y192" s="6">
        <v>7.9689827547402295E-2</v>
      </c>
      <c r="Z192" s="6">
        <v>7.6142791000000001E-2</v>
      </c>
      <c r="AA192" s="16" t="s">
        <v>1003</v>
      </c>
      <c r="AB192" s="16" t="s">
        <v>1003</v>
      </c>
      <c r="AC192" s="6">
        <f>IF(ISTEXT(X192), 0, IF(X192&gt;1.4, 1, 0))</f>
        <v>0</v>
      </c>
      <c r="AD192" s="6">
        <f>IF(OR(ISTEXT(Y192), ISTEXT(Z192)), 0, IF(OR(Y192&gt;3, Z192&gt;=2), 1, 0))</f>
        <v>0</v>
      </c>
      <c r="AE192" s="6">
        <f>IF(AND(ISTEXT(AA192), ISTEXT(AB192)), 0, IF(AND(AA192&gt;0.03, AB192&gt;=1), 1, 0))</f>
        <v>0</v>
      </c>
      <c r="AF192" s="4" t="s">
        <v>1005</v>
      </c>
      <c r="AG192" s="5">
        <v>0</v>
      </c>
      <c r="AH192" s="4" t="str">
        <f>IF(OR(AI192&gt;=3,AJ192="Shock"),"Shock","No Shock")</f>
        <v>No Shock</v>
      </c>
      <c r="AI192" s="61">
        <v>0</v>
      </c>
      <c r="AJ192" s="6" t="str">
        <f>IF(AK192&gt;=1,"Shock","No Shock")</f>
        <v>No Shock</v>
      </c>
      <c r="AK192">
        <v>0</v>
      </c>
    </row>
    <row r="193" spans="1:37" ht="17.5" thickTop="1" thickBot="1" x14ac:dyDescent="0.5">
      <c r="A193" s="50" t="s">
        <v>147</v>
      </c>
      <c r="B193" s="3" t="s">
        <v>868</v>
      </c>
      <c r="C193" s="3" t="s">
        <v>875</v>
      </c>
      <c r="D193" s="3" t="s">
        <v>876</v>
      </c>
      <c r="E193" s="3" t="str">
        <f>_xlfn.CONCAT(D193,"_",A193)</f>
        <v>AF3004_February</v>
      </c>
      <c r="F193" s="10">
        <v>263900.08134136122</v>
      </c>
      <c r="G193" s="8">
        <f>COUNTIF(H193, "Shock")+COUNTIF(V193, "Shock")+COUNTIF(AF193, "Shock")+COUNTIF(AH193, "Shock")</f>
        <v>0</v>
      </c>
      <c r="H193" s="4" t="str">
        <f>IF(I193&gt;0, "Shock", "No shock")</f>
        <v>No shock</v>
      </c>
      <c r="I193" s="4">
        <f>SUM(P193:U193)</f>
        <v>0</v>
      </c>
      <c r="J193" s="17">
        <v>5.02963900398158E-2</v>
      </c>
      <c r="K193" s="17">
        <v>-0.61559021570643402</v>
      </c>
      <c r="L193" s="6" t="s">
        <v>1003</v>
      </c>
      <c r="M193" s="6" t="s">
        <v>1003</v>
      </c>
      <c r="N193" s="6" t="s">
        <v>1003</v>
      </c>
      <c r="O193" s="17">
        <v>1.2728528987995811</v>
      </c>
      <c r="P193" s="56">
        <f>IF(J193&lt;=-0.8, 1, 0)</f>
        <v>0</v>
      </c>
      <c r="Q193" s="6">
        <f>IF(K193&lt;=-0.8, 1, 0)</f>
        <v>0</v>
      </c>
      <c r="R193" s="6">
        <f>IF(AND(NOT(ISTEXT(L193)),L193&gt;=0.25),1,0)</f>
        <v>0</v>
      </c>
      <c r="S193" s="6">
        <f>IF(AND(NOT(ISTEXT(M193)),M193&gt;=0.25), 1, 0)</f>
        <v>0</v>
      </c>
      <c r="T193" s="6">
        <f>IF(AND(NOT(ISTEXT(N193)), N193&gt;=3), 1, 0)</f>
        <v>0</v>
      </c>
      <c r="U193" s="6">
        <f>IF(O193&lt;=-0.8, 1, 0)</f>
        <v>0</v>
      </c>
      <c r="V193" s="4" t="str">
        <f>IF(W193&gt;0, "Shock", "No shock")</f>
        <v>No shock</v>
      </c>
      <c r="W193" s="4">
        <f>SUM(AC193:AE193)</f>
        <v>0</v>
      </c>
      <c r="X193" s="51">
        <v>0.653362</v>
      </c>
      <c r="Y193" s="6">
        <v>7.0797938055649698E-2</v>
      </c>
      <c r="Z193" s="6">
        <v>0.16832201899999999</v>
      </c>
      <c r="AA193" s="16" t="s">
        <v>1003</v>
      </c>
      <c r="AB193" s="16" t="s">
        <v>1003</v>
      </c>
      <c r="AC193" s="6">
        <f>IF(ISTEXT(X193), 0, IF(X193&gt;1.4, 1, 0))</f>
        <v>0</v>
      </c>
      <c r="AD193" s="6">
        <f>IF(OR(ISTEXT(Y193), ISTEXT(Z193)), 0, IF(OR(Y193&gt;3, Z193&gt;=2), 1, 0))</f>
        <v>0</v>
      </c>
      <c r="AE193" s="6">
        <f>IF(AND(ISTEXT(AA193), ISTEXT(AB193)), 0, IF(AND(AA193&gt;0.03, AB193&gt;=1), 1, 0))</f>
        <v>0</v>
      </c>
      <c r="AF193" s="4" t="s">
        <v>1005</v>
      </c>
      <c r="AG193" s="5">
        <v>0</v>
      </c>
      <c r="AH193" s="4" t="str">
        <f>IF(OR(AI193&gt;=3,AJ193="Shock"),"Shock","No Shock")</f>
        <v>No Shock</v>
      </c>
      <c r="AI193" s="61">
        <v>0</v>
      </c>
      <c r="AJ193" s="6" t="str">
        <f>IF(AK193&gt;=1,"Shock","No Shock")</f>
        <v>No Shock</v>
      </c>
      <c r="AK193">
        <v>0</v>
      </c>
    </row>
    <row r="194" spans="1:37" ht="17.5" thickTop="1" thickBot="1" x14ac:dyDescent="0.5">
      <c r="A194" s="50" t="s">
        <v>147</v>
      </c>
      <c r="B194" s="3" t="s">
        <v>942</v>
      </c>
      <c r="C194" s="3" t="s">
        <v>952</v>
      </c>
      <c r="D194" s="3" t="s">
        <v>953</v>
      </c>
      <c r="E194" s="3" t="str">
        <f>_xlfn.CONCAT(D194,"_",A194)</f>
        <v>AF3306_February</v>
      </c>
      <c r="F194" s="10">
        <v>99290.135252384251</v>
      </c>
      <c r="G194" s="8">
        <f>COUNTIF(H194, "Shock")+COUNTIF(V194, "Shock")+COUNTIF(AF194, "Shock")+COUNTIF(AH194, "Shock")</f>
        <v>1</v>
      </c>
      <c r="H194" s="4" t="str">
        <f>IF(I194&gt;0, "Shock", "No shock")</f>
        <v>Shock</v>
      </c>
      <c r="I194" s="4">
        <f>SUM(P194:U194)</f>
        <v>2</v>
      </c>
      <c r="J194" s="17">
        <v>-0.80291839909774299</v>
      </c>
      <c r="K194" s="17">
        <v>-1.54097113565162</v>
      </c>
      <c r="L194" s="6" t="s">
        <v>1003</v>
      </c>
      <c r="M194" s="6" t="s">
        <v>1003</v>
      </c>
      <c r="N194" s="6" t="s">
        <v>1003</v>
      </c>
      <c r="O194" s="17">
        <v>-0.36896609479586989</v>
      </c>
      <c r="P194" s="56">
        <f>IF(J194&lt;=-0.8, 1, 0)</f>
        <v>1</v>
      </c>
      <c r="Q194" s="6">
        <f>IF(K194&lt;=-0.8, 1, 0)</f>
        <v>1</v>
      </c>
      <c r="R194" s="6">
        <f>IF(AND(NOT(ISTEXT(L194)),L194&gt;=0.25),1,0)</f>
        <v>0</v>
      </c>
      <c r="S194" s="6">
        <f>IF(AND(NOT(ISTEXT(M194)),M194&gt;=0.25), 1, 0)</f>
        <v>0</v>
      </c>
      <c r="T194" s="6">
        <f>IF(AND(NOT(ISTEXT(N194)), N194&gt;=3), 1, 0)</f>
        <v>0</v>
      </c>
      <c r="U194" s="6">
        <f>IF(O194&lt;=-0.8, 1, 0)</f>
        <v>0</v>
      </c>
      <c r="V194" s="4" t="str">
        <f>IF(W194&gt;0, "Shock", "No shock")</f>
        <v>No shock</v>
      </c>
      <c r="W194" s="4">
        <f>SUM(AC194:AE194)</f>
        <v>0</v>
      </c>
      <c r="X194" s="51">
        <v>0.57448900000000003</v>
      </c>
      <c r="Y194" s="6">
        <v>6.8068954199909396E-2</v>
      </c>
      <c r="Z194" s="6">
        <v>7.5364712E-2</v>
      </c>
      <c r="AA194" s="16" t="s">
        <v>1003</v>
      </c>
      <c r="AB194" s="16" t="s">
        <v>1003</v>
      </c>
      <c r="AC194" s="6">
        <f>IF(ISTEXT(X194), 0, IF(X194&gt;1.4, 1, 0))</f>
        <v>0</v>
      </c>
      <c r="AD194" s="6">
        <f>IF(OR(ISTEXT(Y194), ISTEXT(Z194)), 0, IF(OR(Y194&gt;3, Z194&gt;=2), 1, 0))</f>
        <v>0</v>
      </c>
      <c r="AE194" s="6">
        <f>IF(AND(ISTEXT(AA194), ISTEXT(AB194)), 0, IF(AND(AA194&gt;0.03, AB194&gt;=1), 1, 0))</f>
        <v>0</v>
      </c>
      <c r="AF194" s="4" t="s">
        <v>1005</v>
      </c>
      <c r="AG194" s="5">
        <v>0</v>
      </c>
      <c r="AH194" s="4" t="str">
        <f>IF(OR(AI194&gt;=3,AJ194="Shock"),"Shock","No Shock")</f>
        <v>No Shock</v>
      </c>
      <c r="AI194" s="61">
        <v>0</v>
      </c>
      <c r="AJ194" s="6" t="str">
        <f>IF(AK194&gt;=1,"Shock","No Shock")</f>
        <v>No Shock</v>
      </c>
      <c r="AK194">
        <v>0</v>
      </c>
    </row>
    <row r="195" spans="1:37" ht="17.5" thickTop="1" thickBot="1" x14ac:dyDescent="0.5">
      <c r="A195" s="50" t="s">
        <v>147</v>
      </c>
      <c r="B195" s="3" t="s">
        <v>660</v>
      </c>
      <c r="C195" s="3" t="s">
        <v>669</v>
      </c>
      <c r="D195" s="3" t="s">
        <v>670</v>
      </c>
      <c r="E195" s="3" t="str">
        <f>_xlfn.CONCAT(D195,"_",A195)</f>
        <v>AF2105_February</v>
      </c>
      <c r="F195" s="10">
        <v>17418.543516834561</v>
      </c>
      <c r="G195" s="8">
        <f>COUNTIF(H195, "Shock")+COUNTIF(V195, "Shock")+COUNTIF(AF195, "Shock")+COUNTIF(AH195, "Shock")</f>
        <v>1</v>
      </c>
      <c r="H195" s="4" t="str">
        <f>IF(I195&gt;0, "Shock", "No shock")</f>
        <v>Shock</v>
      </c>
      <c r="I195" s="4">
        <f>SUM(P195:U195)</f>
        <v>2</v>
      </c>
      <c r="J195" s="17">
        <v>0.51590519538149204</v>
      </c>
      <c r="K195" s="17">
        <v>-1.05728293210268</v>
      </c>
      <c r="L195" s="6" t="s">
        <v>1003</v>
      </c>
      <c r="M195" s="6" t="s">
        <v>1003</v>
      </c>
      <c r="N195" s="6" t="s">
        <v>1003</v>
      </c>
      <c r="O195" s="17">
        <v>-0.95985190642499163</v>
      </c>
      <c r="P195" s="56">
        <f>IF(J195&lt;=-0.8, 1, 0)</f>
        <v>0</v>
      </c>
      <c r="Q195" s="6">
        <f>IF(K195&lt;=-0.8, 1, 0)</f>
        <v>1</v>
      </c>
      <c r="R195" s="6">
        <f>IF(AND(NOT(ISTEXT(L195)),L195&gt;=0.25),1,0)</f>
        <v>0</v>
      </c>
      <c r="S195" s="6">
        <f>IF(AND(NOT(ISTEXT(M195)),M195&gt;=0.25), 1, 0)</f>
        <v>0</v>
      </c>
      <c r="T195" s="6">
        <f>IF(AND(NOT(ISTEXT(N195)), N195&gt;=3), 1, 0)</f>
        <v>0</v>
      </c>
      <c r="U195" s="6">
        <f>IF(O195&lt;=-0.8, 1, 0)</f>
        <v>1</v>
      </c>
      <c r="V195" s="4" t="str">
        <f>IF(W195&gt;0, "Shock", "No shock")</f>
        <v>No shock</v>
      </c>
      <c r="W195" s="4">
        <f>SUM(AC195:AE195)</f>
        <v>0</v>
      </c>
      <c r="X195" s="16" t="s">
        <v>1003</v>
      </c>
      <c r="Y195" s="6">
        <v>6.7353786345222905E-2</v>
      </c>
      <c r="Z195" s="6">
        <v>4.9399399999999999E-4</v>
      </c>
      <c r="AA195" s="16" t="s">
        <v>1003</v>
      </c>
      <c r="AB195" s="16" t="s">
        <v>1003</v>
      </c>
      <c r="AC195" s="6">
        <f>IF(ISTEXT(X195), 0, IF(X195&gt;1.4, 1, 0))</f>
        <v>0</v>
      </c>
      <c r="AD195" s="6">
        <f>IF(OR(ISTEXT(Y195), ISTEXT(Z195)), 0, IF(OR(Y195&gt;3, Z195&gt;=2), 1, 0))</f>
        <v>0</v>
      </c>
      <c r="AE195" s="6">
        <f>IF(AND(ISTEXT(AA195), ISTEXT(AB195)), 0, IF(AND(AA195&gt;0.03, AB195&gt;=1), 1, 0))</f>
        <v>0</v>
      </c>
      <c r="AF195" s="4" t="s">
        <v>1005</v>
      </c>
      <c r="AG195" s="5">
        <v>0</v>
      </c>
      <c r="AH195" s="4" t="str">
        <f>IF(OR(AI195&gt;=3,AJ195="Shock"),"Shock","No Shock")</f>
        <v>No Shock</v>
      </c>
      <c r="AI195" s="61">
        <v>0</v>
      </c>
      <c r="AJ195" s="6" t="str">
        <f>IF(AK195&gt;=1,"Shock","No Shock")</f>
        <v>No Shock</v>
      </c>
      <c r="AK195">
        <v>0</v>
      </c>
    </row>
    <row r="196" spans="1:37" ht="17.5" thickTop="1" thickBot="1" x14ac:dyDescent="0.5">
      <c r="A196" s="50" t="s">
        <v>147</v>
      </c>
      <c r="B196" s="3" t="s">
        <v>895</v>
      </c>
      <c r="C196" s="3" t="s">
        <v>906</v>
      </c>
      <c r="D196" s="3" t="s">
        <v>907</v>
      </c>
      <c r="E196" s="3" t="str">
        <f>_xlfn.CONCAT(D196,"_",A196)</f>
        <v>AF3106_February</v>
      </c>
      <c r="F196" s="10">
        <v>113993.01316493128</v>
      </c>
      <c r="G196" s="8">
        <f>COUNTIF(H196, "Shock")+COUNTIF(V196, "Shock")+COUNTIF(AF196, "Shock")+COUNTIF(AH196, "Shock")</f>
        <v>1</v>
      </c>
      <c r="H196" s="4" t="str">
        <f>IF(I196&gt;0, "Shock", "No shock")</f>
        <v>Shock</v>
      </c>
      <c r="I196" s="4">
        <f>SUM(P196:U196)</f>
        <v>1</v>
      </c>
      <c r="J196" s="17">
        <v>-0.53008397591947998</v>
      </c>
      <c r="K196" s="17">
        <v>-1.1611254099955799</v>
      </c>
      <c r="L196" s="6" t="s">
        <v>1003</v>
      </c>
      <c r="M196" s="6" t="s">
        <v>1003</v>
      </c>
      <c r="N196" s="6" t="s">
        <v>1003</v>
      </c>
      <c r="O196" s="17">
        <v>-0.79970410856817831</v>
      </c>
      <c r="P196" s="56">
        <f>IF(J196&lt;=-0.8, 1, 0)</f>
        <v>0</v>
      </c>
      <c r="Q196" s="6">
        <f>IF(K196&lt;=-0.8, 1, 0)</f>
        <v>1</v>
      </c>
      <c r="R196" s="6">
        <f>IF(AND(NOT(ISTEXT(L196)),L196&gt;=0.25),1,0)</f>
        <v>0</v>
      </c>
      <c r="S196" s="6">
        <f>IF(AND(NOT(ISTEXT(M196)),M196&gt;=0.25), 1, 0)</f>
        <v>0</v>
      </c>
      <c r="T196" s="6">
        <f>IF(AND(NOT(ISTEXT(N196)), N196&gt;=3), 1, 0)</f>
        <v>0</v>
      </c>
      <c r="U196" s="6">
        <f>IF(O196&lt;=-0.8, 1, 0)</f>
        <v>0</v>
      </c>
      <c r="V196" s="4" t="str">
        <f>IF(W196&gt;0, "Shock", "No shock")</f>
        <v>No shock</v>
      </c>
      <c r="W196" s="4">
        <f>SUM(AC196:AE196)</f>
        <v>0</v>
      </c>
      <c r="X196" s="51">
        <v>0.77605199999999996</v>
      </c>
      <c r="Y196" s="6">
        <v>6.4064016780491395E-2</v>
      </c>
      <c r="Z196" s="6">
        <v>6.7150439999999999E-3</v>
      </c>
      <c r="AA196" s="16" t="s">
        <v>1003</v>
      </c>
      <c r="AB196" s="16" t="s">
        <v>1003</v>
      </c>
      <c r="AC196" s="6">
        <f>IF(ISTEXT(X196), 0, IF(X196&gt;1.4, 1, 0))</f>
        <v>0</v>
      </c>
      <c r="AD196" s="6">
        <f>IF(OR(ISTEXT(Y196), ISTEXT(Z196)), 0, IF(OR(Y196&gt;3, Z196&gt;=2), 1, 0))</f>
        <v>0</v>
      </c>
      <c r="AE196" s="6">
        <f>IF(AND(ISTEXT(AA196), ISTEXT(AB196)), 0, IF(AND(AA196&gt;0.03, AB196&gt;=1), 1, 0))</f>
        <v>0</v>
      </c>
      <c r="AF196" s="4" t="s">
        <v>1005</v>
      </c>
      <c r="AG196" s="5">
        <v>0</v>
      </c>
      <c r="AH196" s="4" t="str">
        <f>IF(OR(AI196&gt;=3,AJ196="Shock"),"Shock","No Shock")</f>
        <v>No Shock</v>
      </c>
      <c r="AI196" s="61">
        <v>0</v>
      </c>
      <c r="AJ196" s="6" t="str">
        <f>IF(AK196&gt;=1,"Shock","No Shock")</f>
        <v>No Shock</v>
      </c>
      <c r="AK196">
        <v>0</v>
      </c>
    </row>
    <row r="197" spans="1:37" ht="17.5" thickTop="1" thickBot="1" x14ac:dyDescent="0.5">
      <c r="A197" s="50" t="s">
        <v>147</v>
      </c>
      <c r="B197" s="3" t="s">
        <v>868</v>
      </c>
      <c r="C197" s="3" t="s">
        <v>885</v>
      </c>
      <c r="D197" s="3" t="s">
        <v>886</v>
      </c>
      <c r="E197" s="3" t="str">
        <f>_xlfn.CONCAT(D197,"_",A197)</f>
        <v>AF3009_February</v>
      </c>
      <c r="F197" s="10">
        <v>137595.22820131711</v>
      </c>
      <c r="G197" s="8">
        <f>COUNTIF(H197, "Shock")+COUNTIF(V197, "Shock")+COUNTIF(AF197, "Shock")+COUNTIF(AH197, "Shock")</f>
        <v>0</v>
      </c>
      <c r="H197" s="4" t="str">
        <f>IF(I197&gt;0, "Shock", "No shock")</f>
        <v>No shock</v>
      </c>
      <c r="I197" s="4">
        <f>SUM(P197:U197)</f>
        <v>0</v>
      </c>
      <c r="J197" s="17">
        <v>-0.26951028860133602</v>
      </c>
      <c r="K197" s="17">
        <v>-0.74916821977366599</v>
      </c>
      <c r="L197" s="6" t="s">
        <v>1003</v>
      </c>
      <c r="M197" s="6" t="s">
        <v>1003</v>
      </c>
      <c r="N197" s="6" t="s">
        <v>1003</v>
      </c>
      <c r="O197" s="17">
        <v>0.4463087635064879</v>
      </c>
      <c r="P197" s="56">
        <f>IF(J197&lt;=-0.8, 1, 0)</f>
        <v>0</v>
      </c>
      <c r="Q197" s="6">
        <f>IF(K197&lt;=-0.8, 1, 0)</f>
        <v>0</v>
      </c>
      <c r="R197" s="6">
        <f>IF(AND(NOT(ISTEXT(L197)),L197&gt;=0.25),1,0)</f>
        <v>0</v>
      </c>
      <c r="S197" s="6">
        <f>IF(AND(NOT(ISTEXT(M197)),M197&gt;=0.25), 1, 0)</f>
        <v>0</v>
      </c>
      <c r="T197" s="6">
        <f>IF(AND(NOT(ISTEXT(N197)), N197&gt;=3), 1, 0)</f>
        <v>0</v>
      </c>
      <c r="U197" s="6">
        <f>IF(O197&lt;=-0.8, 1, 0)</f>
        <v>0</v>
      </c>
      <c r="V197" s="4" t="str">
        <f>IF(W197&gt;0, "Shock", "No shock")</f>
        <v>No shock</v>
      </c>
      <c r="W197" s="4">
        <f>SUM(AC197:AE197)</f>
        <v>0</v>
      </c>
      <c r="X197" s="51">
        <v>0.59494199999999997</v>
      </c>
      <c r="Y197" s="6">
        <v>5.9360753262910702E-2</v>
      </c>
      <c r="Z197" s="6">
        <v>9.0908000000000003E-2</v>
      </c>
      <c r="AA197" s="16" t="s">
        <v>1003</v>
      </c>
      <c r="AB197" s="16" t="s">
        <v>1003</v>
      </c>
      <c r="AC197" s="6">
        <f>IF(ISTEXT(X197), 0, IF(X197&gt;1.4, 1, 0))</f>
        <v>0</v>
      </c>
      <c r="AD197" s="6">
        <f>IF(OR(ISTEXT(Y197), ISTEXT(Z197)), 0, IF(OR(Y197&gt;3, Z197&gt;=2), 1, 0))</f>
        <v>0</v>
      </c>
      <c r="AE197" s="6">
        <f>IF(AND(ISTEXT(AA197), ISTEXT(AB197)), 0, IF(AND(AA197&gt;0.03, AB197&gt;=1), 1, 0))</f>
        <v>0</v>
      </c>
      <c r="AF197" s="4" t="s">
        <v>1005</v>
      </c>
      <c r="AG197" s="5">
        <v>0</v>
      </c>
      <c r="AH197" s="4" t="str">
        <f>IF(OR(AI197&gt;=3,AJ197="Shock"),"Shock","No Shock")</f>
        <v>No Shock</v>
      </c>
      <c r="AI197" s="61">
        <v>1</v>
      </c>
      <c r="AJ197" s="6" t="str">
        <f>IF(AK197&gt;=1,"Shock","No Shock")</f>
        <v>No Shock</v>
      </c>
      <c r="AK197">
        <v>0</v>
      </c>
    </row>
    <row r="198" spans="1:37" ht="17.5" thickTop="1" thickBot="1" x14ac:dyDescent="0.5">
      <c r="A198" s="50" t="s">
        <v>147</v>
      </c>
      <c r="B198" s="3" t="s">
        <v>248</v>
      </c>
      <c r="C198" s="3" t="s">
        <v>261</v>
      </c>
      <c r="D198" s="3" t="s">
        <v>262</v>
      </c>
      <c r="E198" s="3" t="str">
        <f>_xlfn.CONCAT(D198,"_",A198)</f>
        <v>AF0607_February</v>
      </c>
      <c r="F198" s="10">
        <v>111824.58624222687</v>
      </c>
      <c r="G198" s="8">
        <f>COUNTIF(H198, "Shock")+COUNTIF(V198, "Shock")+COUNTIF(AF198, "Shock")+COUNTIF(AH198, "Shock")</f>
        <v>2</v>
      </c>
      <c r="H198" s="4" t="str">
        <f>IF(I198&gt;0, "Shock", "No shock")</f>
        <v>Shock</v>
      </c>
      <c r="I198" s="4">
        <f>SUM(P198:U198)</f>
        <v>1</v>
      </c>
      <c r="J198" s="17">
        <v>-0.695086939768358</v>
      </c>
      <c r="K198" s="17">
        <v>-1.05519173362038</v>
      </c>
      <c r="L198" s="6" t="s">
        <v>1003</v>
      </c>
      <c r="M198" s="6" t="s">
        <v>1003</v>
      </c>
      <c r="N198" s="6" t="s">
        <v>1003</v>
      </c>
      <c r="O198" s="17">
        <v>-8.8415049276054772E-2</v>
      </c>
      <c r="P198" s="56">
        <f>IF(J198&lt;=-0.8, 1, 0)</f>
        <v>0</v>
      </c>
      <c r="Q198" s="6">
        <f>IF(K198&lt;=-0.8, 1, 0)</f>
        <v>1</v>
      </c>
      <c r="R198" s="6">
        <f>IF(AND(NOT(ISTEXT(L198)),L198&gt;=0.25),1,0)</f>
        <v>0</v>
      </c>
      <c r="S198" s="6">
        <f>IF(AND(NOT(ISTEXT(M198)),M198&gt;=0.25), 1, 0)</f>
        <v>0</v>
      </c>
      <c r="T198" s="6">
        <f>IF(AND(NOT(ISTEXT(N198)), N198&gt;=3), 1, 0)</f>
        <v>0</v>
      </c>
      <c r="U198" s="6">
        <f>IF(O198&lt;=-0.8, 1, 0)</f>
        <v>0</v>
      </c>
      <c r="V198" s="4" t="str">
        <f>IF(W198&gt;0, "Shock", "No shock")</f>
        <v>No shock</v>
      </c>
      <c r="W198" s="4">
        <f>SUM(AC198:AE198)</f>
        <v>0</v>
      </c>
      <c r="X198" s="51">
        <v>0.94912200000000002</v>
      </c>
      <c r="Y198" s="6">
        <v>5.6362099155640298E-2</v>
      </c>
      <c r="Z198" s="6">
        <v>2.0165715000000001E-2</v>
      </c>
      <c r="AA198" s="16" t="s">
        <v>1003</v>
      </c>
      <c r="AB198" s="16" t="s">
        <v>1003</v>
      </c>
      <c r="AC198" s="6">
        <f>IF(ISTEXT(X198), 0, IF(X198&gt;1.4, 1, 0))</f>
        <v>0</v>
      </c>
      <c r="AD198" s="6">
        <f>IF(OR(ISTEXT(Y198), ISTEXT(Z198)), 0, IF(OR(Y198&gt;3, Z198&gt;=2), 1, 0))</f>
        <v>0</v>
      </c>
      <c r="AE198" s="6">
        <f>IF(AND(ISTEXT(AA198), ISTEXT(AB198)), 0, IF(AND(AA198&gt;0.03, AB198&gt;=1), 1, 0))</f>
        <v>0</v>
      </c>
      <c r="AF198" s="4" t="s">
        <v>1005</v>
      </c>
      <c r="AG198" s="5">
        <v>0</v>
      </c>
      <c r="AH198" s="4" t="str">
        <f>IF(OR(AI198&gt;=3,AJ198="Shock"),"Shock","No Shock")</f>
        <v>Shock</v>
      </c>
      <c r="AI198" s="61">
        <v>8</v>
      </c>
      <c r="AJ198" s="6" t="str">
        <f>IF(AK198&gt;=1,"Shock","No Shock")</f>
        <v>No Shock</v>
      </c>
      <c r="AK198">
        <v>0</v>
      </c>
    </row>
    <row r="199" spans="1:37" ht="17.5" thickTop="1" thickBot="1" x14ac:dyDescent="0.5">
      <c r="A199" s="50" t="s">
        <v>147</v>
      </c>
      <c r="B199" s="3" t="s">
        <v>464</v>
      </c>
      <c r="C199" s="3" t="s">
        <v>471</v>
      </c>
      <c r="D199" s="3" t="s">
        <v>472</v>
      </c>
      <c r="E199" s="3" t="str">
        <f>_xlfn.CONCAT(D199,"_",A199)</f>
        <v>AF1404_February</v>
      </c>
      <c r="F199" s="10">
        <v>68968.238158776279</v>
      </c>
      <c r="G199" s="8">
        <f>COUNTIF(H199, "Shock")+COUNTIF(V199, "Shock")+COUNTIF(AF199, "Shock")+COUNTIF(AH199, "Shock")</f>
        <v>0</v>
      </c>
      <c r="H199" s="4" t="str">
        <f>IF(I199&gt;0, "Shock", "No shock")</f>
        <v>No shock</v>
      </c>
      <c r="I199" s="4">
        <f>SUM(P199:U199)</f>
        <v>0</v>
      </c>
      <c r="J199" s="17">
        <v>-0.65870211645960797</v>
      </c>
      <c r="K199" s="17">
        <v>-0.24856840772554301</v>
      </c>
      <c r="L199" s="6" t="s">
        <v>1003</v>
      </c>
      <c r="M199" s="6" t="s">
        <v>1003</v>
      </c>
      <c r="N199" s="6" t="s">
        <v>1003</v>
      </c>
      <c r="O199" s="17">
        <v>0.16254170988631961</v>
      </c>
      <c r="P199" s="56">
        <f>IF(J199&lt;=-0.8, 1, 0)</f>
        <v>0</v>
      </c>
      <c r="Q199" s="6">
        <f>IF(K199&lt;=-0.8, 1, 0)</f>
        <v>0</v>
      </c>
      <c r="R199" s="6">
        <f>IF(AND(NOT(ISTEXT(L199)),L199&gt;=0.25),1,0)</f>
        <v>0</v>
      </c>
      <c r="S199" s="6">
        <f>IF(AND(NOT(ISTEXT(M199)),M199&gt;=0.25), 1, 0)</f>
        <v>0</v>
      </c>
      <c r="T199" s="6">
        <f>IF(AND(NOT(ISTEXT(N199)), N199&gt;=3), 1, 0)</f>
        <v>0</v>
      </c>
      <c r="U199" s="6">
        <f>IF(O199&lt;=-0.8, 1, 0)</f>
        <v>0</v>
      </c>
      <c r="V199" s="4" t="str">
        <f>IF(W199&gt;0, "Shock", "No shock")</f>
        <v>No shock</v>
      </c>
      <c r="W199" s="4">
        <f>SUM(AC199:AE199)</f>
        <v>0</v>
      </c>
      <c r="X199" s="51">
        <v>0.91813</v>
      </c>
      <c r="Y199" s="6">
        <v>5.3499861943850001E-2</v>
      </c>
      <c r="Z199" s="6">
        <v>3.3028017999999999E-2</v>
      </c>
      <c r="AA199" s="16" t="s">
        <v>1003</v>
      </c>
      <c r="AB199" s="16" t="s">
        <v>1003</v>
      </c>
      <c r="AC199" s="6">
        <f>IF(ISTEXT(X199), 0, IF(X199&gt;1.4, 1, 0))</f>
        <v>0</v>
      </c>
      <c r="AD199" s="6">
        <f>IF(OR(ISTEXT(Y199), ISTEXT(Z199)), 0, IF(OR(Y199&gt;3, Z199&gt;=2), 1, 0))</f>
        <v>0</v>
      </c>
      <c r="AE199" s="6">
        <f>IF(AND(ISTEXT(AA199), ISTEXT(AB199)), 0, IF(AND(AA199&gt;0.03, AB199&gt;=1), 1, 0))</f>
        <v>0</v>
      </c>
      <c r="AF199" s="4" t="s">
        <v>1005</v>
      </c>
      <c r="AG199" s="5">
        <v>0</v>
      </c>
      <c r="AH199" s="4" t="str">
        <f>IF(OR(AI199&gt;=3,AJ199="Shock"),"Shock","No Shock")</f>
        <v>No Shock</v>
      </c>
      <c r="AI199" s="61">
        <v>2</v>
      </c>
      <c r="AJ199" s="6" t="str">
        <f>IF(AK199&gt;=1,"Shock","No Shock")</f>
        <v>No Shock</v>
      </c>
      <c r="AK199">
        <v>0</v>
      </c>
    </row>
    <row r="200" spans="1:37" ht="17.5" thickTop="1" thickBot="1" x14ac:dyDescent="0.5">
      <c r="A200" s="50" t="s">
        <v>147</v>
      </c>
      <c r="B200" s="3" t="s">
        <v>441</v>
      </c>
      <c r="C200" s="3" t="s">
        <v>450</v>
      </c>
      <c r="D200" s="3" t="s">
        <v>451</v>
      </c>
      <c r="E200" s="3" t="str">
        <f>_xlfn.CONCAT(D200,"_",A200)</f>
        <v>AF1305_February</v>
      </c>
      <c r="F200" s="10">
        <v>53954.847757979667</v>
      </c>
      <c r="G200" s="8">
        <f>COUNTIF(H200, "Shock")+COUNTIF(V200, "Shock")+COUNTIF(AF200, "Shock")+COUNTIF(AH200, "Shock")</f>
        <v>0</v>
      </c>
      <c r="H200" s="4" t="str">
        <f>IF(I200&gt;0, "Shock", "No shock")</f>
        <v>No shock</v>
      </c>
      <c r="I200" s="4">
        <f>SUM(P200:U200)</f>
        <v>0</v>
      </c>
      <c r="J200" s="17">
        <v>-0.21489528885909501</v>
      </c>
      <c r="K200" s="17">
        <v>-0.31625777234633801</v>
      </c>
      <c r="L200" s="6" t="s">
        <v>1003</v>
      </c>
      <c r="M200" s="6" t="s">
        <v>1003</v>
      </c>
      <c r="N200" s="6" t="s">
        <v>1003</v>
      </c>
      <c r="O200" s="17">
        <v>0.11374898671762711</v>
      </c>
      <c r="P200" s="56">
        <f>IF(J200&lt;=-0.8, 1, 0)</f>
        <v>0</v>
      </c>
      <c r="Q200" s="6">
        <f>IF(K200&lt;=-0.8, 1, 0)</f>
        <v>0</v>
      </c>
      <c r="R200" s="6">
        <f>IF(AND(NOT(ISTEXT(L200)),L200&gt;=0.25),1,0)</f>
        <v>0</v>
      </c>
      <c r="S200" s="6">
        <f>IF(AND(NOT(ISTEXT(M200)),M200&gt;=0.25), 1, 0)</f>
        <v>0</v>
      </c>
      <c r="T200" s="6">
        <f>IF(AND(NOT(ISTEXT(N200)), N200&gt;=3), 1, 0)</f>
        <v>0</v>
      </c>
      <c r="U200" s="6">
        <f>IF(O200&lt;=-0.8, 1, 0)</f>
        <v>0</v>
      </c>
      <c r="V200" s="4" t="str">
        <f>IF(W200&gt;0, "Shock", "No shock")</f>
        <v>No shock</v>
      </c>
      <c r="W200" s="4">
        <f>SUM(AC200:AE200)</f>
        <v>0</v>
      </c>
      <c r="X200" s="51">
        <v>0.88632199999999994</v>
      </c>
      <c r="Y200" s="6">
        <v>5.1971495263518797E-2</v>
      </c>
      <c r="Z200" s="6">
        <v>1.6024257E-2</v>
      </c>
      <c r="AA200" s="16" t="s">
        <v>1003</v>
      </c>
      <c r="AB200" s="16" t="s">
        <v>1003</v>
      </c>
      <c r="AC200" s="6">
        <f>IF(ISTEXT(X200), 0, IF(X200&gt;1.4, 1, 0))</f>
        <v>0</v>
      </c>
      <c r="AD200" s="6">
        <f>IF(OR(ISTEXT(Y200), ISTEXT(Z200)), 0, IF(OR(Y200&gt;3, Z200&gt;=2), 1, 0))</f>
        <v>0</v>
      </c>
      <c r="AE200" s="6">
        <f>IF(AND(ISTEXT(AA200), ISTEXT(AB200)), 0, IF(AND(AA200&gt;0.03, AB200&gt;=1), 1, 0))</f>
        <v>0</v>
      </c>
      <c r="AF200" s="4" t="s">
        <v>1005</v>
      </c>
      <c r="AG200" s="5">
        <v>0</v>
      </c>
      <c r="AH200" s="4" t="str">
        <f>IF(OR(AI200&gt;=3,AJ200="Shock"),"Shock","No Shock")</f>
        <v>No Shock</v>
      </c>
      <c r="AI200" s="61">
        <v>2</v>
      </c>
      <c r="AJ200" s="6" t="str">
        <f>IF(AK200&gt;=1,"Shock","No Shock")</f>
        <v>No Shock</v>
      </c>
      <c r="AK200">
        <v>0</v>
      </c>
    </row>
    <row r="201" spans="1:37" ht="17.5" thickTop="1" thickBot="1" x14ac:dyDescent="0.5">
      <c r="A201" s="50" t="s">
        <v>147</v>
      </c>
      <c r="B201" s="3" t="s">
        <v>441</v>
      </c>
      <c r="C201" s="3" t="s">
        <v>452</v>
      </c>
      <c r="D201" s="3" t="s">
        <v>453</v>
      </c>
      <c r="E201" s="3" t="str">
        <f>_xlfn.CONCAT(D201,"_",A201)</f>
        <v>AF1306_February</v>
      </c>
      <c r="F201" s="10">
        <v>62546.758502136756</v>
      </c>
      <c r="G201" s="8">
        <f>COUNTIF(H201, "Shock")+COUNTIF(V201, "Shock")+COUNTIF(AF201, "Shock")+COUNTIF(AH201, "Shock")</f>
        <v>0</v>
      </c>
      <c r="H201" s="4" t="str">
        <f>IF(I201&gt;0, "Shock", "No shock")</f>
        <v>No shock</v>
      </c>
      <c r="I201" s="4">
        <f>SUM(P201:U201)</f>
        <v>0</v>
      </c>
      <c r="J201" s="17">
        <v>-0.34296019110632597</v>
      </c>
      <c r="K201" s="17">
        <v>-0.34009069518039098</v>
      </c>
      <c r="L201" s="6" t="s">
        <v>1003</v>
      </c>
      <c r="M201" s="6" t="s">
        <v>1003</v>
      </c>
      <c r="N201" s="6" t="s">
        <v>1003</v>
      </c>
      <c r="O201" s="17">
        <v>-4.7525066808819183E-2</v>
      </c>
      <c r="P201" s="56">
        <f>IF(J201&lt;=-0.8, 1, 0)</f>
        <v>0</v>
      </c>
      <c r="Q201" s="6">
        <f>IF(K201&lt;=-0.8, 1, 0)</f>
        <v>0</v>
      </c>
      <c r="R201" s="6">
        <f>IF(AND(NOT(ISTEXT(L201)),L201&gt;=0.25),1,0)</f>
        <v>0</v>
      </c>
      <c r="S201" s="6">
        <f>IF(AND(NOT(ISTEXT(M201)),M201&gt;=0.25), 1, 0)</f>
        <v>0</v>
      </c>
      <c r="T201" s="6">
        <f>IF(AND(NOT(ISTEXT(N201)), N201&gt;=3), 1, 0)</f>
        <v>0</v>
      </c>
      <c r="U201" s="6">
        <f>IF(O201&lt;=-0.8, 1, 0)</f>
        <v>0</v>
      </c>
      <c r="V201" s="4" t="str">
        <f>IF(W201&gt;0, "Shock", "No shock")</f>
        <v>No shock</v>
      </c>
      <c r="W201" s="4">
        <f>SUM(AC201:AE201)</f>
        <v>0</v>
      </c>
      <c r="X201" s="51">
        <v>1.037768</v>
      </c>
      <c r="Y201" s="6">
        <v>5.0966927731584302E-2</v>
      </c>
      <c r="Z201" s="6">
        <v>1.0215479999999999E-3</v>
      </c>
      <c r="AA201" s="16" t="s">
        <v>1003</v>
      </c>
      <c r="AB201" s="16" t="s">
        <v>1003</v>
      </c>
      <c r="AC201" s="6">
        <f>IF(ISTEXT(X201), 0, IF(X201&gt;1.4, 1, 0))</f>
        <v>0</v>
      </c>
      <c r="AD201" s="6">
        <f>IF(OR(ISTEXT(Y201), ISTEXT(Z201)), 0, IF(OR(Y201&gt;3, Z201&gt;=2), 1, 0))</f>
        <v>0</v>
      </c>
      <c r="AE201" s="6">
        <f>IF(AND(ISTEXT(AA201), ISTEXT(AB201)), 0, IF(AND(AA201&gt;0.03, AB201&gt;=1), 1, 0))</f>
        <v>0</v>
      </c>
      <c r="AF201" s="4" t="s">
        <v>1005</v>
      </c>
      <c r="AG201" s="5">
        <v>0</v>
      </c>
      <c r="AH201" s="4" t="str">
        <f>IF(OR(AI201&gt;=3,AJ201="Shock"),"Shock","No Shock")</f>
        <v>No Shock</v>
      </c>
      <c r="AI201" s="61">
        <v>1</v>
      </c>
      <c r="AJ201" s="6" t="str">
        <f>IF(AK201&gt;=1,"Shock","No Shock")</f>
        <v>No Shock</v>
      </c>
      <c r="AK201">
        <v>0</v>
      </c>
    </row>
    <row r="202" spans="1:37" ht="17.5" thickTop="1" thickBot="1" x14ac:dyDescent="0.5">
      <c r="A202" s="50" t="s">
        <v>147</v>
      </c>
      <c r="B202" s="3" t="s">
        <v>402</v>
      </c>
      <c r="C202" s="3" t="s">
        <v>437</v>
      </c>
      <c r="D202" s="3" t="s">
        <v>438</v>
      </c>
      <c r="E202" s="3" t="str">
        <f>_xlfn.CONCAT(D202,"_",A202)</f>
        <v>AF1218_February</v>
      </c>
      <c r="F202" s="10">
        <v>46848.610349035029</v>
      </c>
      <c r="G202" s="8">
        <f>COUNTIF(H202, "Shock")+COUNTIF(V202, "Shock")+COUNTIF(AF202, "Shock")+COUNTIF(AH202, "Shock")</f>
        <v>1</v>
      </c>
      <c r="H202" s="4" t="str">
        <f>IF(I202&gt;0, "Shock", "No shock")</f>
        <v>Shock</v>
      </c>
      <c r="I202" s="4">
        <f>SUM(P202:U202)</f>
        <v>1</v>
      </c>
      <c r="J202" s="17">
        <v>-0.92503122368763202</v>
      </c>
      <c r="K202" s="17">
        <v>0.74330539068464097</v>
      </c>
      <c r="L202" s="6" t="s">
        <v>1003</v>
      </c>
      <c r="M202" s="6" t="s">
        <v>1003</v>
      </c>
      <c r="N202" s="6" t="s">
        <v>1003</v>
      </c>
      <c r="O202" s="17">
        <v>0.20300410238352209</v>
      </c>
      <c r="P202" s="56">
        <f>IF(J202&lt;=-0.8, 1, 0)</f>
        <v>1</v>
      </c>
      <c r="Q202" s="6">
        <f>IF(K202&lt;=-0.8, 1, 0)</f>
        <v>0</v>
      </c>
      <c r="R202" s="6">
        <f>IF(AND(NOT(ISTEXT(L202)),L202&gt;=0.25),1,0)</f>
        <v>0</v>
      </c>
      <c r="S202" s="6">
        <f>IF(AND(NOT(ISTEXT(M202)),M202&gt;=0.25), 1, 0)</f>
        <v>0</v>
      </c>
      <c r="T202" s="6">
        <f>IF(AND(NOT(ISTEXT(N202)), N202&gt;=3), 1, 0)</f>
        <v>0</v>
      </c>
      <c r="U202" s="6">
        <f>IF(O202&lt;=-0.8, 1, 0)</f>
        <v>0</v>
      </c>
      <c r="V202" s="4" t="str">
        <f>IF(W202&gt;0, "Shock", "No shock")</f>
        <v>No shock</v>
      </c>
      <c r="W202" s="4">
        <f>SUM(AC202:AE202)</f>
        <v>0</v>
      </c>
      <c r="X202" s="51">
        <v>0.61111700000000002</v>
      </c>
      <c r="Y202" s="6">
        <v>5.0655177249685497E-2</v>
      </c>
      <c r="Z202" s="6">
        <v>1.042145E-3</v>
      </c>
      <c r="AA202" s="16" t="s">
        <v>1003</v>
      </c>
      <c r="AB202" s="16" t="s">
        <v>1003</v>
      </c>
      <c r="AC202" s="6">
        <f>IF(ISTEXT(X202), 0, IF(X202&gt;1.4, 1, 0))</f>
        <v>0</v>
      </c>
      <c r="AD202" s="6">
        <f>IF(OR(ISTEXT(Y202), ISTEXT(Z202)), 0, IF(OR(Y202&gt;3, Z202&gt;=2), 1, 0))</f>
        <v>0</v>
      </c>
      <c r="AE202" s="6">
        <f>IF(AND(ISTEXT(AA202), ISTEXT(AB202)), 0, IF(AND(AA202&gt;0.03, AB202&gt;=1), 1, 0))</f>
        <v>0</v>
      </c>
      <c r="AF202" s="4" t="s">
        <v>1005</v>
      </c>
      <c r="AG202" s="5">
        <v>0</v>
      </c>
      <c r="AH202" s="4" t="str">
        <f>IF(OR(AI202&gt;=3,AJ202="Shock"),"Shock","No Shock")</f>
        <v>No Shock</v>
      </c>
      <c r="AI202" s="61">
        <v>0</v>
      </c>
      <c r="AJ202" s="6" t="str">
        <f>IF(AK202&gt;=1,"Shock","No Shock")</f>
        <v>No Shock</v>
      </c>
      <c r="AK202">
        <v>0</v>
      </c>
    </row>
    <row r="203" spans="1:37" ht="17.5" thickTop="1" thickBot="1" x14ac:dyDescent="0.5">
      <c r="A203" s="50" t="s">
        <v>147</v>
      </c>
      <c r="B203" s="3" t="s">
        <v>402</v>
      </c>
      <c r="C203" s="3" t="s">
        <v>425</v>
      </c>
      <c r="D203" s="3" t="s">
        <v>426</v>
      </c>
      <c r="E203" s="3" t="str">
        <f>_xlfn.CONCAT(D203,"_",A203)</f>
        <v>AF1212_February</v>
      </c>
      <c r="F203" s="10">
        <v>48003.274040157048</v>
      </c>
      <c r="G203" s="8">
        <f>COUNTIF(H203, "Shock")+COUNTIF(V203, "Shock")+COUNTIF(AF203, "Shock")+COUNTIF(AH203, "Shock")</f>
        <v>0</v>
      </c>
      <c r="H203" s="4" t="str">
        <f>IF(I203&gt;0, "Shock", "No shock")</f>
        <v>No shock</v>
      </c>
      <c r="I203" s="4">
        <f>SUM(P203:U203)</f>
        <v>0</v>
      </c>
      <c r="J203" s="17">
        <v>-0.64038604226979301</v>
      </c>
      <c r="K203" s="17">
        <v>-0.35422832857478698</v>
      </c>
      <c r="L203" s="6" t="s">
        <v>1003</v>
      </c>
      <c r="M203" s="6" t="s">
        <v>1003</v>
      </c>
      <c r="N203" s="6" t="s">
        <v>1003</v>
      </c>
      <c r="O203" s="17">
        <v>0.12504320683589309</v>
      </c>
      <c r="P203" s="56">
        <f>IF(J203&lt;=-0.8, 1, 0)</f>
        <v>0</v>
      </c>
      <c r="Q203" s="6">
        <f>IF(K203&lt;=-0.8, 1, 0)</f>
        <v>0</v>
      </c>
      <c r="R203" s="6">
        <f>IF(AND(NOT(ISTEXT(L203)),L203&gt;=0.25),1,0)</f>
        <v>0</v>
      </c>
      <c r="S203" s="6">
        <f>IF(AND(NOT(ISTEXT(M203)),M203&gt;=0.25), 1, 0)</f>
        <v>0</v>
      </c>
      <c r="T203" s="6">
        <f>IF(AND(NOT(ISTEXT(N203)), N203&gt;=3), 1, 0)</f>
        <v>0</v>
      </c>
      <c r="U203" s="6">
        <f>IF(O203&lt;=-0.8, 1, 0)</f>
        <v>0</v>
      </c>
      <c r="V203" s="4" t="str">
        <f>IF(W203&gt;0, "Shock", "No shock")</f>
        <v>No shock</v>
      </c>
      <c r="W203" s="4">
        <f>SUM(AC203:AE203)</f>
        <v>0</v>
      </c>
      <c r="X203" s="51">
        <v>0.79241600000000001</v>
      </c>
      <c r="Y203" s="6">
        <v>4.8867271900169401E-2</v>
      </c>
      <c r="Z203" s="6">
        <v>2.7677915000000001E-2</v>
      </c>
      <c r="AA203" s="16" t="s">
        <v>1003</v>
      </c>
      <c r="AB203" s="16" t="s">
        <v>1003</v>
      </c>
      <c r="AC203" s="6">
        <f>IF(ISTEXT(X203), 0, IF(X203&gt;1.4, 1, 0))</f>
        <v>0</v>
      </c>
      <c r="AD203" s="6">
        <f>IF(OR(ISTEXT(Y203), ISTEXT(Z203)), 0, IF(OR(Y203&gt;3, Z203&gt;=2), 1, 0))</f>
        <v>0</v>
      </c>
      <c r="AE203" s="6">
        <f>IF(AND(ISTEXT(AA203), ISTEXT(AB203)), 0, IF(AND(AA203&gt;0.03, AB203&gt;=1), 1, 0))</f>
        <v>0</v>
      </c>
      <c r="AF203" s="4" t="s">
        <v>1005</v>
      </c>
      <c r="AG203" s="5">
        <v>0</v>
      </c>
      <c r="AH203" s="4" t="str">
        <f>IF(OR(AI203&gt;=3,AJ203="Shock"),"Shock","No Shock")</f>
        <v>No Shock</v>
      </c>
      <c r="AI203" s="61">
        <v>0</v>
      </c>
      <c r="AJ203" s="6" t="str">
        <f>IF(AK203&gt;=1,"Shock","No Shock")</f>
        <v>No Shock</v>
      </c>
      <c r="AK203">
        <v>0</v>
      </c>
    </row>
    <row r="204" spans="1:37" ht="17.5" thickTop="1" thickBot="1" x14ac:dyDescent="0.5">
      <c r="A204" s="50" t="s">
        <v>147</v>
      </c>
      <c r="B204" s="3" t="s">
        <v>868</v>
      </c>
      <c r="C204" s="3" t="s">
        <v>873</v>
      </c>
      <c r="D204" s="3" t="s">
        <v>874</v>
      </c>
      <c r="E204" s="3" t="str">
        <f>_xlfn.CONCAT(D204,"_",A204)</f>
        <v>AF3003_February</v>
      </c>
      <c r="F204" s="10">
        <v>131399.94560895645</v>
      </c>
      <c r="G204" s="8">
        <f>COUNTIF(H204, "Shock")+COUNTIF(V204, "Shock")+COUNTIF(AF204, "Shock")+COUNTIF(AH204, "Shock")</f>
        <v>0</v>
      </c>
      <c r="H204" s="4" t="str">
        <f>IF(I204&gt;0, "Shock", "No shock")</f>
        <v>No shock</v>
      </c>
      <c r="I204" s="4">
        <f>SUM(P204:U204)</f>
        <v>0</v>
      </c>
      <c r="J204" s="17">
        <v>0.64029874652624097</v>
      </c>
      <c r="K204" s="17">
        <v>-4.6368550819655303E-2</v>
      </c>
      <c r="L204" s="6" t="s">
        <v>1003</v>
      </c>
      <c r="M204" s="6" t="s">
        <v>1003</v>
      </c>
      <c r="N204" s="6" t="s">
        <v>1003</v>
      </c>
      <c r="O204" s="17">
        <v>0.86305090376537852</v>
      </c>
      <c r="P204" s="56">
        <f>IF(J204&lt;=-0.8, 1, 0)</f>
        <v>0</v>
      </c>
      <c r="Q204" s="6">
        <f>IF(K204&lt;=-0.8, 1, 0)</f>
        <v>0</v>
      </c>
      <c r="R204" s="6">
        <f>IF(AND(NOT(ISTEXT(L204)),L204&gt;=0.25),1,0)</f>
        <v>0</v>
      </c>
      <c r="S204" s="6">
        <f>IF(AND(NOT(ISTEXT(M204)),M204&gt;=0.25), 1, 0)</f>
        <v>0</v>
      </c>
      <c r="T204" s="6">
        <f>IF(AND(NOT(ISTEXT(N204)), N204&gt;=3), 1, 0)</f>
        <v>0</v>
      </c>
      <c r="U204" s="6">
        <f>IF(O204&lt;=-0.8, 1, 0)</f>
        <v>0</v>
      </c>
      <c r="V204" s="4" t="str">
        <f>IF(W204&gt;0, "Shock", "No shock")</f>
        <v>No shock</v>
      </c>
      <c r="W204" s="4">
        <f>SUM(AC204:AE204)</f>
        <v>0</v>
      </c>
      <c r="X204" s="51">
        <v>0.76284400000000008</v>
      </c>
      <c r="Y204" s="6">
        <v>4.5735085894390799E-2</v>
      </c>
      <c r="Z204" s="6">
        <v>5.6984431000000002E-2</v>
      </c>
      <c r="AA204" s="16" t="s">
        <v>1003</v>
      </c>
      <c r="AB204" s="16" t="s">
        <v>1003</v>
      </c>
      <c r="AC204" s="6">
        <f>IF(ISTEXT(X204), 0, IF(X204&gt;1.4, 1, 0))</f>
        <v>0</v>
      </c>
      <c r="AD204" s="6">
        <f>IF(OR(ISTEXT(Y204), ISTEXT(Z204)), 0, IF(OR(Y204&gt;3, Z204&gt;=2), 1, 0))</f>
        <v>0</v>
      </c>
      <c r="AE204" s="6">
        <f>IF(AND(ISTEXT(AA204), ISTEXT(AB204)), 0, IF(AND(AA204&gt;0.03, AB204&gt;=1), 1, 0))</f>
        <v>0</v>
      </c>
      <c r="AF204" s="4" t="s">
        <v>1005</v>
      </c>
      <c r="AG204" s="5">
        <v>0</v>
      </c>
      <c r="AH204" s="4" t="str">
        <f>IF(OR(AI204&gt;=3,AJ204="Shock"),"Shock","No Shock")</f>
        <v>No Shock</v>
      </c>
      <c r="AI204" s="61">
        <v>0</v>
      </c>
      <c r="AJ204" s="6" t="str">
        <f>IF(AK204&gt;=1,"Shock","No Shock")</f>
        <v>No Shock</v>
      </c>
      <c r="AK204">
        <v>0</v>
      </c>
    </row>
    <row r="205" spans="1:37" ht="17.5" thickTop="1" thickBot="1" x14ac:dyDescent="0.5">
      <c r="A205" s="50" t="s">
        <v>147</v>
      </c>
      <c r="B205" s="3" t="s">
        <v>895</v>
      </c>
      <c r="C205" s="3" t="s">
        <v>902</v>
      </c>
      <c r="D205" s="3" t="s">
        <v>903</v>
      </c>
      <c r="E205" s="3" t="str">
        <f>_xlfn.CONCAT(D205,"_",A205)</f>
        <v>AF3104_February</v>
      </c>
      <c r="F205" s="10">
        <v>142096.10135956467</v>
      </c>
      <c r="G205" s="8">
        <f>COUNTIF(H205, "Shock")+COUNTIF(V205, "Shock")+COUNTIF(AF205, "Shock")+COUNTIF(AH205, "Shock")</f>
        <v>1</v>
      </c>
      <c r="H205" s="4" t="str">
        <f>IF(I205&gt;0, "Shock", "No shock")</f>
        <v>Shock</v>
      </c>
      <c r="I205" s="4">
        <f>SUM(P205:U205)</f>
        <v>2</v>
      </c>
      <c r="J205" s="17">
        <v>-0.86198443485729703</v>
      </c>
      <c r="K205" s="17">
        <v>-1.3665419825867</v>
      </c>
      <c r="L205" s="6" t="s">
        <v>1003</v>
      </c>
      <c r="M205" s="6" t="s">
        <v>1003</v>
      </c>
      <c r="N205" s="6" t="s">
        <v>1003</v>
      </c>
      <c r="O205" s="17">
        <v>-0.54433387586917215</v>
      </c>
      <c r="P205" s="56">
        <f>IF(J205&lt;=-0.8, 1, 0)</f>
        <v>1</v>
      </c>
      <c r="Q205" s="6">
        <f>IF(K205&lt;=-0.8, 1, 0)</f>
        <v>1</v>
      </c>
      <c r="R205" s="6">
        <f>IF(AND(NOT(ISTEXT(L205)),L205&gt;=0.25),1,0)</f>
        <v>0</v>
      </c>
      <c r="S205" s="6">
        <f>IF(AND(NOT(ISTEXT(M205)),M205&gt;=0.25), 1, 0)</f>
        <v>0</v>
      </c>
      <c r="T205" s="6">
        <f>IF(AND(NOT(ISTEXT(N205)), N205&gt;=3), 1, 0)</f>
        <v>0</v>
      </c>
      <c r="U205" s="6">
        <f>IF(O205&lt;=-0.8, 1, 0)</f>
        <v>0</v>
      </c>
      <c r="V205" s="4" t="str">
        <f>IF(W205&gt;0, "Shock", "No shock")</f>
        <v>No shock</v>
      </c>
      <c r="W205" s="4">
        <f>SUM(AC205:AE205)</f>
        <v>0</v>
      </c>
      <c r="X205" s="51">
        <v>0.76824999999999999</v>
      </c>
      <c r="Y205" s="6">
        <v>4.4959237709048097E-2</v>
      </c>
      <c r="Z205" s="6">
        <v>7.6727710000000001E-3</v>
      </c>
      <c r="AA205" s="16" t="s">
        <v>1003</v>
      </c>
      <c r="AB205" s="16" t="s">
        <v>1003</v>
      </c>
      <c r="AC205" s="6">
        <f>IF(ISTEXT(X205), 0, IF(X205&gt;1.4, 1, 0))</f>
        <v>0</v>
      </c>
      <c r="AD205" s="6">
        <f>IF(OR(ISTEXT(Y205), ISTEXT(Z205)), 0, IF(OR(Y205&gt;3, Z205&gt;=2), 1, 0))</f>
        <v>0</v>
      </c>
      <c r="AE205" s="6">
        <f>IF(AND(ISTEXT(AA205), ISTEXT(AB205)), 0, IF(AND(AA205&gt;0.03, AB205&gt;=1), 1, 0))</f>
        <v>0</v>
      </c>
      <c r="AF205" s="4" t="s">
        <v>1005</v>
      </c>
      <c r="AG205" s="5">
        <v>0</v>
      </c>
      <c r="AH205" s="4" t="str">
        <f>IF(OR(AI205&gt;=3,AJ205="Shock"),"Shock","No Shock")</f>
        <v>No Shock</v>
      </c>
      <c r="AI205" s="61">
        <v>0</v>
      </c>
      <c r="AJ205" s="6" t="str">
        <f>IF(AK205&gt;=1,"Shock","No Shock")</f>
        <v>No Shock</v>
      </c>
      <c r="AK205">
        <v>0</v>
      </c>
    </row>
    <row r="206" spans="1:37" ht="17.5" thickTop="1" thickBot="1" x14ac:dyDescent="0.5">
      <c r="A206" s="50" t="s">
        <v>147</v>
      </c>
      <c r="B206" s="3" t="s">
        <v>784</v>
      </c>
      <c r="C206" s="3" t="s">
        <v>812</v>
      </c>
      <c r="D206" s="3" t="s">
        <v>813</v>
      </c>
      <c r="E206" s="3" t="str">
        <f>_xlfn.CONCAT(D206,"_",A206)</f>
        <v>AF2715_February</v>
      </c>
      <c r="F206" s="10">
        <v>41997.03304671363</v>
      </c>
      <c r="G206" s="8">
        <f>COUNTIF(H206, "Shock")+COUNTIF(V206, "Shock")+COUNTIF(AF206, "Shock")+COUNTIF(AH206, "Shock")</f>
        <v>0</v>
      </c>
      <c r="H206" s="4" t="str">
        <f>IF(I206&gt;0, "Shock", "No shock")</f>
        <v>No shock</v>
      </c>
      <c r="I206" s="4">
        <f>SUM(P206:U206)</f>
        <v>0</v>
      </c>
      <c r="J206" s="17">
        <v>-0.419120585602341</v>
      </c>
      <c r="K206" s="17">
        <v>-0.34647776034068001</v>
      </c>
      <c r="L206" s="6" t="s">
        <v>1003</v>
      </c>
      <c r="M206" s="6" t="s">
        <v>1003</v>
      </c>
      <c r="N206" s="6" t="s">
        <v>1003</v>
      </c>
      <c r="O206" s="17">
        <v>0.48711125873745292</v>
      </c>
      <c r="P206" s="56">
        <f>IF(J206&lt;=-0.8, 1, 0)</f>
        <v>0</v>
      </c>
      <c r="Q206" s="6">
        <f>IF(K206&lt;=-0.8, 1, 0)</f>
        <v>0</v>
      </c>
      <c r="R206" s="6">
        <f>IF(AND(NOT(ISTEXT(L206)),L206&gt;=0.25),1,0)</f>
        <v>0</v>
      </c>
      <c r="S206" s="6">
        <f>IF(AND(NOT(ISTEXT(M206)),M206&gt;=0.25), 1, 0)</f>
        <v>0</v>
      </c>
      <c r="T206" s="6">
        <f>IF(AND(NOT(ISTEXT(N206)), N206&gt;=3), 1, 0)</f>
        <v>0</v>
      </c>
      <c r="U206" s="6">
        <f>IF(O206&lt;=-0.8, 1, 0)</f>
        <v>0</v>
      </c>
      <c r="V206" s="4" t="str">
        <f>IF(W206&gt;0, "Shock", "No shock")</f>
        <v>No shock</v>
      </c>
      <c r="W206" s="4">
        <f>SUM(AC206:AE206)</f>
        <v>0</v>
      </c>
      <c r="X206" s="51">
        <v>0.49634600000000001</v>
      </c>
      <c r="Y206" s="6">
        <v>4.4281126437210501E-2</v>
      </c>
      <c r="Z206" s="6">
        <v>5.2321500000000005E-4</v>
      </c>
      <c r="AA206" s="16" t="s">
        <v>1003</v>
      </c>
      <c r="AB206" s="16" t="s">
        <v>1003</v>
      </c>
      <c r="AC206" s="6">
        <f>IF(ISTEXT(X206), 0, IF(X206&gt;1.4, 1, 0))</f>
        <v>0</v>
      </c>
      <c r="AD206" s="6">
        <f>IF(OR(ISTEXT(Y206), ISTEXT(Z206)), 0, IF(OR(Y206&gt;3, Z206&gt;=2), 1, 0))</f>
        <v>0</v>
      </c>
      <c r="AE206" s="6">
        <f>IF(AND(ISTEXT(AA206), ISTEXT(AB206)), 0, IF(AND(AA206&gt;0.03, AB206&gt;=1), 1, 0))</f>
        <v>0</v>
      </c>
      <c r="AF206" s="4" t="s">
        <v>1005</v>
      </c>
      <c r="AG206" s="5">
        <v>0</v>
      </c>
      <c r="AH206" s="4" t="str">
        <f>IF(OR(AI206&gt;=3,AJ206="Shock"),"Shock","No Shock")</f>
        <v>No Shock</v>
      </c>
      <c r="AI206" s="61">
        <v>0</v>
      </c>
      <c r="AJ206" s="6" t="str">
        <f>IF(AK206&gt;=1,"Shock","No Shock")</f>
        <v>No Shock</v>
      </c>
      <c r="AK206">
        <v>0</v>
      </c>
    </row>
    <row r="207" spans="1:37" ht="17.5" thickTop="1" thickBot="1" x14ac:dyDescent="0.5">
      <c r="A207" s="50" t="s">
        <v>147</v>
      </c>
      <c r="B207" s="3" t="s">
        <v>539</v>
      </c>
      <c r="C207" s="3" t="s">
        <v>578</v>
      </c>
      <c r="D207" s="3" t="s">
        <v>579</v>
      </c>
      <c r="E207" s="3" t="str">
        <f>_xlfn.CONCAT(D207,"_",A207)</f>
        <v>AF1720_February</v>
      </c>
      <c r="F207" s="10">
        <v>26839.524639010109</v>
      </c>
      <c r="G207" s="8">
        <f>COUNTIF(H207, "Shock")+COUNTIF(V207, "Shock")+COUNTIF(AF207, "Shock")+COUNTIF(AH207, "Shock")</f>
        <v>2</v>
      </c>
      <c r="H207" s="4" t="str">
        <f>IF(I207&gt;0, "Shock", "No shock")</f>
        <v>Shock</v>
      </c>
      <c r="I207" s="4">
        <f>SUM(P207:U207)</f>
        <v>2</v>
      </c>
      <c r="J207" s="17">
        <v>-0.90986046833651402</v>
      </c>
      <c r="K207" s="17">
        <v>-2.2682214379310599</v>
      </c>
      <c r="L207" s="6" t="s">
        <v>1003</v>
      </c>
      <c r="M207" s="6" t="s">
        <v>1003</v>
      </c>
      <c r="N207" s="6" t="s">
        <v>1003</v>
      </c>
      <c r="O207" s="17">
        <v>-0.68360609117114701</v>
      </c>
      <c r="P207" s="56">
        <f>IF(J207&lt;=-0.8, 1, 0)</f>
        <v>1</v>
      </c>
      <c r="Q207" s="6">
        <f>IF(K207&lt;=-0.8, 1, 0)</f>
        <v>1</v>
      </c>
      <c r="R207" s="6">
        <f>IF(AND(NOT(ISTEXT(L207)),L207&gt;=0.25),1,0)</f>
        <v>0</v>
      </c>
      <c r="S207" s="6">
        <f>IF(AND(NOT(ISTEXT(M207)),M207&gt;=0.25), 1, 0)</f>
        <v>0</v>
      </c>
      <c r="T207" s="6">
        <f>IF(AND(NOT(ISTEXT(N207)), N207&gt;=3), 1, 0)</f>
        <v>0</v>
      </c>
      <c r="U207" s="6">
        <f>IF(O207&lt;=-0.8, 1, 0)</f>
        <v>0</v>
      </c>
      <c r="V207" s="4" t="str">
        <f>IF(W207&gt;0, "Shock", "No shock")</f>
        <v>No shock</v>
      </c>
      <c r="W207" s="4">
        <f>SUM(AC207:AE207)</f>
        <v>0</v>
      </c>
      <c r="X207" s="51">
        <v>0.98761900000000002</v>
      </c>
      <c r="Y207" s="6">
        <v>4.2698730581026099E-2</v>
      </c>
      <c r="Z207" s="6">
        <v>9.6992400000000005E-4</v>
      </c>
      <c r="AA207" s="16" t="s">
        <v>1003</v>
      </c>
      <c r="AB207" s="16" t="s">
        <v>1003</v>
      </c>
      <c r="AC207" s="6">
        <f>IF(ISTEXT(X207), 0, IF(X207&gt;1.4, 1, 0))</f>
        <v>0</v>
      </c>
      <c r="AD207" s="6">
        <f>IF(OR(ISTEXT(Y207), ISTEXT(Z207)), 0, IF(OR(Y207&gt;3, Z207&gt;=2), 1, 0))</f>
        <v>0</v>
      </c>
      <c r="AE207" s="6">
        <f>IF(AND(ISTEXT(AA207), ISTEXT(AB207)), 0, IF(AND(AA207&gt;0.03, AB207&gt;=1), 1, 0))</f>
        <v>0</v>
      </c>
      <c r="AF207" s="4" t="s">
        <v>1005</v>
      </c>
      <c r="AG207" s="5">
        <v>0</v>
      </c>
      <c r="AH207" s="4" t="str">
        <f>IF(OR(AI207&gt;=3,AJ207="Shock"),"Shock","No Shock")</f>
        <v>Shock</v>
      </c>
      <c r="AI207" s="61">
        <v>5</v>
      </c>
      <c r="AJ207" s="6" t="str">
        <f>IF(AK207&gt;=1,"Shock","No Shock")</f>
        <v>Shock</v>
      </c>
      <c r="AK207">
        <v>2</v>
      </c>
    </row>
    <row r="208" spans="1:37" ht="17.5" thickTop="1" thickBot="1" x14ac:dyDescent="0.5">
      <c r="A208" s="50" t="s">
        <v>147</v>
      </c>
      <c r="B208" s="3" t="s">
        <v>910</v>
      </c>
      <c r="C208" s="3" t="s">
        <v>936</v>
      </c>
      <c r="D208" s="3" t="s">
        <v>937</v>
      </c>
      <c r="E208" s="3" t="str">
        <f>_xlfn.CONCAT(D208,"_",A208)</f>
        <v>AF3214_February</v>
      </c>
      <c r="F208" s="10">
        <v>230495.60519997013</v>
      </c>
      <c r="G208" s="8">
        <f>COUNTIF(H208, "Shock")+COUNTIF(V208, "Shock")+COUNTIF(AF208, "Shock")+COUNTIF(AH208, "Shock")</f>
        <v>1</v>
      </c>
      <c r="H208" s="4" t="str">
        <f>IF(I208&gt;0, "Shock", "No shock")</f>
        <v>Shock</v>
      </c>
      <c r="I208" s="4">
        <f>SUM(P208:U208)</f>
        <v>1</v>
      </c>
      <c r="J208" s="17">
        <v>-0.69144072108241195</v>
      </c>
      <c r="K208" s="17">
        <v>-1.5846545061852699</v>
      </c>
      <c r="L208" s="6" t="s">
        <v>1003</v>
      </c>
      <c r="M208" s="6" t="s">
        <v>1003</v>
      </c>
      <c r="N208" s="6" t="s">
        <v>1003</v>
      </c>
      <c r="O208" s="17">
        <v>-0.52315844048539084</v>
      </c>
      <c r="P208" s="56">
        <f>IF(J208&lt;=-0.8, 1, 0)</f>
        <v>0</v>
      </c>
      <c r="Q208" s="6">
        <f>IF(K208&lt;=-0.8, 1, 0)</f>
        <v>1</v>
      </c>
      <c r="R208" s="6">
        <f>IF(AND(NOT(ISTEXT(L208)),L208&gt;=0.25),1,0)</f>
        <v>0</v>
      </c>
      <c r="S208" s="6">
        <f>IF(AND(NOT(ISTEXT(M208)),M208&gt;=0.25), 1, 0)</f>
        <v>0</v>
      </c>
      <c r="T208" s="6">
        <f>IF(AND(NOT(ISTEXT(N208)), N208&gt;=3), 1, 0)</f>
        <v>0</v>
      </c>
      <c r="U208" s="6">
        <f>IF(O208&lt;=-0.8, 1, 0)</f>
        <v>0</v>
      </c>
      <c r="V208" s="4" t="str">
        <f>IF(W208&gt;0, "Shock", "No shock")</f>
        <v>No shock</v>
      </c>
      <c r="W208" s="4">
        <f>SUM(AC208:AE208)</f>
        <v>0</v>
      </c>
      <c r="X208" s="51">
        <v>0.64249499999999993</v>
      </c>
      <c r="Y208" s="6">
        <v>4.2643478806497701E-2</v>
      </c>
      <c r="Z208" s="6">
        <v>4.0860169000000002E-2</v>
      </c>
      <c r="AA208" s="16" t="s">
        <v>1003</v>
      </c>
      <c r="AB208" s="16" t="s">
        <v>1003</v>
      </c>
      <c r="AC208" s="6">
        <f>IF(ISTEXT(X208), 0, IF(X208&gt;1.4, 1, 0))</f>
        <v>0</v>
      </c>
      <c r="AD208" s="6">
        <f>IF(OR(ISTEXT(Y208), ISTEXT(Z208)), 0, IF(OR(Y208&gt;3, Z208&gt;=2), 1, 0))</f>
        <v>0</v>
      </c>
      <c r="AE208" s="6">
        <f>IF(AND(ISTEXT(AA208), ISTEXT(AB208)), 0, IF(AND(AA208&gt;0.03, AB208&gt;=1), 1, 0))</f>
        <v>0</v>
      </c>
      <c r="AF208" s="4" t="s">
        <v>1005</v>
      </c>
      <c r="AG208" s="5">
        <v>0</v>
      </c>
      <c r="AH208" s="4" t="str">
        <f>IF(OR(AI208&gt;=3,AJ208="Shock"),"Shock","No Shock")</f>
        <v>No Shock</v>
      </c>
      <c r="AI208" s="61">
        <v>1</v>
      </c>
      <c r="AJ208" s="6" t="str">
        <f>IF(AK208&gt;=1,"Shock","No Shock")</f>
        <v>No Shock</v>
      </c>
      <c r="AK208">
        <v>0</v>
      </c>
    </row>
    <row r="209" spans="1:37" ht="17.5" thickTop="1" thickBot="1" x14ac:dyDescent="0.5">
      <c r="A209" s="50" t="s">
        <v>147</v>
      </c>
      <c r="B209" s="3" t="s">
        <v>464</v>
      </c>
      <c r="C209" s="3" t="s">
        <v>469</v>
      </c>
      <c r="D209" s="3" t="s">
        <v>470</v>
      </c>
      <c r="E209" s="3" t="str">
        <f>_xlfn.CONCAT(D209,"_",A209)</f>
        <v>AF1403_February</v>
      </c>
      <c r="F209" s="10">
        <v>48596.213480007718</v>
      </c>
      <c r="G209" s="8">
        <f>COUNTIF(H209, "Shock")+COUNTIF(V209, "Shock")+COUNTIF(AF209, "Shock")+COUNTIF(AH209, "Shock")</f>
        <v>1</v>
      </c>
      <c r="H209" s="4" t="str">
        <f>IF(I209&gt;0, "Shock", "No shock")</f>
        <v>Shock</v>
      </c>
      <c r="I209" s="4">
        <f>SUM(P209:U209)</f>
        <v>1</v>
      </c>
      <c r="J209" s="17">
        <v>-0.81177454335348898</v>
      </c>
      <c r="K209" s="17">
        <v>-0.341040909290314</v>
      </c>
      <c r="L209" s="6" t="s">
        <v>1003</v>
      </c>
      <c r="M209" s="6" t="s">
        <v>1003</v>
      </c>
      <c r="N209" s="6" t="s">
        <v>1003</v>
      </c>
      <c r="O209" s="17">
        <v>0.45290634748862052</v>
      </c>
      <c r="P209" s="56">
        <f>IF(J209&lt;=-0.8, 1, 0)</f>
        <v>1</v>
      </c>
      <c r="Q209" s="6">
        <f>IF(K209&lt;=-0.8, 1, 0)</f>
        <v>0</v>
      </c>
      <c r="R209" s="6">
        <f>IF(AND(NOT(ISTEXT(L209)),L209&gt;=0.25),1,0)</f>
        <v>0</v>
      </c>
      <c r="S209" s="6">
        <f>IF(AND(NOT(ISTEXT(M209)),M209&gt;=0.25), 1, 0)</f>
        <v>0</v>
      </c>
      <c r="T209" s="6">
        <f>IF(AND(NOT(ISTEXT(N209)), N209&gt;=3), 1, 0)</f>
        <v>0</v>
      </c>
      <c r="U209" s="6">
        <f>IF(O209&lt;=-0.8, 1, 0)</f>
        <v>0</v>
      </c>
      <c r="V209" s="4" t="str">
        <f>IF(W209&gt;0, "Shock", "No shock")</f>
        <v>No shock</v>
      </c>
      <c r="W209" s="4">
        <f>SUM(AC209:AE209)</f>
        <v>0</v>
      </c>
      <c r="X209" s="51">
        <v>0.87794399999999995</v>
      </c>
      <c r="Y209" s="6">
        <v>4.0344240850370298E-2</v>
      </c>
      <c r="Z209" s="6">
        <v>1.402496E-2</v>
      </c>
      <c r="AA209" s="16" t="s">
        <v>1003</v>
      </c>
      <c r="AB209" s="16" t="s">
        <v>1003</v>
      </c>
      <c r="AC209" s="6">
        <f>IF(ISTEXT(X209), 0, IF(X209&gt;1.4, 1, 0))</f>
        <v>0</v>
      </c>
      <c r="AD209" s="6">
        <f>IF(OR(ISTEXT(Y209), ISTEXT(Z209)), 0, IF(OR(Y209&gt;3, Z209&gt;=2), 1, 0))</f>
        <v>0</v>
      </c>
      <c r="AE209" s="6">
        <f>IF(AND(ISTEXT(AA209), ISTEXT(AB209)), 0, IF(AND(AA209&gt;0.03, AB209&gt;=1), 1, 0))</f>
        <v>0</v>
      </c>
      <c r="AF209" s="4" t="s">
        <v>1005</v>
      </c>
      <c r="AG209" s="5">
        <v>0</v>
      </c>
      <c r="AH209" s="4" t="str">
        <f>IF(OR(AI209&gt;=3,AJ209="Shock"),"Shock","No Shock")</f>
        <v>No Shock</v>
      </c>
      <c r="AI209" s="61">
        <v>0</v>
      </c>
      <c r="AJ209" s="6" t="str">
        <f>IF(AK209&gt;=1,"Shock","No Shock")</f>
        <v>No Shock</v>
      </c>
      <c r="AK209">
        <v>0</v>
      </c>
    </row>
    <row r="210" spans="1:37" ht="17.5" thickTop="1" thickBot="1" x14ac:dyDescent="0.5">
      <c r="A210" s="50" t="s">
        <v>147</v>
      </c>
      <c r="B210" s="3" t="s">
        <v>746</v>
      </c>
      <c r="C210" s="3" t="s">
        <v>753</v>
      </c>
      <c r="D210" s="3" t="s">
        <v>754</v>
      </c>
      <c r="E210" s="3" t="str">
        <f>_xlfn.CONCAT(D210,"_",A210)</f>
        <v>AF2504_February</v>
      </c>
      <c r="F210" s="10">
        <v>95831.407453962034</v>
      </c>
      <c r="G210" s="8">
        <f>COUNTIF(H210, "Shock")+COUNTIF(V210, "Shock")+COUNTIF(AF210, "Shock")+COUNTIF(AH210, "Shock")</f>
        <v>1</v>
      </c>
      <c r="H210" s="4" t="str">
        <f>IF(I210&gt;0, "Shock", "No shock")</f>
        <v>Shock</v>
      </c>
      <c r="I210" s="4">
        <f>SUM(P210:U210)</f>
        <v>1</v>
      </c>
      <c r="J210" s="17">
        <v>-0.870391688081953</v>
      </c>
      <c r="K210" s="17">
        <v>-0.52421684008505598</v>
      </c>
      <c r="L210" s="6" t="s">
        <v>1003</v>
      </c>
      <c r="M210" s="6" t="s">
        <v>1003</v>
      </c>
      <c r="N210" s="6" t="s">
        <v>1003</v>
      </c>
      <c r="O210" s="17">
        <v>-0.55897758016354993</v>
      </c>
      <c r="P210" s="56">
        <f>IF(J210&lt;=-0.8, 1, 0)</f>
        <v>1</v>
      </c>
      <c r="Q210" s="6">
        <f>IF(K210&lt;=-0.8, 1, 0)</f>
        <v>0</v>
      </c>
      <c r="R210" s="6">
        <f>IF(AND(NOT(ISTEXT(L210)),L210&gt;=0.25),1,0)</f>
        <v>0</v>
      </c>
      <c r="S210" s="6">
        <f>IF(AND(NOT(ISTEXT(M210)),M210&gt;=0.25), 1, 0)</f>
        <v>0</v>
      </c>
      <c r="T210" s="6">
        <f>IF(AND(NOT(ISTEXT(N210)), N210&gt;=3), 1, 0)</f>
        <v>0</v>
      </c>
      <c r="U210" s="6">
        <f>IF(O210&lt;=-0.8, 1, 0)</f>
        <v>0</v>
      </c>
      <c r="V210" s="4" t="str">
        <f>IF(W210&gt;0, "Shock", "No shock")</f>
        <v>No shock</v>
      </c>
      <c r="W210" s="4">
        <f>SUM(AC210:AE210)</f>
        <v>0</v>
      </c>
      <c r="X210" s="51">
        <v>0.43141399999999996</v>
      </c>
      <c r="Y210" s="6">
        <v>3.9836298369195403E-2</v>
      </c>
      <c r="Z210" s="6">
        <v>2.9765847000000002E-2</v>
      </c>
      <c r="AA210" s="16" t="s">
        <v>1003</v>
      </c>
      <c r="AB210" s="16" t="s">
        <v>1003</v>
      </c>
      <c r="AC210" s="6">
        <f>IF(ISTEXT(X210), 0, IF(X210&gt;1.4, 1, 0))</f>
        <v>0</v>
      </c>
      <c r="AD210" s="6">
        <f>IF(OR(ISTEXT(Y210), ISTEXT(Z210)), 0, IF(OR(Y210&gt;3, Z210&gt;=2), 1, 0))</f>
        <v>0</v>
      </c>
      <c r="AE210" s="6">
        <f>IF(AND(ISTEXT(AA210), ISTEXT(AB210)), 0, IF(AND(AA210&gt;0.03, AB210&gt;=1), 1, 0))</f>
        <v>0</v>
      </c>
      <c r="AF210" s="4" t="s">
        <v>1005</v>
      </c>
      <c r="AG210" s="5">
        <v>0</v>
      </c>
      <c r="AH210" s="4" t="str">
        <f>IF(OR(AI210&gt;=3,AJ210="Shock"),"Shock","No Shock")</f>
        <v>No Shock</v>
      </c>
      <c r="AI210" s="61">
        <v>0</v>
      </c>
      <c r="AJ210" s="6" t="str">
        <f>IF(AK210&gt;=1,"Shock","No Shock")</f>
        <v>No Shock</v>
      </c>
      <c r="AK210">
        <v>0</v>
      </c>
    </row>
    <row r="211" spans="1:37" ht="17.5" thickTop="1" thickBot="1" x14ac:dyDescent="0.5">
      <c r="A211" s="50" t="s">
        <v>147</v>
      </c>
      <c r="B211" s="3" t="s">
        <v>942</v>
      </c>
      <c r="C211" s="3" t="s">
        <v>944</v>
      </c>
      <c r="D211" s="3" t="s">
        <v>945</v>
      </c>
      <c r="E211" s="3" t="str">
        <f>_xlfn.CONCAT(D211,"_",A211)</f>
        <v>AF3302_February</v>
      </c>
      <c r="F211" s="10">
        <v>56034.08281329312</v>
      </c>
      <c r="G211" s="8">
        <f>COUNTIF(H211, "Shock")+COUNTIF(V211, "Shock")+COUNTIF(AF211, "Shock")+COUNTIF(AH211, "Shock")</f>
        <v>1</v>
      </c>
      <c r="H211" s="4" t="str">
        <f>IF(I211&gt;0, "Shock", "No shock")</f>
        <v>Shock</v>
      </c>
      <c r="I211" s="4">
        <f>SUM(P211:U211)</f>
        <v>1</v>
      </c>
      <c r="J211" s="17">
        <v>-0.500245078251912</v>
      </c>
      <c r="K211" s="17">
        <v>-1.6445268942759601</v>
      </c>
      <c r="L211" s="6" t="s">
        <v>1003</v>
      </c>
      <c r="M211" s="6" t="s">
        <v>1003</v>
      </c>
      <c r="N211" s="6" t="s">
        <v>1003</v>
      </c>
      <c r="O211" s="17">
        <v>0.6936059589031639</v>
      </c>
      <c r="P211" s="56">
        <f>IF(J211&lt;=-0.8, 1, 0)</f>
        <v>0</v>
      </c>
      <c r="Q211" s="6">
        <f>IF(K211&lt;=-0.8, 1, 0)</f>
        <v>1</v>
      </c>
      <c r="R211" s="6">
        <f>IF(AND(NOT(ISTEXT(L211)),L211&gt;=0.25),1,0)</f>
        <v>0</v>
      </c>
      <c r="S211" s="6">
        <f>IF(AND(NOT(ISTEXT(M211)),M211&gt;=0.25), 1, 0)</f>
        <v>0</v>
      </c>
      <c r="T211" s="6">
        <f>IF(AND(NOT(ISTEXT(N211)), N211&gt;=3), 1, 0)</f>
        <v>0</v>
      </c>
      <c r="U211" s="6">
        <f>IF(O211&lt;=-0.8, 1, 0)</f>
        <v>0</v>
      </c>
      <c r="V211" s="4" t="str">
        <f>IF(W211&gt;0, "Shock", "No shock")</f>
        <v>No shock</v>
      </c>
      <c r="W211" s="4">
        <f>SUM(AC211:AE211)</f>
        <v>0</v>
      </c>
      <c r="X211" s="51">
        <v>0.60776799999999997</v>
      </c>
      <c r="Y211" s="6">
        <v>3.9546178969353502E-2</v>
      </c>
      <c r="Z211" s="6">
        <v>4.8956210999999999E-2</v>
      </c>
      <c r="AA211" s="16" t="s">
        <v>1003</v>
      </c>
      <c r="AB211" s="16" t="s">
        <v>1003</v>
      </c>
      <c r="AC211" s="6">
        <f>IF(ISTEXT(X211), 0, IF(X211&gt;1.4, 1, 0))</f>
        <v>0</v>
      </c>
      <c r="AD211" s="6">
        <f>IF(OR(ISTEXT(Y211), ISTEXT(Z211)), 0, IF(OR(Y211&gt;3, Z211&gt;=2), 1, 0))</f>
        <v>0</v>
      </c>
      <c r="AE211" s="6">
        <f>IF(AND(ISTEXT(AA211), ISTEXT(AB211)), 0, IF(AND(AA211&gt;0.03, AB211&gt;=1), 1, 0))</f>
        <v>0</v>
      </c>
      <c r="AF211" s="4" t="s">
        <v>1005</v>
      </c>
      <c r="AG211" s="5">
        <v>0</v>
      </c>
      <c r="AH211" s="4" t="str">
        <f>IF(OR(AI211&gt;=3,AJ211="Shock"),"Shock","No Shock")</f>
        <v>No Shock</v>
      </c>
      <c r="AI211" s="61">
        <v>0</v>
      </c>
      <c r="AJ211" s="6" t="str">
        <f>IF(AK211&gt;=1,"Shock","No Shock")</f>
        <v>No Shock</v>
      </c>
      <c r="AK211">
        <v>0</v>
      </c>
    </row>
    <row r="212" spans="1:37" ht="17.5" thickTop="1" thickBot="1" x14ac:dyDescent="0.5">
      <c r="A212" s="50" t="s">
        <v>147</v>
      </c>
      <c r="B212" s="3" t="s">
        <v>522</v>
      </c>
      <c r="C212" s="3" t="s">
        <v>535</v>
      </c>
      <c r="D212" s="3" t="s">
        <v>536</v>
      </c>
      <c r="E212" s="3" t="str">
        <f>_xlfn.CONCAT(D212,"_",A212)</f>
        <v>AF1607_February</v>
      </c>
      <c r="F212" s="10">
        <v>20382.959485486153</v>
      </c>
      <c r="G212" s="8">
        <f>COUNTIF(H212, "Shock")+COUNTIF(V212, "Shock")+COUNTIF(AF212, "Shock")+COUNTIF(AH212, "Shock")</f>
        <v>2</v>
      </c>
      <c r="H212" s="4" t="str">
        <f>IF(I212&gt;0, "Shock", "No shock")</f>
        <v>Shock</v>
      </c>
      <c r="I212" s="4">
        <f>SUM(P212:U212)</f>
        <v>2</v>
      </c>
      <c r="J212" s="17">
        <v>-0.87494459786972401</v>
      </c>
      <c r="K212" s="17">
        <v>-1.7434767360811101</v>
      </c>
      <c r="L212" s="6" t="s">
        <v>1003</v>
      </c>
      <c r="M212" s="6" t="s">
        <v>1003</v>
      </c>
      <c r="N212" s="6" t="s">
        <v>1003</v>
      </c>
      <c r="O212" s="17">
        <v>9.3681071422437548E-2</v>
      </c>
      <c r="P212" s="56">
        <f>IF(J212&lt;=-0.8, 1, 0)</f>
        <v>1</v>
      </c>
      <c r="Q212" s="6">
        <f>IF(K212&lt;=-0.8, 1, 0)</f>
        <v>1</v>
      </c>
      <c r="R212" s="6">
        <f>IF(AND(NOT(ISTEXT(L212)),L212&gt;=0.25),1,0)</f>
        <v>0</v>
      </c>
      <c r="S212" s="6">
        <f>IF(AND(NOT(ISTEXT(M212)),M212&gt;=0.25), 1, 0)</f>
        <v>0</v>
      </c>
      <c r="T212" s="6">
        <f>IF(AND(NOT(ISTEXT(N212)), N212&gt;=3), 1, 0)</f>
        <v>0</v>
      </c>
      <c r="U212" s="6">
        <f>IF(O212&lt;=-0.8, 1, 0)</f>
        <v>0</v>
      </c>
      <c r="V212" s="4" t="str">
        <f>IF(W212&gt;0, "Shock", "No shock")</f>
        <v>No shock</v>
      </c>
      <c r="W212" s="4">
        <f>SUM(AC212:AE212)</f>
        <v>0</v>
      </c>
      <c r="X212" s="51">
        <v>0.91604799999999997</v>
      </c>
      <c r="Y212" s="6">
        <v>3.5724266838148402E-2</v>
      </c>
      <c r="Z212" s="6">
        <v>1.4154900999999999E-2</v>
      </c>
      <c r="AA212" s="16" t="s">
        <v>1003</v>
      </c>
      <c r="AB212" s="16" t="s">
        <v>1003</v>
      </c>
      <c r="AC212" s="6">
        <f>IF(ISTEXT(X212), 0, IF(X212&gt;1.4, 1, 0))</f>
        <v>0</v>
      </c>
      <c r="AD212" s="6">
        <f>IF(OR(ISTEXT(Y212), ISTEXT(Z212)), 0, IF(OR(Y212&gt;3, Z212&gt;=2), 1, 0))</f>
        <v>0</v>
      </c>
      <c r="AE212" s="6">
        <f>IF(AND(ISTEXT(AA212), ISTEXT(AB212)), 0, IF(AND(AA212&gt;0.03, AB212&gt;=1), 1, 0))</f>
        <v>0</v>
      </c>
      <c r="AF212" s="4" t="s">
        <v>1005</v>
      </c>
      <c r="AG212" s="5">
        <v>0</v>
      </c>
      <c r="AH212" s="4" t="str">
        <f>IF(OR(AI212&gt;=3,AJ212="Shock"),"Shock","No Shock")</f>
        <v>Shock</v>
      </c>
      <c r="AI212" s="61">
        <v>3</v>
      </c>
      <c r="AJ212" s="6" t="str">
        <f>IF(AK212&gt;=1,"Shock","No Shock")</f>
        <v>Shock</v>
      </c>
      <c r="AK212">
        <v>12</v>
      </c>
    </row>
    <row r="213" spans="1:37" ht="17.5" thickTop="1" thickBot="1" x14ac:dyDescent="0.5">
      <c r="A213" s="50" t="s">
        <v>147</v>
      </c>
      <c r="B213" s="3" t="s">
        <v>784</v>
      </c>
      <c r="C213" s="3" t="s">
        <v>786</v>
      </c>
      <c r="D213" s="3" t="s">
        <v>787</v>
      </c>
      <c r="E213" s="3" t="str">
        <f>_xlfn.CONCAT(D213,"_",A213)</f>
        <v>AF2702_February</v>
      </c>
      <c r="F213" s="10">
        <v>89282.432755776696</v>
      </c>
      <c r="G213" s="8">
        <f>COUNTIF(H213, "Shock")+COUNTIF(V213, "Shock")+COUNTIF(AF213, "Shock")+COUNTIF(AH213, "Shock")</f>
        <v>0</v>
      </c>
      <c r="H213" s="4" t="str">
        <f>IF(I213&gt;0, "Shock", "No shock")</f>
        <v>No shock</v>
      </c>
      <c r="I213" s="4">
        <f>SUM(P213:U213)</f>
        <v>0</v>
      </c>
      <c r="J213" s="17">
        <v>-4.9735314233905897E-2</v>
      </c>
      <c r="K213" s="17">
        <v>-2.03281389549375E-2</v>
      </c>
      <c r="L213" s="6" t="s">
        <v>1003</v>
      </c>
      <c r="M213" s="6" t="s">
        <v>1003</v>
      </c>
      <c r="N213" s="6" t="s">
        <v>1003</v>
      </c>
      <c r="O213" s="17">
        <v>1.03329905744262</v>
      </c>
      <c r="P213" s="56">
        <f>IF(J213&lt;=-0.8, 1, 0)</f>
        <v>0</v>
      </c>
      <c r="Q213" s="6">
        <f>IF(K213&lt;=-0.8, 1, 0)</f>
        <v>0</v>
      </c>
      <c r="R213" s="6">
        <f>IF(AND(NOT(ISTEXT(L213)),L213&gt;=0.25),1,0)</f>
        <v>0</v>
      </c>
      <c r="S213" s="6">
        <f>IF(AND(NOT(ISTEXT(M213)),M213&gt;=0.25), 1, 0)</f>
        <v>0</v>
      </c>
      <c r="T213" s="6">
        <f>IF(AND(NOT(ISTEXT(N213)), N213&gt;=3), 1, 0)</f>
        <v>0</v>
      </c>
      <c r="U213" s="6">
        <f>IF(O213&lt;=-0.8, 1, 0)</f>
        <v>0</v>
      </c>
      <c r="V213" s="4" t="str">
        <f>IF(W213&gt;0, "Shock", "No shock")</f>
        <v>No shock</v>
      </c>
      <c r="W213" s="4">
        <f>SUM(AC213:AE213)</f>
        <v>0</v>
      </c>
      <c r="X213" s="51">
        <v>0.62246400000000002</v>
      </c>
      <c r="Y213" s="6">
        <v>3.5259068434427103E-2</v>
      </c>
      <c r="Z213" s="6">
        <v>5.7059809999999997E-3</v>
      </c>
      <c r="AA213" s="16" t="s">
        <v>1003</v>
      </c>
      <c r="AB213" s="16" t="s">
        <v>1003</v>
      </c>
      <c r="AC213" s="6">
        <f>IF(ISTEXT(X213), 0, IF(X213&gt;1.4, 1, 0))</f>
        <v>0</v>
      </c>
      <c r="AD213" s="6">
        <f>IF(OR(ISTEXT(Y213), ISTEXT(Z213)), 0, IF(OR(Y213&gt;3, Z213&gt;=2), 1, 0))</f>
        <v>0</v>
      </c>
      <c r="AE213" s="6">
        <f>IF(AND(ISTEXT(AA213), ISTEXT(AB213)), 0, IF(AND(AA213&gt;0.03, AB213&gt;=1), 1, 0))</f>
        <v>0</v>
      </c>
      <c r="AF213" s="4" t="s">
        <v>1005</v>
      </c>
      <c r="AG213" s="5">
        <v>0</v>
      </c>
      <c r="AH213" s="4" t="str">
        <f>IF(OR(AI213&gt;=3,AJ213="Shock"),"Shock","No Shock")</f>
        <v>No Shock</v>
      </c>
      <c r="AI213" s="61">
        <v>2</v>
      </c>
      <c r="AJ213" s="6" t="str">
        <f>IF(AK213&gt;=1,"Shock","No Shock")</f>
        <v>No Shock</v>
      </c>
      <c r="AK213">
        <v>0</v>
      </c>
    </row>
    <row r="214" spans="1:37" ht="17.5" thickTop="1" thickBot="1" x14ac:dyDescent="0.5">
      <c r="A214" s="50" t="s">
        <v>147</v>
      </c>
      <c r="B214" s="3" t="s">
        <v>539</v>
      </c>
      <c r="C214" s="3" t="s">
        <v>572</v>
      </c>
      <c r="D214" s="3" t="s">
        <v>573</v>
      </c>
      <c r="E214" s="3" t="str">
        <f>_xlfn.CONCAT(D214,"_",A214)</f>
        <v>AF1717_February</v>
      </c>
      <c r="F214" s="10">
        <v>31614.02547254564</v>
      </c>
      <c r="G214" s="8">
        <f>COUNTIF(H214, "Shock")+COUNTIF(V214, "Shock")+COUNTIF(AF214, "Shock")+COUNTIF(AH214, "Shock")</f>
        <v>2</v>
      </c>
      <c r="H214" s="4" t="str">
        <f>IF(I214&gt;0, "Shock", "No shock")</f>
        <v>Shock</v>
      </c>
      <c r="I214" s="4">
        <f>SUM(P214:U214)</f>
        <v>2</v>
      </c>
      <c r="J214" s="17">
        <v>-1.0452273432855299</v>
      </c>
      <c r="K214" s="17">
        <v>-1.9910706392041</v>
      </c>
      <c r="L214" s="6" t="s">
        <v>1003</v>
      </c>
      <c r="M214" s="6" t="s">
        <v>1003</v>
      </c>
      <c r="N214" s="6" t="s">
        <v>1003</v>
      </c>
      <c r="O214" s="17">
        <v>-0.2391290723938834</v>
      </c>
      <c r="P214" s="56">
        <f>IF(J214&lt;=-0.8, 1, 0)</f>
        <v>1</v>
      </c>
      <c r="Q214" s="6">
        <f>IF(K214&lt;=-0.8, 1, 0)</f>
        <v>1</v>
      </c>
      <c r="R214" s="6">
        <f>IF(AND(NOT(ISTEXT(L214)),L214&gt;=0.25),1,0)</f>
        <v>0</v>
      </c>
      <c r="S214" s="6">
        <f>IF(AND(NOT(ISTEXT(M214)),M214&gt;=0.25), 1, 0)</f>
        <v>0</v>
      </c>
      <c r="T214" s="6">
        <f>IF(AND(NOT(ISTEXT(N214)), N214&gt;=3), 1, 0)</f>
        <v>0</v>
      </c>
      <c r="U214" s="6">
        <f>IF(O214&lt;=-0.8, 1, 0)</f>
        <v>0</v>
      </c>
      <c r="V214" s="4" t="str">
        <f>IF(W214&gt;0, "Shock", "No shock")</f>
        <v>No shock</v>
      </c>
      <c r="W214" s="4">
        <f>SUM(AC214:AE214)</f>
        <v>0</v>
      </c>
      <c r="X214" s="51">
        <v>0.86424899999999993</v>
      </c>
      <c r="Y214" s="6">
        <v>3.4959021134427302E-2</v>
      </c>
      <c r="Z214" s="6">
        <v>4.9337600000000001E-4</v>
      </c>
      <c r="AA214" s="16" t="s">
        <v>1003</v>
      </c>
      <c r="AB214" s="16" t="s">
        <v>1003</v>
      </c>
      <c r="AC214" s="6">
        <f>IF(ISTEXT(X214), 0, IF(X214&gt;1.4, 1, 0))</f>
        <v>0</v>
      </c>
      <c r="AD214" s="6">
        <f>IF(OR(ISTEXT(Y214), ISTEXT(Z214)), 0, IF(OR(Y214&gt;3, Z214&gt;=2), 1, 0))</f>
        <v>0</v>
      </c>
      <c r="AE214" s="6">
        <f>IF(AND(ISTEXT(AA214), ISTEXT(AB214)), 0, IF(AND(AA214&gt;0.03, AB214&gt;=1), 1, 0))</f>
        <v>0</v>
      </c>
      <c r="AF214" s="4" t="s">
        <v>1005</v>
      </c>
      <c r="AG214" s="5">
        <v>0</v>
      </c>
      <c r="AH214" s="4" t="str">
        <f>IF(OR(AI214&gt;=3,AJ214="Shock"),"Shock","No Shock")</f>
        <v>Shock</v>
      </c>
      <c r="AI214" s="61">
        <v>2</v>
      </c>
      <c r="AJ214" s="6" t="str">
        <f>IF(AK214&gt;=1,"Shock","No Shock")</f>
        <v>Shock</v>
      </c>
      <c r="AK214">
        <v>4</v>
      </c>
    </row>
    <row r="215" spans="1:37" ht="17.5" thickTop="1" thickBot="1" x14ac:dyDescent="0.5">
      <c r="A215" s="50" t="s">
        <v>147</v>
      </c>
      <c r="B215" s="3" t="s">
        <v>761</v>
      </c>
      <c r="C215" s="3" t="s">
        <v>762</v>
      </c>
      <c r="D215" s="3" t="s">
        <v>763</v>
      </c>
      <c r="E215" s="3" t="str">
        <f>_xlfn.CONCAT(D215,"_",A215)</f>
        <v>AF2601_February</v>
      </c>
      <c r="F215" s="10">
        <v>81946.400841400071</v>
      </c>
      <c r="G215" s="8">
        <f>COUNTIF(H215, "Shock")+COUNTIF(V215, "Shock")+COUNTIF(AF215, "Shock")+COUNTIF(AH215, "Shock")</f>
        <v>0</v>
      </c>
      <c r="H215" s="4" t="str">
        <f>IF(I215&gt;0, "Shock", "No shock")</f>
        <v>No shock</v>
      </c>
      <c r="I215" s="4">
        <f>SUM(P215:U215)</f>
        <v>0</v>
      </c>
      <c r="J215" s="17">
        <v>-0.157497460714593</v>
      </c>
      <c r="K215" s="17">
        <v>-0.160400855321819</v>
      </c>
      <c r="L215" s="6" t="s">
        <v>1003</v>
      </c>
      <c r="M215" s="6" t="s">
        <v>1003</v>
      </c>
      <c r="N215" s="6" t="s">
        <v>1003</v>
      </c>
      <c r="O215" s="17">
        <v>-3.3096932356954878E-2</v>
      </c>
      <c r="P215" s="56">
        <f>IF(J215&lt;=-0.8, 1, 0)</f>
        <v>0</v>
      </c>
      <c r="Q215" s="6">
        <f>IF(K215&lt;=-0.8, 1, 0)</f>
        <v>0</v>
      </c>
      <c r="R215" s="6">
        <f>IF(AND(NOT(ISTEXT(L215)),L215&gt;=0.25),1,0)</f>
        <v>0</v>
      </c>
      <c r="S215" s="6">
        <f>IF(AND(NOT(ISTEXT(M215)),M215&gt;=0.25), 1, 0)</f>
        <v>0</v>
      </c>
      <c r="T215" s="6">
        <f>IF(AND(NOT(ISTEXT(N215)), N215&gt;=3), 1, 0)</f>
        <v>0</v>
      </c>
      <c r="U215" s="6">
        <f>IF(O215&lt;=-0.8, 1, 0)</f>
        <v>0</v>
      </c>
      <c r="V215" s="4" t="str">
        <f>IF(W215&gt;0, "Shock", "No shock")</f>
        <v>No shock</v>
      </c>
      <c r="W215" s="4">
        <f>SUM(AC215:AE215)</f>
        <v>0</v>
      </c>
      <c r="X215" s="51">
        <v>0.42194799999999999</v>
      </c>
      <c r="Y215" s="6">
        <v>3.47259219825184E-2</v>
      </c>
      <c r="Z215" s="6">
        <v>5.2071400000000003E-4</v>
      </c>
      <c r="AA215" s="16" t="s">
        <v>1003</v>
      </c>
      <c r="AB215" s="16" t="s">
        <v>1003</v>
      </c>
      <c r="AC215" s="6">
        <f>IF(ISTEXT(X215), 0, IF(X215&gt;1.4, 1, 0))</f>
        <v>0</v>
      </c>
      <c r="AD215" s="6">
        <f>IF(OR(ISTEXT(Y215), ISTEXT(Z215)), 0, IF(OR(Y215&gt;3, Z215&gt;=2), 1, 0))</f>
        <v>0</v>
      </c>
      <c r="AE215" s="6">
        <f>IF(AND(ISTEXT(AA215), ISTEXT(AB215)), 0, IF(AND(AA215&gt;0.03, AB215&gt;=1), 1, 0))</f>
        <v>0</v>
      </c>
      <c r="AF215" s="4" t="s">
        <v>1005</v>
      </c>
      <c r="AG215" s="5">
        <v>0</v>
      </c>
      <c r="AH215" s="4" t="str">
        <f>IF(OR(AI215&gt;=3,AJ215="Shock"),"Shock","No Shock")</f>
        <v>No Shock</v>
      </c>
      <c r="AI215" s="61">
        <v>0</v>
      </c>
      <c r="AJ215" s="6" t="str">
        <f>IF(AK215&gt;=1,"Shock","No Shock")</f>
        <v>No Shock</v>
      </c>
      <c r="AK215">
        <v>0</v>
      </c>
    </row>
    <row r="216" spans="1:37" ht="17.5" thickTop="1" thickBot="1" x14ac:dyDescent="0.5">
      <c r="A216" s="50" t="s">
        <v>147</v>
      </c>
      <c r="B216" s="3" t="s">
        <v>248</v>
      </c>
      <c r="C216" s="3" t="s">
        <v>259</v>
      </c>
      <c r="D216" s="3" t="s">
        <v>260</v>
      </c>
      <c r="E216" s="3" t="str">
        <f>_xlfn.CONCAT(D216,"_",A216)</f>
        <v>AF0606_February</v>
      </c>
      <c r="F216" s="10">
        <v>91546.207751631766</v>
      </c>
      <c r="G216" s="8">
        <f>COUNTIF(H216, "Shock")+COUNTIF(V216, "Shock")+COUNTIF(AF216, "Shock")+COUNTIF(AH216, "Shock")</f>
        <v>2</v>
      </c>
      <c r="H216" s="4" t="str">
        <f>IF(I216&gt;0, "Shock", "No shock")</f>
        <v>Shock</v>
      </c>
      <c r="I216" s="4">
        <f>SUM(P216:U216)</f>
        <v>1</v>
      </c>
      <c r="J216" s="17">
        <v>-0.74737287651408801</v>
      </c>
      <c r="K216" s="17">
        <v>-1.29150267080827</v>
      </c>
      <c r="L216" s="6" t="s">
        <v>1003</v>
      </c>
      <c r="M216" s="6" t="s">
        <v>1003</v>
      </c>
      <c r="N216" s="6" t="s">
        <v>1003</v>
      </c>
      <c r="O216" s="17">
        <v>-0.509540279505587</v>
      </c>
      <c r="P216" s="56">
        <f>IF(J216&lt;=-0.8, 1, 0)</f>
        <v>0</v>
      </c>
      <c r="Q216" s="6">
        <f>IF(K216&lt;=-0.8, 1, 0)</f>
        <v>1</v>
      </c>
      <c r="R216" s="6">
        <f>IF(AND(NOT(ISTEXT(L216)),L216&gt;=0.25),1,0)</f>
        <v>0</v>
      </c>
      <c r="S216" s="6">
        <f>IF(AND(NOT(ISTEXT(M216)),M216&gt;=0.25), 1, 0)</f>
        <v>0</v>
      </c>
      <c r="T216" s="6">
        <f>IF(AND(NOT(ISTEXT(N216)), N216&gt;=3), 1, 0)</f>
        <v>0</v>
      </c>
      <c r="U216" s="6">
        <f>IF(O216&lt;=-0.8, 1, 0)</f>
        <v>0</v>
      </c>
      <c r="V216" s="4" t="str">
        <f>IF(W216&gt;0, "Shock", "No shock")</f>
        <v>No shock</v>
      </c>
      <c r="W216" s="4">
        <f>SUM(AC216:AE216)</f>
        <v>0</v>
      </c>
      <c r="X216" s="51">
        <v>1.0534350000000001</v>
      </c>
      <c r="Y216" s="6">
        <v>3.4637024437911598E-2</v>
      </c>
      <c r="Z216" s="6">
        <v>1.5426076E-2</v>
      </c>
      <c r="AA216" s="16" t="s">
        <v>1003</v>
      </c>
      <c r="AB216" s="16" t="s">
        <v>1003</v>
      </c>
      <c r="AC216" s="6">
        <f>IF(ISTEXT(X216), 0, IF(X216&gt;1.4, 1, 0))</f>
        <v>0</v>
      </c>
      <c r="AD216" s="6">
        <f>IF(OR(ISTEXT(Y216), ISTEXT(Z216)), 0, IF(OR(Y216&gt;3, Z216&gt;=2), 1, 0))</f>
        <v>0</v>
      </c>
      <c r="AE216" s="6">
        <f>IF(AND(ISTEXT(AA216), ISTEXT(AB216)), 0, IF(AND(AA216&gt;0.03, AB216&gt;=1), 1, 0))</f>
        <v>0</v>
      </c>
      <c r="AF216" s="4" t="s">
        <v>1005</v>
      </c>
      <c r="AG216" s="5">
        <v>0</v>
      </c>
      <c r="AH216" s="4" t="str">
        <f>IF(OR(AI216&gt;=3,AJ216="Shock"),"Shock","No Shock")</f>
        <v>Shock</v>
      </c>
      <c r="AI216" s="61">
        <v>9</v>
      </c>
      <c r="AJ216" s="6" t="str">
        <f>IF(AK216&gt;=1,"Shock","No Shock")</f>
        <v>No Shock</v>
      </c>
      <c r="AK216">
        <v>0</v>
      </c>
    </row>
    <row r="217" spans="1:37" ht="17.5" thickTop="1" thickBot="1" x14ac:dyDescent="0.5">
      <c r="A217" s="50" t="s">
        <v>147</v>
      </c>
      <c r="B217" s="3" t="s">
        <v>964</v>
      </c>
      <c r="C217" s="3" t="s">
        <v>973</v>
      </c>
      <c r="D217" s="3" t="s">
        <v>974</v>
      </c>
      <c r="E217" s="3" t="str">
        <f>_xlfn.CONCAT(D217,"_",A217)</f>
        <v>AF3405_February</v>
      </c>
      <c r="F217" s="10">
        <v>53183.100795480612</v>
      </c>
      <c r="G217" s="8">
        <f>COUNTIF(H217, "Shock")+COUNTIF(V217, "Shock")+COUNTIF(AF217, "Shock")+COUNTIF(AH217, "Shock")</f>
        <v>1</v>
      </c>
      <c r="H217" s="4" t="str">
        <f>IF(I217&gt;0, "Shock", "No shock")</f>
        <v>Shock</v>
      </c>
      <c r="I217" s="4">
        <f>SUM(P217:U217)</f>
        <v>1</v>
      </c>
      <c r="J217" s="17">
        <v>-9.5269865800949094E-2</v>
      </c>
      <c r="K217" s="17">
        <v>-0.81980846383424999</v>
      </c>
      <c r="L217" s="6" t="s">
        <v>1003</v>
      </c>
      <c r="M217" s="6" t="s">
        <v>1003</v>
      </c>
      <c r="N217" s="6" t="s">
        <v>1003</v>
      </c>
      <c r="O217" s="17">
        <v>0.3039739695225584</v>
      </c>
      <c r="P217" s="56">
        <f>IF(J217&lt;=-0.8, 1, 0)</f>
        <v>0</v>
      </c>
      <c r="Q217" s="6">
        <f>IF(K217&lt;=-0.8, 1, 0)</f>
        <v>1</v>
      </c>
      <c r="R217" s="6">
        <f>IF(AND(NOT(ISTEXT(L217)),L217&gt;=0.25),1,0)</f>
        <v>0</v>
      </c>
      <c r="S217" s="6">
        <f>IF(AND(NOT(ISTEXT(M217)),M217&gt;=0.25), 1, 0)</f>
        <v>0</v>
      </c>
      <c r="T217" s="6">
        <f>IF(AND(NOT(ISTEXT(N217)), N217&gt;=3), 1, 0)</f>
        <v>0</v>
      </c>
      <c r="U217" s="6">
        <f>IF(O217&lt;=-0.8, 1, 0)</f>
        <v>0</v>
      </c>
      <c r="V217" s="4" t="str">
        <f>IF(W217&gt;0, "Shock", "No shock")</f>
        <v>No shock</v>
      </c>
      <c r="W217" s="4">
        <f>SUM(AC217:AE217)</f>
        <v>0</v>
      </c>
      <c r="X217" s="51">
        <v>0.66131299999999993</v>
      </c>
      <c r="Y217" s="6">
        <v>3.45582581342729E-2</v>
      </c>
      <c r="Z217" s="6">
        <v>4.2493309999999999E-2</v>
      </c>
      <c r="AA217" s="16" t="s">
        <v>1003</v>
      </c>
      <c r="AB217" s="16" t="s">
        <v>1003</v>
      </c>
      <c r="AC217" s="6">
        <f>IF(ISTEXT(X217), 0, IF(X217&gt;1.4, 1, 0))</f>
        <v>0</v>
      </c>
      <c r="AD217" s="6">
        <f>IF(OR(ISTEXT(Y217), ISTEXT(Z217)), 0, IF(OR(Y217&gt;3, Z217&gt;=2), 1, 0))</f>
        <v>0</v>
      </c>
      <c r="AE217" s="6">
        <f>IF(AND(ISTEXT(AA217), ISTEXT(AB217)), 0, IF(AND(AA217&gt;0.03, AB217&gt;=1), 1, 0))</f>
        <v>0</v>
      </c>
      <c r="AF217" s="4" t="s">
        <v>1005</v>
      </c>
      <c r="AG217" s="5">
        <v>0</v>
      </c>
      <c r="AH217" s="4" t="str">
        <f>IF(OR(AI217&gt;=3,AJ217="Shock"),"Shock","No Shock")</f>
        <v>No Shock</v>
      </c>
      <c r="AI217" s="61">
        <v>0</v>
      </c>
      <c r="AJ217" s="6" t="str">
        <f>IF(AK217&gt;=1,"Shock","No Shock")</f>
        <v>No Shock</v>
      </c>
      <c r="AK217">
        <v>0</v>
      </c>
    </row>
    <row r="218" spans="1:37" ht="17.5" thickTop="1" thickBot="1" x14ac:dyDescent="0.5">
      <c r="A218" s="50" t="s">
        <v>147</v>
      </c>
      <c r="B218" s="3" t="s">
        <v>692</v>
      </c>
      <c r="C218" s="3" t="s">
        <v>698</v>
      </c>
      <c r="D218" s="3" t="s">
        <v>699</v>
      </c>
      <c r="E218" s="3" t="str">
        <f>_xlfn.CONCAT(D218,"_",A218)</f>
        <v>AF2204_February</v>
      </c>
      <c r="F218" s="10">
        <v>65747.93548385294</v>
      </c>
      <c r="G218" s="8">
        <f>COUNTIF(H218, "Shock")+COUNTIF(V218, "Shock")+COUNTIF(AF218, "Shock")+COUNTIF(AH218, "Shock")</f>
        <v>1</v>
      </c>
      <c r="H218" s="4" t="str">
        <f>IF(I218&gt;0, "Shock", "No shock")</f>
        <v>Shock</v>
      </c>
      <c r="I218" s="4">
        <f>SUM(P218:U218)</f>
        <v>1</v>
      </c>
      <c r="J218" s="17">
        <v>3.2605133614118202E-3</v>
      </c>
      <c r="K218" s="17">
        <v>-1.1998123189677401</v>
      </c>
      <c r="L218" s="6" t="s">
        <v>1003</v>
      </c>
      <c r="M218" s="6" t="s">
        <v>1003</v>
      </c>
      <c r="N218" s="6" t="s">
        <v>1003</v>
      </c>
      <c r="O218" s="17">
        <v>0.40198578063245149</v>
      </c>
      <c r="P218" s="56">
        <f>IF(J218&lt;=-0.8, 1, 0)</f>
        <v>0</v>
      </c>
      <c r="Q218" s="6">
        <f>IF(K218&lt;=-0.8, 1, 0)</f>
        <v>1</v>
      </c>
      <c r="R218" s="6">
        <f>IF(AND(NOT(ISTEXT(L218)),L218&gt;=0.25),1,0)</f>
        <v>0</v>
      </c>
      <c r="S218" s="6">
        <f>IF(AND(NOT(ISTEXT(M218)),M218&gt;=0.25), 1, 0)</f>
        <v>0</v>
      </c>
      <c r="T218" s="6">
        <f>IF(AND(NOT(ISTEXT(N218)), N218&gt;=3), 1, 0)</f>
        <v>0</v>
      </c>
      <c r="U218" s="6">
        <f>IF(O218&lt;=-0.8, 1, 0)</f>
        <v>0</v>
      </c>
      <c r="V218" s="4" t="str">
        <f>IF(W218&gt;0, "Shock", "No shock")</f>
        <v>No shock</v>
      </c>
      <c r="W218" s="4">
        <f>SUM(AC218:AE218)</f>
        <v>0</v>
      </c>
      <c r="X218" s="51">
        <v>0.69659300000000002</v>
      </c>
      <c r="Y218" s="6">
        <v>3.3729158345198199E-2</v>
      </c>
      <c r="Z218" s="6">
        <v>6.549147E-3</v>
      </c>
      <c r="AA218" s="16" t="s">
        <v>1003</v>
      </c>
      <c r="AB218" s="16" t="s">
        <v>1003</v>
      </c>
      <c r="AC218" s="6">
        <f>IF(ISTEXT(X218), 0, IF(X218&gt;1.4, 1, 0))</f>
        <v>0</v>
      </c>
      <c r="AD218" s="6">
        <f>IF(OR(ISTEXT(Y218), ISTEXT(Z218)), 0, IF(OR(Y218&gt;3, Z218&gt;=2), 1, 0))</f>
        <v>0</v>
      </c>
      <c r="AE218" s="6">
        <f>IF(AND(ISTEXT(AA218), ISTEXT(AB218)), 0, IF(AND(AA218&gt;0.03, AB218&gt;=1), 1, 0))</f>
        <v>0</v>
      </c>
      <c r="AF218" s="4" t="s">
        <v>1005</v>
      </c>
      <c r="AG218" s="5">
        <v>0</v>
      </c>
      <c r="AH218" s="4" t="str">
        <f>IF(OR(AI218&gt;=3,AJ218="Shock"),"Shock","No Shock")</f>
        <v>No Shock</v>
      </c>
      <c r="AI218" s="61">
        <v>1</v>
      </c>
      <c r="AJ218" s="6" t="str">
        <f>IF(AK218&gt;=1,"Shock","No Shock")</f>
        <v>No Shock</v>
      </c>
      <c r="AK218">
        <v>0</v>
      </c>
    </row>
    <row r="219" spans="1:37" ht="17.5" thickTop="1" thickBot="1" x14ac:dyDescent="0.5">
      <c r="A219" s="50" t="s">
        <v>147</v>
      </c>
      <c r="B219" s="3" t="s">
        <v>214</v>
      </c>
      <c r="C219" s="3" t="s">
        <v>223</v>
      </c>
      <c r="D219" s="3" t="s">
        <v>224</v>
      </c>
      <c r="E219" s="3" t="str">
        <f>_xlfn.CONCAT(D219,"_",A219)</f>
        <v>AF0405_February</v>
      </c>
      <c r="F219" s="10">
        <v>199203.02344659794</v>
      </c>
      <c r="G219" s="8">
        <f>COUNTIF(H219, "Shock")+COUNTIF(V219, "Shock")+COUNTIF(AF219, "Shock")+COUNTIF(AH219, "Shock")</f>
        <v>1</v>
      </c>
      <c r="H219" s="4" t="str">
        <f>IF(I219&gt;0, "Shock", "No shock")</f>
        <v>No shock</v>
      </c>
      <c r="I219" s="4">
        <f>SUM(P219:U219)</f>
        <v>0</v>
      </c>
      <c r="J219" s="17">
        <v>-0.35477971134500402</v>
      </c>
      <c r="K219" s="17">
        <v>-0.51718677613470299</v>
      </c>
      <c r="L219" s="6" t="s">
        <v>1003</v>
      </c>
      <c r="M219" s="6" t="s">
        <v>1003</v>
      </c>
      <c r="N219" s="6" t="s">
        <v>1003</v>
      </c>
      <c r="O219" s="17">
        <v>7.22019608002329E-3</v>
      </c>
      <c r="P219" s="56">
        <f>IF(J219&lt;=-0.8, 1, 0)</f>
        <v>0</v>
      </c>
      <c r="Q219" s="6">
        <f>IF(K219&lt;=-0.8, 1, 0)</f>
        <v>0</v>
      </c>
      <c r="R219" s="6">
        <f>IF(AND(NOT(ISTEXT(L219)),L219&gt;=0.25),1,0)</f>
        <v>0</v>
      </c>
      <c r="S219" s="6">
        <f>IF(AND(NOT(ISTEXT(M219)),M219&gt;=0.25), 1, 0)</f>
        <v>0</v>
      </c>
      <c r="T219" s="6">
        <f>IF(AND(NOT(ISTEXT(N219)), N219&gt;=3), 1, 0)</f>
        <v>0</v>
      </c>
      <c r="U219" s="6">
        <f>IF(O219&lt;=-0.8, 1, 0)</f>
        <v>0</v>
      </c>
      <c r="V219" s="4" t="str">
        <f>IF(W219&gt;0, "Shock", "No shock")</f>
        <v>No shock</v>
      </c>
      <c r="W219" s="4">
        <f>SUM(AC219:AE219)</f>
        <v>0</v>
      </c>
      <c r="X219" s="51">
        <v>0.76924000000000003</v>
      </c>
      <c r="Y219" s="6">
        <v>3.1442917964050097E-2</v>
      </c>
      <c r="Z219" s="6">
        <v>5.0872799999999996E-4</v>
      </c>
      <c r="AA219" s="16" t="s">
        <v>1003</v>
      </c>
      <c r="AB219" s="16" t="s">
        <v>1003</v>
      </c>
      <c r="AC219" s="6">
        <f>IF(ISTEXT(X219), 0, IF(X219&gt;1.4, 1, 0))</f>
        <v>0</v>
      </c>
      <c r="AD219" s="6">
        <f>IF(OR(ISTEXT(Y219), ISTEXT(Z219)), 0, IF(OR(Y219&gt;3, Z219&gt;=2), 1, 0))</f>
        <v>0</v>
      </c>
      <c r="AE219" s="6">
        <f>IF(AND(ISTEXT(AA219), ISTEXT(AB219)), 0, IF(AND(AA219&gt;0.03, AB219&gt;=1), 1, 0))</f>
        <v>0</v>
      </c>
      <c r="AF219" s="4" t="s">
        <v>1005</v>
      </c>
      <c r="AG219" s="5">
        <v>0</v>
      </c>
      <c r="AH219" s="4" t="str">
        <f>IF(OR(AI219&gt;=3,AJ219="Shock"),"Shock","No Shock")</f>
        <v>Shock</v>
      </c>
      <c r="AI219" s="61">
        <v>3</v>
      </c>
      <c r="AJ219" s="6" t="str">
        <f>IF(AK219&gt;=1,"Shock","No Shock")</f>
        <v>No Shock</v>
      </c>
      <c r="AK219">
        <v>0</v>
      </c>
    </row>
    <row r="220" spans="1:37" ht="17.5" thickTop="1" thickBot="1" x14ac:dyDescent="0.5">
      <c r="A220" s="50" t="s">
        <v>147</v>
      </c>
      <c r="B220" s="3" t="s">
        <v>596</v>
      </c>
      <c r="C220" s="3" t="s">
        <v>613</v>
      </c>
      <c r="D220" s="3" t="s">
        <v>614</v>
      </c>
      <c r="E220" s="3" t="str">
        <f>_xlfn.CONCAT(D220,"_",A220)</f>
        <v>AF1809_February</v>
      </c>
      <c r="F220" s="10">
        <v>81274.21323526479</v>
      </c>
      <c r="G220" s="8">
        <f>COUNTIF(H220, "Shock")+COUNTIF(V220, "Shock")+COUNTIF(AF220, "Shock")+COUNTIF(AH220, "Shock")</f>
        <v>1</v>
      </c>
      <c r="H220" s="4" t="str">
        <f>IF(I220&gt;0, "Shock", "No shock")</f>
        <v>Shock</v>
      </c>
      <c r="I220" s="4">
        <f>SUM(P220:U220)</f>
        <v>1</v>
      </c>
      <c r="J220" s="17">
        <v>-0.41155767966719198</v>
      </c>
      <c r="K220" s="17">
        <v>-1.4526191809598099</v>
      </c>
      <c r="L220" s="6" t="s">
        <v>1003</v>
      </c>
      <c r="M220" s="6" t="s">
        <v>1003</v>
      </c>
      <c r="N220" s="6" t="s">
        <v>1003</v>
      </c>
      <c r="O220" s="17">
        <v>-0.49879332867315279</v>
      </c>
      <c r="P220" s="56">
        <f>IF(J220&lt;=-0.8, 1, 0)</f>
        <v>0</v>
      </c>
      <c r="Q220" s="6">
        <f>IF(K220&lt;=-0.8, 1, 0)</f>
        <v>1</v>
      </c>
      <c r="R220" s="6">
        <f>IF(AND(NOT(ISTEXT(L220)),L220&gt;=0.25),1,0)</f>
        <v>0</v>
      </c>
      <c r="S220" s="6">
        <f>IF(AND(NOT(ISTEXT(M220)),M220&gt;=0.25), 1, 0)</f>
        <v>0</v>
      </c>
      <c r="T220" s="6">
        <f>IF(AND(NOT(ISTEXT(N220)), N220&gt;=3), 1, 0)</f>
        <v>0</v>
      </c>
      <c r="U220" s="6">
        <f>IF(O220&lt;=-0.8, 1, 0)</f>
        <v>0</v>
      </c>
      <c r="V220" s="4" t="str">
        <f>IF(W220&gt;0, "Shock", "No shock")</f>
        <v>No shock</v>
      </c>
      <c r="W220" s="4">
        <f>SUM(AC220:AE220)</f>
        <v>0</v>
      </c>
      <c r="X220" s="51">
        <v>1.1512959999999999</v>
      </c>
      <c r="Y220" s="6">
        <v>3.10698548103891E-2</v>
      </c>
      <c r="Z220" s="6">
        <v>1.314218E-2</v>
      </c>
      <c r="AA220" s="16" t="s">
        <v>1003</v>
      </c>
      <c r="AB220" s="16" t="s">
        <v>1003</v>
      </c>
      <c r="AC220" s="6">
        <f>IF(ISTEXT(X220), 0, IF(X220&gt;1.4, 1, 0))</f>
        <v>0</v>
      </c>
      <c r="AD220" s="6">
        <f>IF(OR(ISTEXT(Y220), ISTEXT(Z220)), 0, IF(OR(Y220&gt;3, Z220&gt;=2), 1, 0))</f>
        <v>0</v>
      </c>
      <c r="AE220" s="6">
        <f>IF(AND(ISTEXT(AA220), ISTEXT(AB220)), 0, IF(AND(AA220&gt;0.03, AB220&gt;=1), 1, 0))</f>
        <v>0</v>
      </c>
      <c r="AF220" s="4" t="s">
        <v>1005</v>
      </c>
      <c r="AG220" s="5">
        <v>0</v>
      </c>
      <c r="AH220" s="4" t="str">
        <f>IF(OR(AI220&gt;=3,AJ220="Shock"),"Shock","No Shock")</f>
        <v>No Shock</v>
      </c>
      <c r="AI220" s="61">
        <v>1</v>
      </c>
      <c r="AJ220" s="6" t="str">
        <f>IF(AK220&gt;=1,"Shock","No Shock")</f>
        <v>No Shock</v>
      </c>
      <c r="AK220">
        <v>0</v>
      </c>
    </row>
    <row r="221" spans="1:37" ht="17.5" thickTop="1" thickBot="1" x14ac:dyDescent="0.5">
      <c r="A221" s="50" t="s">
        <v>147</v>
      </c>
      <c r="B221" s="3" t="s">
        <v>193</v>
      </c>
      <c r="C221" s="3" t="s">
        <v>194</v>
      </c>
      <c r="D221" s="3" t="s">
        <v>195</v>
      </c>
      <c r="E221" s="3" t="str">
        <f>_xlfn.CONCAT(D221,"_",A221)</f>
        <v>AF0301_February</v>
      </c>
      <c r="F221" s="10">
        <v>273224.67913362751</v>
      </c>
      <c r="G221" s="8">
        <f>COUNTIF(H221, "Shock")+COUNTIF(V221, "Shock")+COUNTIF(AF221, "Shock")+COUNTIF(AH221, "Shock")</f>
        <v>2</v>
      </c>
      <c r="H221" s="4" t="str">
        <f>IF(I221&gt;0, "Shock", "No shock")</f>
        <v>Shock</v>
      </c>
      <c r="I221" s="4">
        <f>SUM(P221:U221)</f>
        <v>1</v>
      </c>
      <c r="J221" s="17">
        <v>-5.8503210078924901E-2</v>
      </c>
      <c r="K221" s="17">
        <v>-0.906270222230391</v>
      </c>
      <c r="L221" s="6" t="s">
        <v>1003</v>
      </c>
      <c r="M221" s="6" t="s">
        <v>1003</v>
      </c>
      <c r="N221" s="6" t="s">
        <v>1003</v>
      </c>
      <c r="O221" s="17">
        <v>8.5467492089003991E-2</v>
      </c>
      <c r="P221" s="56">
        <f>IF(J221&lt;=-0.8, 1, 0)</f>
        <v>0</v>
      </c>
      <c r="Q221" s="6">
        <f>IF(K221&lt;=-0.8, 1, 0)</f>
        <v>1</v>
      </c>
      <c r="R221" s="6">
        <f>IF(AND(NOT(ISTEXT(L221)),L221&gt;=0.25),1,0)</f>
        <v>0</v>
      </c>
      <c r="S221" s="6">
        <f>IF(AND(NOT(ISTEXT(M221)),M221&gt;=0.25), 1, 0)</f>
        <v>0</v>
      </c>
      <c r="T221" s="6">
        <f>IF(AND(NOT(ISTEXT(N221)), N221&gt;=3), 1, 0)</f>
        <v>0</v>
      </c>
      <c r="U221" s="6">
        <f>IF(O221&lt;=-0.8, 1, 0)</f>
        <v>0</v>
      </c>
      <c r="V221" s="4" t="str">
        <f>IF(W221&gt;0, "Shock", "No shock")</f>
        <v>No shock</v>
      </c>
      <c r="W221" s="4">
        <f>SUM(AC221:AE221)</f>
        <v>0</v>
      </c>
      <c r="X221" s="51">
        <v>1.1618360000000001</v>
      </c>
      <c r="Y221" s="6">
        <v>3.0389781760959599E-2</v>
      </c>
      <c r="Z221" s="6">
        <v>4.4598169999999996E-3</v>
      </c>
      <c r="AA221" s="16" t="s">
        <v>1003</v>
      </c>
      <c r="AB221" s="16" t="s">
        <v>1003</v>
      </c>
      <c r="AC221" s="6">
        <f>IF(ISTEXT(X221), 0, IF(X221&gt;1.4, 1, 0))</f>
        <v>0</v>
      </c>
      <c r="AD221" s="6">
        <f>IF(OR(ISTEXT(Y221), ISTEXT(Z221)), 0, IF(OR(Y221&gt;3, Z221&gt;=2), 1, 0))</f>
        <v>0</v>
      </c>
      <c r="AE221" s="6">
        <f>IF(AND(ISTEXT(AA221), ISTEXT(AB221)), 0, IF(AND(AA221&gt;0.03, AB221&gt;=1), 1, 0))</f>
        <v>0</v>
      </c>
      <c r="AF221" s="4" t="s">
        <v>1005</v>
      </c>
      <c r="AG221" s="5">
        <v>0</v>
      </c>
      <c r="AH221" s="4" t="str">
        <f>IF(OR(AI221&gt;=3,AJ221="Shock"),"Shock","No Shock")</f>
        <v>Shock</v>
      </c>
      <c r="AI221" s="61">
        <v>7</v>
      </c>
      <c r="AJ221" s="6" t="str">
        <f>IF(AK221&gt;=1,"Shock","No Shock")</f>
        <v>No Shock</v>
      </c>
      <c r="AK221">
        <v>0</v>
      </c>
    </row>
    <row r="222" spans="1:37" ht="17.5" thickTop="1" thickBot="1" x14ac:dyDescent="0.5">
      <c r="A222" s="50" t="s">
        <v>147</v>
      </c>
      <c r="B222" s="3" t="s">
        <v>522</v>
      </c>
      <c r="C222" s="3" t="s">
        <v>525</v>
      </c>
      <c r="D222" s="3" t="s">
        <v>526</v>
      </c>
      <c r="E222" s="3" t="str">
        <f>_xlfn.CONCAT(D222,"_",A222)</f>
        <v>AF1602_February</v>
      </c>
      <c r="F222" s="10">
        <v>43314.616355697653</v>
      </c>
      <c r="G222" s="8">
        <f>COUNTIF(H222, "Shock")+COUNTIF(V222, "Shock")+COUNTIF(AF222, "Shock")+COUNTIF(AH222, "Shock")</f>
        <v>2</v>
      </c>
      <c r="H222" s="4" t="str">
        <f>IF(I222&gt;0, "Shock", "No shock")</f>
        <v>Shock</v>
      </c>
      <c r="I222" s="4">
        <f>SUM(P222:U222)</f>
        <v>2</v>
      </c>
      <c r="J222" s="17">
        <v>-1.0013829657009701</v>
      </c>
      <c r="K222" s="17">
        <v>-1.4702050856181601</v>
      </c>
      <c r="L222" s="6" t="s">
        <v>1003</v>
      </c>
      <c r="M222" s="6" t="s">
        <v>1003</v>
      </c>
      <c r="N222" s="6" t="s">
        <v>1003</v>
      </c>
      <c r="O222" s="17">
        <v>-0.11894056791034251</v>
      </c>
      <c r="P222" s="56">
        <f>IF(J222&lt;=-0.8, 1, 0)</f>
        <v>1</v>
      </c>
      <c r="Q222" s="6">
        <f>IF(K222&lt;=-0.8, 1, 0)</f>
        <v>1</v>
      </c>
      <c r="R222" s="6">
        <f>IF(AND(NOT(ISTEXT(L222)),L222&gt;=0.25),1,0)</f>
        <v>0</v>
      </c>
      <c r="S222" s="6">
        <f>IF(AND(NOT(ISTEXT(M222)),M222&gt;=0.25), 1, 0)</f>
        <v>0</v>
      </c>
      <c r="T222" s="6">
        <f>IF(AND(NOT(ISTEXT(N222)), N222&gt;=3), 1, 0)</f>
        <v>0</v>
      </c>
      <c r="U222" s="6">
        <f>IF(O222&lt;=-0.8, 1, 0)</f>
        <v>0</v>
      </c>
      <c r="V222" s="4" t="str">
        <f>IF(W222&gt;0, "Shock", "No shock")</f>
        <v>No shock</v>
      </c>
      <c r="W222" s="4">
        <f>SUM(AC222:AE222)</f>
        <v>0</v>
      </c>
      <c r="X222" s="51">
        <v>0.88469200000000003</v>
      </c>
      <c r="Y222" s="6">
        <v>2.9998840471793301E-2</v>
      </c>
      <c r="Z222" s="6">
        <v>6.1737897E-2</v>
      </c>
      <c r="AA222" s="16" t="s">
        <v>1003</v>
      </c>
      <c r="AB222" s="16" t="s">
        <v>1003</v>
      </c>
      <c r="AC222" s="6">
        <f>IF(ISTEXT(X222), 0, IF(X222&gt;1.4, 1, 0))</f>
        <v>0</v>
      </c>
      <c r="AD222" s="6">
        <f>IF(OR(ISTEXT(Y222), ISTEXT(Z222)), 0, IF(OR(Y222&gt;3, Z222&gt;=2), 1, 0))</f>
        <v>0</v>
      </c>
      <c r="AE222" s="6">
        <f>IF(AND(ISTEXT(AA222), ISTEXT(AB222)), 0, IF(AND(AA222&gt;0.03, AB222&gt;=1), 1, 0))</f>
        <v>0</v>
      </c>
      <c r="AF222" s="4" t="s">
        <v>1005</v>
      </c>
      <c r="AG222" s="5">
        <v>0</v>
      </c>
      <c r="AH222" s="4" t="str">
        <f>IF(OR(AI222&gt;=3,AJ222="Shock"),"Shock","No Shock")</f>
        <v>Shock</v>
      </c>
      <c r="AI222" s="61">
        <v>7</v>
      </c>
      <c r="AJ222" s="6" t="str">
        <f>IF(AK222&gt;=1,"Shock","No Shock")</f>
        <v>Shock</v>
      </c>
      <c r="AK222">
        <v>6</v>
      </c>
    </row>
    <row r="223" spans="1:37" ht="17.5" thickTop="1" thickBot="1" x14ac:dyDescent="0.5">
      <c r="A223" s="50" t="s">
        <v>147</v>
      </c>
      <c r="B223" s="3" t="s">
        <v>631</v>
      </c>
      <c r="C223" s="3" t="s">
        <v>639</v>
      </c>
      <c r="D223" s="3" t="s">
        <v>640</v>
      </c>
      <c r="E223" s="3" t="str">
        <f>_xlfn.CONCAT(D223,"_",A223)</f>
        <v>AF1905_February</v>
      </c>
      <c r="F223" s="10">
        <v>426666.50046505075</v>
      </c>
      <c r="G223" s="8">
        <f>COUNTIF(H223, "Shock")+COUNTIF(V223, "Shock")+COUNTIF(AF223, "Shock")+COUNTIF(AH223, "Shock")</f>
        <v>1</v>
      </c>
      <c r="H223" s="4" t="str">
        <f>IF(I223&gt;0, "Shock", "No shock")</f>
        <v>Shock</v>
      </c>
      <c r="I223" s="4">
        <f>SUM(P223:U223)</f>
        <v>1</v>
      </c>
      <c r="J223" s="17">
        <v>-0.67868073864115597</v>
      </c>
      <c r="K223" s="17">
        <v>-1.57567665312025</v>
      </c>
      <c r="L223" s="6" t="s">
        <v>1003</v>
      </c>
      <c r="M223" s="6" t="s">
        <v>1003</v>
      </c>
      <c r="N223" s="6" t="s">
        <v>1003</v>
      </c>
      <c r="O223" s="17">
        <v>0.24894435571014889</v>
      </c>
      <c r="P223" s="56">
        <f>IF(J223&lt;=-0.8, 1, 0)</f>
        <v>0</v>
      </c>
      <c r="Q223" s="6">
        <f>IF(K223&lt;=-0.8, 1, 0)</f>
        <v>1</v>
      </c>
      <c r="R223" s="6">
        <f>IF(AND(NOT(ISTEXT(L223)),L223&gt;=0.25),1,0)</f>
        <v>0</v>
      </c>
      <c r="S223" s="6">
        <f>IF(AND(NOT(ISTEXT(M223)),M223&gt;=0.25), 1, 0)</f>
        <v>0</v>
      </c>
      <c r="T223" s="6">
        <f>IF(AND(NOT(ISTEXT(N223)), N223&gt;=3), 1, 0)</f>
        <v>0</v>
      </c>
      <c r="U223" s="6">
        <f>IF(O223&lt;=-0.8, 1, 0)</f>
        <v>0</v>
      </c>
      <c r="V223" s="4" t="str">
        <f>IF(W223&gt;0, "Shock", "No shock")</f>
        <v>No shock</v>
      </c>
      <c r="W223" s="4">
        <f>SUM(AC223:AE223)</f>
        <v>0</v>
      </c>
      <c r="X223" s="51">
        <v>1.0869949999999999</v>
      </c>
      <c r="Y223" s="6">
        <v>2.9386973216371799E-2</v>
      </c>
      <c r="Z223" s="6">
        <v>0.109568551</v>
      </c>
      <c r="AA223" s="16" t="s">
        <v>1003</v>
      </c>
      <c r="AB223" s="16" t="s">
        <v>1003</v>
      </c>
      <c r="AC223" s="6">
        <f>IF(ISTEXT(X223), 0, IF(X223&gt;1.4, 1, 0))</f>
        <v>0</v>
      </c>
      <c r="AD223" s="6">
        <f>IF(OR(ISTEXT(Y223), ISTEXT(Z223)), 0, IF(OR(Y223&gt;3, Z223&gt;=2), 1, 0))</f>
        <v>0</v>
      </c>
      <c r="AE223" s="6">
        <f>IF(AND(ISTEXT(AA223), ISTEXT(AB223)), 0, IF(AND(AA223&gt;0.03, AB223&gt;=1), 1, 0))</f>
        <v>0</v>
      </c>
      <c r="AF223" s="4" t="s">
        <v>1005</v>
      </c>
      <c r="AG223" s="5">
        <v>0</v>
      </c>
      <c r="AH223" s="4" t="str">
        <f>IF(OR(AI223&gt;=3,AJ223="Shock"),"Shock","No Shock")</f>
        <v>No Shock</v>
      </c>
      <c r="AI223" s="61">
        <v>1</v>
      </c>
      <c r="AJ223" s="6" t="str">
        <f>IF(AK223&gt;=1,"Shock","No Shock")</f>
        <v>No Shock</v>
      </c>
      <c r="AK223">
        <v>0</v>
      </c>
    </row>
    <row r="224" spans="1:37" ht="17.5" thickTop="1" thickBot="1" x14ac:dyDescent="0.5">
      <c r="A224" s="50" t="s">
        <v>147</v>
      </c>
      <c r="B224" s="3" t="s">
        <v>660</v>
      </c>
      <c r="C224" s="3" t="s">
        <v>688</v>
      </c>
      <c r="D224" s="3" t="s">
        <v>689</v>
      </c>
      <c r="E224" s="3" t="str">
        <f>_xlfn.CONCAT(D224,"_",A224)</f>
        <v>AF2115_February</v>
      </c>
      <c r="F224" s="10">
        <v>66893.803142546982</v>
      </c>
      <c r="G224" s="8">
        <f>COUNTIF(H224, "Shock")+COUNTIF(V224, "Shock")+COUNTIF(AF224, "Shock")+COUNTIF(AH224, "Shock")</f>
        <v>1</v>
      </c>
      <c r="H224" s="4" t="str">
        <f>IF(I224&gt;0, "Shock", "No shock")</f>
        <v>Shock</v>
      </c>
      <c r="I224" s="4">
        <f>SUM(P224:U224)</f>
        <v>1</v>
      </c>
      <c r="J224" s="17">
        <v>-0.15873512205188001</v>
      </c>
      <c r="K224" s="17">
        <v>-1.1922257307804001</v>
      </c>
      <c r="L224" s="6" t="s">
        <v>1003</v>
      </c>
      <c r="M224" s="6" t="s">
        <v>1003</v>
      </c>
      <c r="N224" s="6" t="s">
        <v>1003</v>
      </c>
      <c r="O224" s="17">
        <v>-0.27919896871335642</v>
      </c>
      <c r="P224" s="56">
        <f>IF(J224&lt;=-0.8, 1, 0)</f>
        <v>0</v>
      </c>
      <c r="Q224" s="6">
        <f>IF(K224&lt;=-0.8, 1, 0)</f>
        <v>1</v>
      </c>
      <c r="R224" s="6">
        <f>IF(AND(NOT(ISTEXT(L224)),L224&gt;=0.25),1,0)</f>
        <v>0</v>
      </c>
      <c r="S224" s="6">
        <f>IF(AND(NOT(ISTEXT(M224)),M224&gt;=0.25), 1, 0)</f>
        <v>0</v>
      </c>
      <c r="T224" s="6">
        <f>IF(AND(NOT(ISTEXT(N224)), N224&gt;=3), 1, 0)</f>
        <v>0</v>
      </c>
      <c r="U224" s="6">
        <f>IF(O224&lt;=-0.8, 1, 0)</f>
        <v>0</v>
      </c>
      <c r="V224" s="4" t="str">
        <f>IF(W224&gt;0, "Shock", "No shock")</f>
        <v>No shock</v>
      </c>
      <c r="W224" s="4">
        <f>SUM(AC224:AE224)</f>
        <v>0</v>
      </c>
      <c r="X224" s="51">
        <v>0.73498799999999997</v>
      </c>
      <c r="Y224" s="6">
        <v>2.9186102986608502E-2</v>
      </c>
      <c r="Z224" s="6">
        <v>4.9686310000000003E-3</v>
      </c>
      <c r="AA224" s="16" t="s">
        <v>1003</v>
      </c>
      <c r="AB224" s="16" t="s">
        <v>1003</v>
      </c>
      <c r="AC224" s="6">
        <f>IF(ISTEXT(X224), 0, IF(X224&gt;1.4, 1, 0))</f>
        <v>0</v>
      </c>
      <c r="AD224" s="6">
        <f>IF(OR(ISTEXT(Y224), ISTEXT(Z224)), 0, IF(OR(Y224&gt;3, Z224&gt;=2), 1, 0))</f>
        <v>0</v>
      </c>
      <c r="AE224" s="6">
        <f>IF(AND(ISTEXT(AA224), ISTEXT(AB224)), 0, IF(AND(AA224&gt;0.03, AB224&gt;=1), 1, 0))</f>
        <v>0</v>
      </c>
      <c r="AF224" s="4" t="s">
        <v>1005</v>
      </c>
      <c r="AG224" s="5">
        <v>0</v>
      </c>
      <c r="AH224" s="4" t="str">
        <f>IF(OR(AI224&gt;=3,AJ224="Shock"),"Shock","No Shock")</f>
        <v>No Shock</v>
      </c>
      <c r="AI224" s="61">
        <v>0</v>
      </c>
      <c r="AJ224" s="6" t="str">
        <f>IF(AK224&gt;=1,"Shock","No Shock")</f>
        <v>No Shock</v>
      </c>
      <c r="AK224">
        <v>0</v>
      </c>
    </row>
    <row r="225" spans="1:37" ht="17.5" thickTop="1" thickBot="1" x14ac:dyDescent="0.5">
      <c r="A225" s="50" t="s">
        <v>147</v>
      </c>
      <c r="B225" s="3" t="s">
        <v>178</v>
      </c>
      <c r="C225" s="3" t="s">
        <v>185</v>
      </c>
      <c r="D225" s="3" t="s">
        <v>186</v>
      </c>
      <c r="E225" s="3" t="str">
        <f>_xlfn.CONCAT(D225,"_",A225)</f>
        <v>AF0204_February</v>
      </c>
      <c r="F225" s="10">
        <v>102132.53965850003</v>
      </c>
      <c r="G225" s="8">
        <f>COUNTIF(H225, "Shock")+COUNTIF(V225, "Shock")+COUNTIF(AF225, "Shock")+COUNTIF(AH225, "Shock")</f>
        <v>1</v>
      </c>
      <c r="H225" s="4" t="str">
        <f>IF(I225&gt;0, "Shock", "No shock")</f>
        <v>Shock</v>
      </c>
      <c r="I225" s="4">
        <f>SUM(P225:U225)</f>
        <v>1</v>
      </c>
      <c r="J225" s="17">
        <v>-0.38722054660320299</v>
      </c>
      <c r="K225" s="17">
        <v>-1.09227687120438</v>
      </c>
      <c r="L225" s="6" t="s">
        <v>1003</v>
      </c>
      <c r="M225" s="6" t="s">
        <v>1003</v>
      </c>
      <c r="N225" s="6" t="s">
        <v>1003</v>
      </c>
      <c r="O225" s="17">
        <v>0.53174238568226961</v>
      </c>
      <c r="P225" s="56">
        <f>IF(J225&lt;=-0.8, 1, 0)</f>
        <v>0</v>
      </c>
      <c r="Q225" s="6">
        <f>IF(K225&lt;=-0.8, 1, 0)</f>
        <v>1</v>
      </c>
      <c r="R225" s="6">
        <f>IF(AND(NOT(ISTEXT(L225)),L225&gt;=0.25),1,0)</f>
        <v>0</v>
      </c>
      <c r="S225" s="6">
        <f>IF(AND(NOT(ISTEXT(M225)),M225&gt;=0.25), 1, 0)</f>
        <v>0</v>
      </c>
      <c r="T225" s="6">
        <f>IF(AND(NOT(ISTEXT(N225)), N225&gt;=3), 1, 0)</f>
        <v>0</v>
      </c>
      <c r="U225" s="6">
        <f>IF(O225&lt;=-0.8, 1, 0)</f>
        <v>0</v>
      </c>
      <c r="V225" s="4" t="str">
        <f>IF(W225&gt;0, "Shock", "No shock")</f>
        <v>No shock</v>
      </c>
      <c r="W225" s="4">
        <f>SUM(AC225:AE225)</f>
        <v>0</v>
      </c>
      <c r="X225" s="51">
        <v>1.1439239999999999</v>
      </c>
      <c r="Y225" s="6">
        <v>2.7792957998623798E-2</v>
      </c>
      <c r="Z225" s="6">
        <v>3.4782089999999999E-3</v>
      </c>
      <c r="AA225" s="16" t="s">
        <v>1003</v>
      </c>
      <c r="AB225" s="16" t="s">
        <v>1003</v>
      </c>
      <c r="AC225" s="6">
        <f>IF(ISTEXT(X225), 0, IF(X225&gt;1.4, 1, 0))</f>
        <v>0</v>
      </c>
      <c r="AD225" s="6">
        <f>IF(OR(ISTEXT(Y225), ISTEXT(Z225)), 0, IF(OR(Y225&gt;3, Z225&gt;=2), 1, 0))</f>
        <v>0</v>
      </c>
      <c r="AE225" s="6">
        <f>IF(AND(ISTEXT(AA225), ISTEXT(AB225)), 0, IF(AND(AA225&gt;0.03, AB225&gt;=1), 1, 0))</f>
        <v>0</v>
      </c>
      <c r="AF225" s="4" t="s">
        <v>1005</v>
      </c>
      <c r="AG225" s="5">
        <v>0</v>
      </c>
      <c r="AH225" s="4" t="str">
        <f>IF(OR(AI225&gt;=3,AJ225="Shock"),"Shock","No Shock")</f>
        <v>No Shock</v>
      </c>
      <c r="AI225" s="61">
        <v>2</v>
      </c>
      <c r="AJ225" s="6" t="str">
        <f>IF(AK225&gt;=1,"Shock","No Shock")</f>
        <v>No Shock</v>
      </c>
      <c r="AK225">
        <v>0</v>
      </c>
    </row>
    <row r="226" spans="1:37" ht="17.5" thickTop="1" thickBot="1" x14ac:dyDescent="0.5">
      <c r="A226" s="50" t="s">
        <v>147</v>
      </c>
      <c r="B226" s="3" t="s">
        <v>645</v>
      </c>
      <c r="C226" s="3" t="s">
        <v>646</v>
      </c>
      <c r="D226" s="3" t="s">
        <v>647</v>
      </c>
      <c r="E226" s="3" t="str">
        <f>_xlfn.CONCAT(D226,"_",A226)</f>
        <v>AF2001_February</v>
      </c>
      <c r="F226" s="10">
        <v>175337.44748941041</v>
      </c>
      <c r="G226" s="8">
        <f>COUNTIF(H226, "Shock")+COUNTIF(V226, "Shock")+COUNTIF(AF226, "Shock")+COUNTIF(AH226, "Shock")</f>
        <v>1</v>
      </c>
      <c r="H226" s="4" t="str">
        <f>IF(I226&gt;0, "Shock", "No shock")</f>
        <v>Shock</v>
      </c>
      <c r="I226" s="4">
        <f>SUM(P226:U226)</f>
        <v>2</v>
      </c>
      <c r="J226" s="17">
        <v>-0.21736530932214301</v>
      </c>
      <c r="K226" s="17">
        <v>-1.4950504583471</v>
      </c>
      <c r="L226" s="6" t="s">
        <v>1003</v>
      </c>
      <c r="M226" s="6" t="s">
        <v>1003</v>
      </c>
      <c r="N226" s="6" t="s">
        <v>1003</v>
      </c>
      <c r="O226" s="17">
        <v>-1.2079692947417819</v>
      </c>
      <c r="P226" s="56">
        <f>IF(J226&lt;=-0.8, 1, 0)</f>
        <v>0</v>
      </c>
      <c r="Q226" s="6">
        <f>IF(K226&lt;=-0.8, 1, 0)</f>
        <v>1</v>
      </c>
      <c r="R226" s="6">
        <f>IF(AND(NOT(ISTEXT(L226)),L226&gt;=0.25),1,0)</f>
        <v>0</v>
      </c>
      <c r="S226" s="6">
        <f>IF(AND(NOT(ISTEXT(M226)),M226&gt;=0.25), 1, 0)</f>
        <v>0</v>
      </c>
      <c r="T226" s="6">
        <f>IF(AND(NOT(ISTEXT(N226)), N226&gt;=3), 1, 0)</f>
        <v>0</v>
      </c>
      <c r="U226" s="6">
        <f>IF(O226&lt;=-0.8, 1, 0)</f>
        <v>1</v>
      </c>
      <c r="V226" s="4" t="str">
        <f>IF(W226&gt;0, "Shock", "No shock")</f>
        <v>No shock</v>
      </c>
      <c r="W226" s="4">
        <f>SUM(AC226:AE226)</f>
        <v>0</v>
      </c>
      <c r="X226" s="51">
        <v>0.83495099999999989</v>
      </c>
      <c r="Y226" s="6">
        <v>2.6677883136703301E-2</v>
      </c>
      <c r="Z226" s="6">
        <v>3.9296410000000002E-3</v>
      </c>
      <c r="AA226" s="16" t="s">
        <v>1003</v>
      </c>
      <c r="AB226" s="16" t="s">
        <v>1003</v>
      </c>
      <c r="AC226" s="6">
        <f>IF(ISTEXT(X226), 0, IF(X226&gt;1.4, 1, 0))</f>
        <v>0</v>
      </c>
      <c r="AD226" s="6">
        <f>IF(OR(ISTEXT(Y226), ISTEXT(Z226)), 0, IF(OR(Y226&gt;3, Z226&gt;=2), 1, 0))</f>
        <v>0</v>
      </c>
      <c r="AE226" s="6">
        <f>IF(AND(ISTEXT(AA226), ISTEXT(AB226)), 0, IF(AND(AA226&gt;0.03, AB226&gt;=1), 1, 0))</f>
        <v>0</v>
      </c>
      <c r="AF226" s="4" t="s">
        <v>1005</v>
      </c>
      <c r="AG226" s="5">
        <v>0</v>
      </c>
      <c r="AH226" s="4" t="str">
        <f>IF(OR(AI226&gt;=3,AJ226="Shock"),"Shock","No Shock")</f>
        <v>No Shock</v>
      </c>
      <c r="AI226" s="61">
        <v>1</v>
      </c>
      <c r="AJ226" s="6" t="str">
        <f>IF(AK226&gt;=1,"Shock","No Shock")</f>
        <v>No Shock</v>
      </c>
      <c r="AK226">
        <v>0</v>
      </c>
    </row>
    <row r="227" spans="1:37" ht="17.5" thickTop="1" thickBot="1" x14ac:dyDescent="0.5">
      <c r="A227" s="50" t="s">
        <v>147</v>
      </c>
      <c r="B227" s="3" t="s">
        <v>248</v>
      </c>
      <c r="C227" s="3" t="s">
        <v>279</v>
      </c>
      <c r="D227" s="3" t="s">
        <v>280</v>
      </c>
      <c r="E227" s="3" t="str">
        <f>_xlfn.CONCAT(D227,"_",A227)</f>
        <v>AF0616_February</v>
      </c>
      <c r="F227" s="10">
        <v>108494.4665294157</v>
      </c>
      <c r="G227" s="8">
        <f>COUNTIF(H227, "Shock")+COUNTIF(V227, "Shock")+COUNTIF(AF227, "Shock")+COUNTIF(AH227, "Shock")</f>
        <v>2</v>
      </c>
      <c r="H227" s="4" t="str">
        <f>IF(I227&gt;0, "Shock", "No shock")</f>
        <v>Shock</v>
      </c>
      <c r="I227" s="4">
        <f>SUM(P227:U227)</f>
        <v>2</v>
      </c>
      <c r="J227" s="17">
        <v>-0.97174752610070403</v>
      </c>
      <c r="K227" s="17">
        <v>-1.10103478602001</v>
      </c>
      <c r="L227" s="6" t="s">
        <v>1003</v>
      </c>
      <c r="M227" s="6" t="s">
        <v>1003</v>
      </c>
      <c r="N227" s="6" t="s">
        <v>1003</v>
      </c>
      <c r="O227" s="17">
        <v>-0.79326366570582818</v>
      </c>
      <c r="P227" s="56">
        <f>IF(J227&lt;=-0.8, 1, 0)</f>
        <v>1</v>
      </c>
      <c r="Q227" s="6">
        <f>IF(K227&lt;=-0.8, 1, 0)</f>
        <v>1</v>
      </c>
      <c r="R227" s="6">
        <f>IF(AND(NOT(ISTEXT(L227)),L227&gt;=0.25),1,0)</f>
        <v>0</v>
      </c>
      <c r="S227" s="6">
        <f>IF(AND(NOT(ISTEXT(M227)),M227&gt;=0.25), 1, 0)</f>
        <v>0</v>
      </c>
      <c r="T227" s="6">
        <f>IF(AND(NOT(ISTEXT(N227)), N227&gt;=3), 1, 0)</f>
        <v>0</v>
      </c>
      <c r="U227" s="6">
        <f>IF(O227&lt;=-0.8, 1, 0)</f>
        <v>0</v>
      </c>
      <c r="V227" s="4" t="str">
        <f>IF(W227&gt;0, "Shock", "No shock")</f>
        <v>No shock</v>
      </c>
      <c r="W227" s="4">
        <f>SUM(AC227:AE227)</f>
        <v>0</v>
      </c>
      <c r="X227" s="51">
        <v>0.82582899999999992</v>
      </c>
      <c r="Y227" s="6">
        <v>2.6183547249964599E-2</v>
      </c>
      <c r="Z227" s="6">
        <v>1.0745823E-2</v>
      </c>
      <c r="AA227" s="16" t="s">
        <v>1003</v>
      </c>
      <c r="AB227" s="16" t="s">
        <v>1003</v>
      </c>
      <c r="AC227" s="6">
        <f>IF(ISTEXT(X227), 0, IF(X227&gt;1.4, 1, 0))</f>
        <v>0</v>
      </c>
      <c r="AD227" s="6">
        <f>IF(OR(ISTEXT(Y227), ISTEXT(Z227)), 0, IF(OR(Y227&gt;3, Z227&gt;=2), 1, 0))</f>
        <v>0</v>
      </c>
      <c r="AE227" s="6">
        <f>IF(AND(ISTEXT(AA227), ISTEXT(AB227)), 0, IF(AND(AA227&gt;0.03, AB227&gt;=1), 1, 0))</f>
        <v>0</v>
      </c>
      <c r="AF227" s="4" t="s">
        <v>1005</v>
      </c>
      <c r="AG227" s="5">
        <v>0</v>
      </c>
      <c r="AH227" s="4" t="str">
        <f>IF(OR(AI227&gt;=3,AJ227="Shock"),"Shock","No Shock")</f>
        <v>Shock</v>
      </c>
      <c r="AI227" s="61">
        <v>8</v>
      </c>
      <c r="AJ227" s="6" t="str">
        <f>IF(AK227&gt;=1,"Shock","No Shock")</f>
        <v>No Shock</v>
      </c>
      <c r="AK227">
        <v>0</v>
      </c>
    </row>
    <row r="228" spans="1:37" ht="17.5" thickTop="1" thickBot="1" x14ac:dyDescent="0.5">
      <c r="A228" s="50" t="s">
        <v>147</v>
      </c>
      <c r="B228" s="3" t="s">
        <v>248</v>
      </c>
      <c r="C228" s="3" t="s">
        <v>285</v>
      </c>
      <c r="D228" s="3" t="s">
        <v>286</v>
      </c>
      <c r="E228" s="3" t="str">
        <f>_xlfn.CONCAT(D228,"_",A228)</f>
        <v>AF0619_February</v>
      </c>
      <c r="F228" s="10">
        <v>107085.74976197489</v>
      </c>
      <c r="G228" s="8">
        <f>COUNTIF(H228, "Shock")+COUNTIF(V228, "Shock")+COUNTIF(AF228, "Shock")+COUNTIF(AH228, "Shock")</f>
        <v>1</v>
      </c>
      <c r="H228" s="4" t="str">
        <f>IF(I228&gt;0, "Shock", "No shock")</f>
        <v>Shock</v>
      </c>
      <c r="I228" s="4">
        <f>SUM(P228:U228)</f>
        <v>1</v>
      </c>
      <c r="J228" s="17">
        <v>-0.56948151191075602</v>
      </c>
      <c r="K228" s="17">
        <v>-1.4478854073418499</v>
      </c>
      <c r="L228" s="6" t="s">
        <v>1003</v>
      </c>
      <c r="M228" s="6" t="s">
        <v>1003</v>
      </c>
      <c r="N228" s="6" t="s">
        <v>1003</v>
      </c>
      <c r="O228" s="17">
        <v>0.17913478534763391</v>
      </c>
      <c r="P228" s="56">
        <f>IF(J228&lt;=-0.8, 1, 0)</f>
        <v>0</v>
      </c>
      <c r="Q228" s="6">
        <f>IF(K228&lt;=-0.8, 1, 0)</f>
        <v>1</v>
      </c>
      <c r="R228" s="6">
        <f>IF(AND(NOT(ISTEXT(L228)),L228&gt;=0.25),1,0)</f>
        <v>0</v>
      </c>
      <c r="S228" s="6">
        <f>IF(AND(NOT(ISTEXT(M228)),M228&gt;=0.25), 1, 0)</f>
        <v>0</v>
      </c>
      <c r="T228" s="6">
        <f>IF(AND(NOT(ISTEXT(N228)), N228&gt;=3), 1, 0)</f>
        <v>0</v>
      </c>
      <c r="U228" s="6">
        <f>IF(O228&lt;=-0.8, 1, 0)</f>
        <v>0</v>
      </c>
      <c r="V228" s="4" t="str">
        <f>IF(W228&gt;0, "Shock", "No shock")</f>
        <v>No shock</v>
      </c>
      <c r="W228" s="4">
        <f>SUM(AC228:AE228)</f>
        <v>0</v>
      </c>
      <c r="X228" s="51">
        <v>0.9472799999999999</v>
      </c>
      <c r="Y228" s="6">
        <v>2.53806785842772E-2</v>
      </c>
      <c r="Z228" s="6">
        <v>1.0370941E-2</v>
      </c>
      <c r="AA228" s="16" t="s">
        <v>1003</v>
      </c>
      <c r="AB228" s="16" t="s">
        <v>1003</v>
      </c>
      <c r="AC228" s="6">
        <f>IF(ISTEXT(X228), 0, IF(X228&gt;1.4, 1, 0))</f>
        <v>0</v>
      </c>
      <c r="AD228" s="6">
        <f>IF(OR(ISTEXT(Y228), ISTEXT(Z228)), 0, IF(OR(Y228&gt;3, Z228&gt;=2), 1, 0))</f>
        <v>0</v>
      </c>
      <c r="AE228" s="6">
        <f>IF(AND(ISTEXT(AA228), ISTEXT(AB228)), 0, IF(AND(AA228&gt;0.03, AB228&gt;=1), 1, 0))</f>
        <v>0</v>
      </c>
      <c r="AF228" s="4" t="s">
        <v>1005</v>
      </c>
      <c r="AG228" s="5">
        <v>0</v>
      </c>
      <c r="AH228" s="4" t="str">
        <f>IF(OR(AI228&gt;=3,AJ228="Shock"),"Shock","No Shock")</f>
        <v>No Shock</v>
      </c>
      <c r="AI228" s="61">
        <v>1</v>
      </c>
      <c r="AJ228" s="6" t="str">
        <f>IF(AK228&gt;=1,"Shock","No Shock")</f>
        <v>No Shock</v>
      </c>
      <c r="AK228">
        <v>0</v>
      </c>
    </row>
    <row r="229" spans="1:37" ht="17.5" thickTop="1" thickBot="1" x14ac:dyDescent="0.5">
      <c r="A229" s="50" t="s">
        <v>147</v>
      </c>
      <c r="B229" s="3" t="s">
        <v>248</v>
      </c>
      <c r="C229" s="3" t="s">
        <v>273</v>
      </c>
      <c r="D229" s="3" t="s">
        <v>274</v>
      </c>
      <c r="E229" s="3" t="str">
        <f>_xlfn.CONCAT(D229,"_",A229)</f>
        <v>AF0613_February</v>
      </c>
      <c r="F229" s="10">
        <v>74907.597050938435</v>
      </c>
      <c r="G229" s="8">
        <f>COUNTIF(H229, "Shock")+COUNTIF(V229, "Shock")+COUNTIF(AF229, "Shock")+COUNTIF(AH229, "Shock")</f>
        <v>2</v>
      </c>
      <c r="H229" s="4" t="str">
        <f>IF(I229&gt;0, "Shock", "No shock")</f>
        <v>Shock</v>
      </c>
      <c r="I229" s="4">
        <f>SUM(P229:U229)</f>
        <v>1</v>
      </c>
      <c r="J229" s="17">
        <v>-0.71407809481024698</v>
      </c>
      <c r="K229" s="17">
        <v>-1.1087163984775501</v>
      </c>
      <c r="L229" s="6" t="s">
        <v>1003</v>
      </c>
      <c r="M229" s="6" t="s">
        <v>1003</v>
      </c>
      <c r="N229" s="6" t="s">
        <v>1003</v>
      </c>
      <c r="O229" s="17">
        <v>0.16192308877624961</v>
      </c>
      <c r="P229" s="56">
        <f>IF(J229&lt;=-0.8, 1, 0)</f>
        <v>0</v>
      </c>
      <c r="Q229" s="6">
        <f>IF(K229&lt;=-0.8, 1, 0)</f>
        <v>1</v>
      </c>
      <c r="R229" s="6">
        <f>IF(AND(NOT(ISTEXT(L229)),L229&gt;=0.25),1,0)</f>
        <v>0</v>
      </c>
      <c r="S229" s="6">
        <f>IF(AND(NOT(ISTEXT(M229)),M229&gt;=0.25), 1, 0)</f>
        <v>0</v>
      </c>
      <c r="T229" s="6">
        <f>IF(AND(NOT(ISTEXT(N229)), N229&gt;=3), 1, 0)</f>
        <v>0</v>
      </c>
      <c r="U229" s="6">
        <f>IF(O229&lt;=-0.8, 1, 0)</f>
        <v>0</v>
      </c>
      <c r="V229" s="4" t="str">
        <f>IF(W229&gt;0, "Shock", "No shock")</f>
        <v>No shock</v>
      </c>
      <c r="W229" s="4">
        <f>SUM(AC229:AE229)</f>
        <v>0</v>
      </c>
      <c r="X229" s="51">
        <v>0.92160200000000003</v>
      </c>
      <c r="Y229" s="6">
        <v>2.4520729146042902E-2</v>
      </c>
      <c r="Z229" s="6">
        <v>5.3452869999999998E-3</v>
      </c>
      <c r="AA229" s="16" t="s">
        <v>1003</v>
      </c>
      <c r="AB229" s="16" t="s">
        <v>1003</v>
      </c>
      <c r="AC229" s="6">
        <f>IF(ISTEXT(X229), 0, IF(X229&gt;1.4, 1, 0))</f>
        <v>0</v>
      </c>
      <c r="AD229" s="6">
        <f>IF(OR(ISTEXT(Y229), ISTEXT(Z229)), 0, IF(OR(Y229&gt;3, Z229&gt;=2), 1, 0))</f>
        <v>0</v>
      </c>
      <c r="AE229" s="6">
        <f>IF(AND(ISTEXT(AA229), ISTEXT(AB229)), 0, IF(AND(AA229&gt;0.03, AB229&gt;=1), 1, 0))</f>
        <v>0</v>
      </c>
      <c r="AF229" s="4" t="s">
        <v>1005</v>
      </c>
      <c r="AG229" s="5">
        <v>0</v>
      </c>
      <c r="AH229" s="4" t="str">
        <f>IF(OR(AI229&gt;=3,AJ229="Shock"),"Shock","No Shock")</f>
        <v>Shock</v>
      </c>
      <c r="AI229" s="61">
        <v>9</v>
      </c>
      <c r="AJ229" s="6" t="str">
        <f>IF(AK229&gt;=1,"Shock","No Shock")</f>
        <v>No Shock</v>
      </c>
      <c r="AK229">
        <v>0</v>
      </c>
    </row>
    <row r="230" spans="1:37" ht="17.5" thickTop="1" thickBot="1" x14ac:dyDescent="0.5">
      <c r="A230" s="50" t="s">
        <v>147</v>
      </c>
      <c r="B230" s="3" t="s">
        <v>868</v>
      </c>
      <c r="C230" s="3" t="s">
        <v>879</v>
      </c>
      <c r="D230" s="3" t="s">
        <v>880</v>
      </c>
      <c r="E230" s="3" t="str">
        <f>_xlfn.CONCAT(D230,"_",A230)</f>
        <v>AF3006_February</v>
      </c>
      <c r="F230" s="10">
        <v>177683.71780430028</v>
      </c>
      <c r="G230" s="8">
        <f>COUNTIF(H230, "Shock")+COUNTIF(V230, "Shock")+COUNTIF(AF230, "Shock")+COUNTIF(AH230, "Shock")</f>
        <v>0</v>
      </c>
      <c r="H230" s="4" t="str">
        <f>IF(I230&gt;0, "Shock", "No shock")</f>
        <v>No shock</v>
      </c>
      <c r="I230" s="4">
        <f>SUM(P230:U230)</f>
        <v>0</v>
      </c>
      <c r="J230" s="17">
        <v>0.34219788698248899</v>
      </c>
      <c r="K230" s="17">
        <v>-8.98328041520145E-2</v>
      </c>
      <c r="L230" s="6" t="s">
        <v>1003</v>
      </c>
      <c r="M230" s="6" t="s">
        <v>1003</v>
      </c>
      <c r="N230" s="6" t="s">
        <v>1003</v>
      </c>
      <c r="O230" s="17">
        <v>6.3352216922687055E-2</v>
      </c>
      <c r="P230" s="56">
        <f>IF(J230&lt;=-0.8, 1, 0)</f>
        <v>0</v>
      </c>
      <c r="Q230" s="6">
        <f>IF(K230&lt;=-0.8, 1, 0)</f>
        <v>0</v>
      </c>
      <c r="R230" s="6">
        <f>IF(AND(NOT(ISTEXT(L230)),L230&gt;=0.25),1,0)</f>
        <v>0</v>
      </c>
      <c r="S230" s="6">
        <f>IF(AND(NOT(ISTEXT(M230)),M230&gt;=0.25), 1, 0)</f>
        <v>0</v>
      </c>
      <c r="T230" s="6">
        <f>IF(AND(NOT(ISTEXT(N230)), N230&gt;=3), 1, 0)</f>
        <v>0</v>
      </c>
      <c r="U230" s="6">
        <f>IF(O230&lt;=-0.8, 1, 0)</f>
        <v>0</v>
      </c>
      <c r="V230" s="4" t="str">
        <f>IF(W230&gt;0, "Shock", "No shock")</f>
        <v>No shock</v>
      </c>
      <c r="W230" s="4">
        <f>SUM(AC230:AE230)</f>
        <v>0</v>
      </c>
      <c r="X230" s="51">
        <v>0.83035399999999993</v>
      </c>
      <c r="Y230" s="6">
        <v>2.34111771402301E-2</v>
      </c>
      <c r="Z230" s="6">
        <v>1.5261721000000001E-2</v>
      </c>
      <c r="AA230" s="16" t="s">
        <v>1003</v>
      </c>
      <c r="AB230" s="16" t="s">
        <v>1003</v>
      </c>
      <c r="AC230" s="6">
        <f>IF(ISTEXT(X230), 0, IF(X230&gt;1.4, 1, 0))</f>
        <v>0</v>
      </c>
      <c r="AD230" s="6">
        <f>IF(OR(ISTEXT(Y230), ISTEXT(Z230)), 0, IF(OR(Y230&gt;3, Z230&gt;=2), 1, 0))</f>
        <v>0</v>
      </c>
      <c r="AE230" s="6">
        <f>IF(AND(ISTEXT(AA230), ISTEXT(AB230)), 0, IF(AND(AA230&gt;0.03, AB230&gt;=1), 1, 0))</f>
        <v>0</v>
      </c>
      <c r="AF230" s="4" t="s">
        <v>1005</v>
      </c>
      <c r="AG230" s="5">
        <v>0</v>
      </c>
      <c r="AH230" s="4" t="str">
        <f>IF(OR(AI230&gt;=3,AJ230="Shock"),"Shock","No Shock")</f>
        <v>No Shock</v>
      </c>
      <c r="AI230" s="61">
        <v>0</v>
      </c>
      <c r="AJ230" s="6" t="str">
        <f>IF(AK230&gt;=1,"Shock","No Shock")</f>
        <v>No Shock</v>
      </c>
      <c r="AK230">
        <v>0</v>
      </c>
    </row>
    <row r="231" spans="1:37" ht="17.5" thickTop="1" thickBot="1" x14ac:dyDescent="0.5">
      <c r="A231" s="50" t="s">
        <v>147</v>
      </c>
      <c r="B231" s="3" t="s">
        <v>784</v>
      </c>
      <c r="C231" s="3" t="s">
        <v>806</v>
      </c>
      <c r="D231" s="3" t="s">
        <v>807</v>
      </c>
      <c r="E231" s="3" t="str">
        <f>_xlfn.CONCAT(D231,"_",A231)</f>
        <v>AF2712_February</v>
      </c>
      <c r="F231" s="10">
        <v>28873.385547242004</v>
      </c>
      <c r="G231" s="8">
        <f>COUNTIF(H231, "Shock")+COUNTIF(V231, "Shock")+COUNTIF(AF231, "Shock")+COUNTIF(AH231, "Shock")</f>
        <v>0</v>
      </c>
      <c r="H231" s="4" t="str">
        <f>IF(I231&gt;0, "Shock", "No shock")</f>
        <v>No shock</v>
      </c>
      <c r="I231" s="4">
        <f>SUM(P231:U231)</f>
        <v>0</v>
      </c>
      <c r="J231" s="17">
        <v>-0.32791957995572801</v>
      </c>
      <c r="K231" s="17">
        <v>-0.12816646474218599</v>
      </c>
      <c r="L231" s="6" t="s">
        <v>1003</v>
      </c>
      <c r="M231" s="6" t="s">
        <v>1003</v>
      </c>
      <c r="N231" s="6" t="s">
        <v>1003</v>
      </c>
      <c r="O231" s="17">
        <v>-3.6077055958738502E-2</v>
      </c>
      <c r="P231" s="56">
        <f>IF(J231&lt;=-0.8, 1, 0)</f>
        <v>0</v>
      </c>
      <c r="Q231" s="6">
        <f>IF(K231&lt;=-0.8, 1, 0)</f>
        <v>0</v>
      </c>
      <c r="R231" s="6">
        <f>IF(AND(NOT(ISTEXT(L231)),L231&gt;=0.25),1,0)</f>
        <v>0</v>
      </c>
      <c r="S231" s="6">
        <f>IF(AND(NOT(ISTEXT(M231)),M231&gt;=0.25), 1, 0)</f>
        <v>0</v>
      </c>
      <c r="T231" s="6">
        <f>IF(AND(NOT(ISTEXT(N231)), N231&gt;=3), 1, 0)</f>
        <v>0</v>
      </c>
      <c r="U231" s="6">
        <f>IF(O231&lt;=-0.8, 1, 0)</f>
        <v>0</v>
      </c>
      <c r="V231" s="4" t="str">
        <f>IF(W231&gt;0, "Shock", "No shock")</f>
        <v>No shock</v>
      </c>
      <c r="W231" s="4">
        <f>SUM(AC231:AE231)</f>
        <v>0</v>
      </c>
      <c r="X231" s="51">
        <v>0.49182299999999995</v>
      </c>
      <c r="Y231" s="6">
        <v>2.1911621748986899E-2</v>
      </c>
      <c r="Z231" s="6">
        <v>5.1963400000000005E-4</v>
      </c>
      <c r="AA231" s="16" t="s">
        <v>1003</v>
      </c>
      <c r="AB231" s="16" t="s">
        <v>1003</v>
      </c>
      <c r="AC231" s="6">
        <f>IF(ISTEXT(X231), 0, IF(X231&gt;1.4, 1, 0))</f>
        <v>0</v>
      </c>
      <c r="AD231" s="6">
        <f>IF(OR(ISTEXT(Y231), ISTEXT(Z231)), 0, IF(OR(Y231&gt;3, Z231&gt;=2), 1, 0))</f>
        <v>0</v>
      </c>
      <c r="AE231" s="6">
        <f>IF(AND(ISTEXT(AA231), ISTEXT(AB231)), 0, IF(AND(AA231&gt;0.03, AB231&gt;=1), 1, 0))</f>
        <v>0</v>
      </c>
      <c r="AF231" s="4" t="s">
        <v>1005</v>
      </c>
      <c r="AG231" s="5">
        <v>0</v>
      </c>
      <c r="AH231" s="4" t="str">
        <f>IF(OR(AI231&gt;=3,AJ231="Shock"),"Shock","No Shock")</f>
        <v>No Shock</v>
      </c>
      <c r="AI231" s="61">
        <v>0</v>
      </c>
      <c r="AJ231" s="6" t="str">
        <f>IF(AK231&gt;=1,"Shock","No Shock")</f>
        <v>No Shock</v>
      </c>
      <c r="AK231">
        <v>0</v>
      </c>
    </row>
    <row r="232" spans="1:37" ht="17.5" thickTop="1" thickBot="1" x14ac:dyDescent="0.5">
      <c r="A232" s="50" t="s">
        <v>147</v>
      </c>
      <c r="B232" s="3" t="s">
        <v>868</v>
      </c>
      <c r="C232" s="3" t="s">
        <v>877</v>
      </c>
      <c r="D232" s="3" t="s">
        <v>878</v>
      </c>
      <c r="E232" s="3" t="str">
        <f>_xlfn.CONCAT(D232,"_",A232)</f>
        <v>AF3005_February</v>
      </c>
      <c r="F232" s="10">
        <v>44764.92981276122</v>
      </c>
      <c r="G232" s="8">
        <f>COUNTIF(H232, "Shock")+COUNTIF(V232, "Shock")+COUNTIF(AF232, "Shock")+COUNTIF(AH232, "Shock")</f>
        <v>0</v>
      </c>
      <c r="H232" s="4" t="str">
        <f>IF(I232&gt;0, "Shock", "No shock")</f>
        <v>No shock</v>
      </c>
      <c r="I232" s="4">
        <f>SUM(P232:U232)</f>
        <v>0</v>
      </c>
      <c r="J232" s="17">
        <v>0.10562285396865501</v>
      </c>
      <c r="K232" s="17">
        <v>-0.67023109578424001</v>
      </c>
      <c r="L232" s="6" t="s">
        <v>1003</v>
      </c>
      <c r="M232" s="6" t="s">
        <v>1003</v>
      </c>
      <c r="N232" s="6" t="s">
        <v>1003</v>
      </c>
      <c r="O232" s="17">
        <v>0.67502262173059369</v>
      </c>
      <c r="P232" s="56">
        <f>IF(J232&lt;=-0.8, 1, 0)</f>
        <v>0</v>
      </c>
      <c r="Q232" s="6">
        <f>IF(K232&lt;=-0.8, 1, 0)</f>
        <v>0</v>
      </c>
      <c r="R232" s="6">
        <f>IF(AND(NOT(ISTEXT(L232)),L232&gt;=0.25),1,0)</f>
        <v>0</v>
      </c>
      <c r="S232" s="6">
        <f>IF(AND(NOT(ISTEXT(M232)),M232&gt;=0.25), 1, 0)</f>
        <v>0</v>
      </c>
      <c r="T232" s="6">
        <f>IF(AND(NOT(ISTEXT(N232)), N232&gt;=3), 1, 0)</f>
        <v>0</v>
      </c>
      <c r="U232" s="6">
        <f>IF(O232&lt;=-0.8, 1, 0)</f>
        <v>0</v>
      </c>
      <c r="V232" s="4" t="str">
        <f>IF(W232&gt;0, "Shock", "No shock")</f>
        <v>No shock</v>
      </c>
      <c r="W232" s="4">
        <f>SUM(AC232:AE232)</f>
        <v>0</v>
      </c>
      <c r="X232" s="51">
        <v>0.68676100000000007</v>
      </c>
      <c r="Y232" s="6">
        <v>2.1724581852722701E-2</v>
      </c>
      <c r="Z232" s="6">
        <v>1.560871E-2</v>
      </c>
      <c r="AA232" s="16" t="s">
        <v>1003</v>
      </c>
      <c r="AB232" s="16" t="s">
        <v>1003</v>
      </c>
      <c r="AC232" s="6">
        <f>IF(ISTEXT(X232), 0, IF(X232&gt;1.4, 1, 0))</f>
        <v>0</v>
      </c>
      <c r="AD232" s="6">
        <f>IF(OR(ISTEXT(Y232), ISTEXT(Z232)), 0, IF(OR(Y232&gt;3, Z232&gt;=2), 1, 0))</f>
        <v>0</v>
      </c>
      <c r="AE232" s="6">
        <f>IF(AND(ISTEXT(AA232), ISTEXT(AB232)), 0, IF(AND(AA232&gt;0.03, AB232&gt;=1), 1, 0))</f>
        <v>0</v>
      </c>
      <c r="AF232" s="4" t="s">
        <v>1005</v>
      </c>
      <c r="AG232" s="5">
        <v>0</v>
      </c>
      <c r="AH232" s="4" t="str">
        <f>IF(OR(AI232&gt;=3,AJ232="Shock"),"Shock","No Shock")</f>
        <v>No Shock</v>
      </c>
      <c r="AI232" s="61">
        <v>0</v>
      </c>
      <c r="AJ232" s="6" t="str">
        <f>IF(AK232&gt;=1,"Shock","No Shock")</f>
        <v>No Shock</v>
      </c>
      <c r="AK232">
        <v>0</v>
      </c>
    </row>
    <row r="233" spans="1:37" ht="17.5" thickTop="1" thickBot="1" x14ac:dyDescent="0.5">
      <c r="A233" s="50" t="s">
        <v>147</v>
      </c>
      <c r="B233" s="3" t="s">
        <v>441</v>
      </c>
      <c r="C233" s="3" t="s">
        <v>460</v>
      </c>
      <c r="D233" s="3" t="s">
        <v>461</v>
      </c>
      <c r="E233" s="3" t="str">
        <f>_xlfn.CONCAT(D233,"_",A233)</f>
        <v>AF1310_February</v>
      </c>
      <c r="F233" s="10">
        <v>110270.78262150612</v>
      </c>
      <c r="G233" s="8">
        <f>COUNTIF(H233, "Shock")+COUNTIF(V233, "Shock")+COUNTIF(AF233, "Shock")+COUNTIF(AH233, "Shock")</f>
        <v>0</v>
      </c>
      <c r="H233" s="4" t="str">
        <f>IF(I233&gt;0, "Shock", "No shock")</f>
        <v>No shock</v>
      </c>
      <c r="I233" s="4">
        <f>SUM(P233:U233)</f>
        <v>0</v>
      </c>
      <c r="J233" s="17">
        <v>-0.45384536454310798</v>
      </c>
      <c r="K233" s="17">
        <v>-0.64764913228841903</v>
      </c>
      <c r="L233" s="6" t="s">
        <v>1003</v>
      </c>
      <c r="M233" s="6" t="s">
        <v>1003</v>
      </c>
      <c r="N233" s="6" t="s">
        <v>1003</v>
      </c>
      <c r="O233" s="17">
        <v>-0.10187818143047871</v>
      </c>
      <c r="P233" s="56">
        <f>IF(J233&lt;=-0.8, 1, 0)</f>
        <v>0</v>
      </c>
      <c r="Q233" s="6">
        <f>IF(K233&lt;=-0.8, 1, 0)</f>
        <v>0</v>
      </c>
      <c r="R233" s="6">
        <f>IF(AND(NOT(ISTEXT(L233)),L233&gt;=0.25),1,0)</f>
        <v>0</v>
      </c>
      <c r="S233" s="6">
        <f>IF(AND(NOT(ISTEXT(M233)),M233&gt;=0.25), 1, 0)</f>
        <v>0</v>
      </c>
      <c r="T233" s="6">
        <f>IF(AND(NOT(ISTEXT(N233)), N233&gt;=3), 1, 0)</f>
        <v>0</v>
      </c>
      <c r="U233" s="6">
        <f>IF(O233&lt;=-0.8, 1, 0)</f>
        <v>0</v>
      </c>
      <c r="V233" s="4" t="str">
        <f>IF(W233&gt;0, "Shock", "No shock")</f>
        <v>No shock</v>
      </c>
      <c r="W233" s="4">
        <f>SUM(AC233:AE233)</f>
        <v>0</v>
      </c>
      <c r="X233" s="51">
        <v>1.081931</v>
      </c>
      <c r="Y233" s="6">
        <v>1.9795643457659301E-2</v>
      </c>
      <c r="Z233" s="6">
        <v>1.572751E-2</v>
      </c>
      <c r="AA233" s="16" t="s">
        <v>1003</v>
      </c>
      <c r="AB233" s="16" t="s">
        <v>1003</v>
      </c>
      <c r="AC233" s="6">
        <f>IF(ISTEXT(X233), 0, IF(X233&gt;1.4, 1, 0))</f>
        <v>0</v>
      </c>
      <c r="AD233" s="6">
        <f>IF(OR(ISTEXT(Y233), ISTEXT(Z233)), 0, IF(OR(Y233&gt;3, Z233&gt;=2), 1, 0))</f>
        <v>0</v>
      </c>
      <c r="AE233" s="6">
        <f>IF(AND(ISTEXT(AA233), ISTEXT(AB233)), 0, IF(AND(AA233&gt;0.03, AB233&gt;=1), 1, 0))</f>
        <v>0</v>
      </c>
      <c r="AF233" s="4" t="s">
        <v>1005</v>
      </c>
      <c r="AG233" s="5">
        <v>0</v>
      </c>
      <c r="AH233" s="4" t="str">
        <f>IF(OR(AI233&gt;=3,AJ233="Shock"),"Shock","No Shock")</f>
        <v>No Shock</v>
      </c>
      <c r="AI233" s="61">
        <v>0</v>
      </c>
      <c r="AJ233" s="6" t="str">
        <f>IF(AK233&gt;=1,"Shock","No Shock")</f>
        <v>No Shock</v>
      </c>
      <c r="AK233">
        <v>0</v>
      </c>
    </row>
    <row r="234" spans="1:37" ht="17.5" thickTop="1" thickBot="1" x14ac:dyDescent="0.5">
      <c r="A234" s="50" t="s">
        <v>147</v>
      </c>
      <c r="B234" s="3" t="s">
        <v>248</v>
      </c>
      <c r="C234" s="3" t="s">
        <v>265</v>
      </c>
      <c r="D234" s="3" t="s">
        <v>266</v>
      </c>
      <c r="E234" s="3" t="str">
        <f>_xlfn.CONCAT(D234,"_",A234)</f>
        <v>AF0609_February</v>
      </c>
      <c r="F234" s="10">
        <v>113605.48884897266</v>
      </c>
      <c r="G234" s="8">
        <f>COUNTIF(H234, "Shock")+COUNTIF(V234, "Shock")+COUNTIF(AF234, "Shock")+COUNTIF(AH234, "Shock")</f>
        <v>2</v>
      </c>
      <c r="H234" s="4" t="str">
        <f>IF(I234&gt;0, "Shock", "No shock")</f>
        <v>Shock</v>
      </c>
      <c r="I234" s="4">
        <f>SUM(P234:U234)</f>
        <v>1</v>
      </c>
      <c r="J234" s="17">
        <v>-0.68191177397966396</v>
      </c>
      <c r="K234" s="17">
        <v>-0.84556783735752095</v>
      </c>
      <c r="L234" s="6" t="s">
        <v>1003</v>
      </c>
      <c r="M234" s="6" t="s">
        <v>1003</v>
      </c>
      <c r="N234" s="6" t="s">
        <v>1003</v>
      </c>
      <c r="O234" s="17">
        <v>-0.4159461270040557</v>
      </c>
      <c r="P234" s="56">
        <f>IF(J234&lt;=-0.8, 1, 0)</f>
        <v>0</v>
      </c>
      <c r="Q234" s="6">
        <f>IF(K234&lt;=-0.8, 1, 0)</f>
        <v>1</v>
      </c>
      <c r="R234" s="6">
        <f>IF(AND(NOT(ISTEXT(L234)),L234&gt;=0.25),1,0)</f>
        <v>0</v>
      </c>
      <c r="S234" s="6">
        <f>IF(AND(NOT(ISTEXT(M234)),M234&gt;=0.25), 1, 0)</f>
        <v>0</v>
      </c>
      <c r="T234" s="6">
        <f>IF(AND(NOT(ISTEXT(N234)), N234&gt;=3), 1, 0)</f>
        <v>0</v>
      </c>
      <c r="U234" s="6">
        <f>IF(O234&lt;=-0.8, 1, 0)</f>
        <v>0</v>
      </c>
      <c r="V234" s="4" t="str">
        <f>IF(W234&gt;0, "Shock", "No shock")</f>
        <v>No shock</v>
      </c>
      <c r="W234" s="4">
        <f>SUM(AC234:AE234)</f>
        <v>0</v>
      </c>
      <c r="X234" s="51">
        <v>1.029822</v>
      </c>
      <c r="Y234" s="6">
        <v>1.97418622700654E-2</v>
      </c>
      <c r="Z234" s="6">
        <v>1.6398197999999999E-2</v>
      </c>
      <c r="AA234" s="16" t="s">
        <v>1003</v>
      </c>
      <c r="AB234" s="16" t="s">
        <v>1003</v>
      </c>
      <c r="AC234" s="6">
        <f>IF(ISTEXT(X234), 0, IF(X234&gt;1.4, 1, 0))</f>
        <v>0</v>
      </c>
      <c r="AD234" s="6">
        <f>IF(OR(ISTEXT(Y234), ISTEXT(Z234)), 0, IF(OR(Y234&gt;3, Z234&gt;=2), 1, 0))</f>
        <v>0</v>
      </c>
      <c r="AE234" s="6">
        <f>IF(AND(ISTEXT(AA234), ISTEXT(AB234)), 0, IF(AND(AA234&gt;0.03, AB234&gt;=1), 1, 0))</f>
        <v>0</v>
      </c>
      <c r="AF234" s="4" t="s">
        <v>1005</v>
      </c>
      <c r="AG234" s="5">
        <v>0</v>
      </c>
      <c r="AH234" s="4" t="str">
        <f>IF(OR(AI234&gt;=3,AJ234="Shock"),"Shock","No Shock")</f>
        <v>Shock</v>
      </c>
      <c r="AI234" s="61">
        <v>10</v>
      </c>
      <c r="AJ234" s="6" t="str">
        <f>IF(AK234&gt;=1,"Shock","No Shock")</f>
        <v>No Shock</v>
      </c>
      <c r="AK234">
        <v>0</v>
      </c>
    </row>
    <row r="235" spans="1:37" ht="17.5" thickTop="1" thickBot="1" x14ac:dyDescent="0.5">
      <c r="A235" s="50" t="s">
        <v>147</v>
      </c>
      <c r="B235" s="3" t="s">
        <v>596</v>
      </c>
      <c r="C235" s="3" t="s">
        <v>627</v>
      </c>
      <c r="D235" s="3" t="s">
        <v>628</v>
      </c>
      <c r="E235" s="3" t="str">
        <f>_xlfn.CONCAT(D235,"_",A235)</f>
        <v>AF1816_February</v>
      </c>
      <c r="F235" s="10">
        <v>105982.04965688742</v>
      </c>
      <c r="G235" s="8">
        <f>COUNTIF(H235, "Shock")+COUNTIF(V235, "Shock")+COUNTIF(AF235, "Shock")+COUNTIF(AH235, "Shock")</f>
        <v>1</v>
      </c>
      <c r="H235" s="4" t="str">
        <f>IF(I235&gt;0, "Shock", "No shock")</f>
        <v>Shock</v>
      </c>
      <c r="I235" s="4">
        <f>SUM(P235:U235)</f>
        <v>1</v>
      </c>
      <c r="J235" s="17">
        <v>-0.60380096119992899</v>
      </c>
      <c r="K235" s="17">
        <v>-2.16495010432075</v>
      </c>
      <c r="L235" s="6" t="s">
        <v>1003</v>
      </c>
      <c r="M235" s="6" t="s">
        <v>1003</v>
      </c>
      <c r="N235" s="6" t="s">
        <v>1003</v>
      </c>
      <c r="O235" s="17">
        <v>0.38528970299913512</v>
      </c>
      <c r="P235" s="56">
        <f>IF(J235&lt;=-0.8, 1, 0)</f>
        <v>0</v>
      </c>
      <c r="Q235" s="6">
        <f>IF(K235&lt;=-0.8, 1, 0)</f>
        <v>1</v>
      </c>
      <c r="R235" s="6">
        <f>IF(AND(NOT(ISTEXT(L235)),L235&gt;=0.25),1,0)</f>
        <v>0</v>
      </c>
      <c r="S235" s="6">
        <f>IF(AND(NOT(ISTEXT(M235)),M235&gt;=0.25), 1, 0)</f>
        <v>0</v>
      </c>
      <c r="T235" s="6">
        <f>IF(AND(NOT(ISTEXT(N235)), N235&gt;=3), 1, 0)</f>
        <v>0</v>
      </c>
      <c r="U235" s="6">
        <f>IF(O235&lt;=-0.8, 1, 0)</f>
        <v>0</v>
      </c>
      <c r="V235" s="4" t="str">
        <f>IF(W235&gt;0, "Shock", "No shock")</f>
        <v>No shock</v>
      </c>
      <c r="W235" s="4">
        <f>SUM(AC235:AE235)</f>
        <v>0</v>
      </c>
      <c r="X235" s="51">
        <v>1.1081180000000002</v>
      </c>
      <c r="Y235" s="6">
        <v>1.8467267214896301E-2</v>
      </c>
      <c r="Z235" s="6">
        <v>2.6487699999999999E-3</v>
      </c>
      <c r="AA235" s="16" t="s">
        <v>1003</v>
      </c>
      <c r="AB235" s="16" t="s">
        <v>1003</v>
      </c>
      <c r="AC235" s="6">
        <f>IF(ISTEXT(X235), 0, IF(X235&gt;1.4, 1, 0))</f>
        <v>0</v>
      </c>
      <c r="AD235" s="6">
        <f>IF(OR(ISTEXT(Y235), ISTEXT(Z235)), 0, IF(OR(Y235&gt;3, Z235&gt;=2), 1, 0))</f>
        <v>0</v>
      </c>
      <c r="AE235" s="6">
        <f>IF(AND(ISTEXT(AA235), ISTEXT(AB235)), 0, IF(AND(AA235&gt;0.03, AB235&gt;=1), 1, 0))</f>
        <v>0</v>
      </c>
      <c r="AF235" s="4" t="s">
        <v>1005</v>
      </c>
      <c r="AG235" s="5">
        <v>0</v>
      </c>
      <c r="AH235" s="4" t="str">
        <f>IF(OR(AI235&gt;=3,AJ235="Shock"),"Shock","No Shock")</f>
        <v>No Shock</v>
      </c>
      <c r="AI235" s="61">
        <v>1</v>
      </c>
      <c r="AJ235" s="6" t="str">
        <f>IF(AK235&gt;=1,"Shock","No Shock")</f>
        <v>No Shock</v>
      </c>
      <c r="AK235">
        <v>0</v>
      </c>
    </row>
    <row r="236" spans="1:37" ht="17.5" thickTop="1" thickBot="1" x14ac:dyDescent="0.5">
      <c r="A236" s="50" t="s">
        <v>147</v>
      </c>
      <c r="B236" s="3" t="s">
        <v>464</v>
      </c>
      <c r="C236" s="3" t="s">
        <v>485</v>
      </c>
      <c r="D236" s="3" t="s">
        <v>486</v>
      </c>
      <c r="E236" s="3" t="str">
        <f>_xlfn.CONCAT(D236,"_",A236)</f>
        <v>AF1411_February</v>
      </c>
      <c r="F236" s="10">
        <v>26871.359355242614</v>
      </c>
      <c r="G236" s="8">
        <f>COUNTIF(H236, "Shock")+COUNTIF(V236, "Shock")+COUNTIF(AF236, "Shock")+COUNTIF(AH236, "Shock")</f>
        <v>0</v>
      </c>
      <c r="H236" s="4" t="str">
        <f>IF(I236&gt;0, "Shock", "No shock")</f>
        <v>No shock</v>
      </c>
      <c r="I236" s="4">
        <f>SUM(P236:U236)</f>
        <v>0</v>
      </c>
      <c r="J236" s="17">
        <v>-0.58950309376967602</v>
      </c>
      <c r="K236" s="17">
        <v>-0.23398647104438999</v>
      </c>
      <c r="L236" s="6" t="s">
        <v>1003</v>
      </c>
      <c r="M236" s="6" t="s">
        <v>1003</v>
      </c>
      <c r="N236" s="6" t="s">
        <v>1003</v>
      </c>
      <c r="O236" s="17">
        <v>-5.7094783253983199E-2</v>
      </c>
      <c r="P236" s="56">
        <f>IF(J236&lt;=-0.8, 1, 0)</f>
        <v>0</v>
      </c>
      <c r="Q236" s="6">
        <f>IF(K236&lt;=-0.8, 1, 0)</f>
        <v>0</v>
      </c>
      <c r="R236" s="6">
        <f>IF(AND(NOT(ISTEXT(L236)),L236&gt;=0.25),1,0)</f>
        <v>0</v>
      </c>
      <c r="S236" s="6">
        <f>IF(AND(NOT(ISTEXT(M236)),M236&gt;=0.25), 1, 0)</f>
        <v>0</v>
      </c>
      <c r="T236" s="6">
        <f>IF(AND(NOT(ISTEXT(N236)), N236&gt;=3), 1, 0)</f>
        <v>0</v>
      </c>
      <c r="U236" s="6">
        <f>IF(O236&lt;=-0.8, 1, 0)</f>
        <v>0</v>
      </c>
      <c r="V236" s="4" t="str">
        <f>IF(W236&gt;0, "Shock", "No shock")</f>
        <v>No shock</v>
      </c>
      <c r="W236" s="4">
        <f>SUM(AC236:AE236)</f>
        <v>0</v>
      </c>
      <c r="X236" s="51">
        <v>0.80619499999999999</v>
      </c>
      <c r="Y236" s="6">
        <v>1.8190469757218299E-2</v>
      </c>
      <c r="Z236" s="6">
        <v>2.7186656E-2</v>
      </c>
      <c r="AA236" s="16" t="s">
        <v>1003</v>
      </c>
      <c r="AB236" s="16" t="s">
        <v>1003</v>
      </c>
      <c r="AC236" s="6">
        <f>IF(ISTEXT(X236), 0, IF(X236&gt;1.4, 1, 0))</f>
        <v>0</v>
      </c>
      <c r="AD236" s="6">
        <f>IF(OR(ISTEXT(Y236), ISTEXT(Z236)), 0, IF(OR(Y236&gt;3, Z236&gt;=2), 1, 0))</f>
        <v>0</v>
      </c>
      <c r="AE236" s="6">
        <f>IF(AND(ISTEXT(AA236), ISTEXT(AB236)), 0, IF(AND(AA236&gt;0.03, AB236&gt;=1), 1, 0))</f>
        <v>0</v>
      </c>
      <c r="AF236" s="4" t="s">
        <v>1005</v>
      </c>
      <c r="AG236" s="5">
        <v>0</v>
      </c>
      <c r="AH236" s="4" t="str">
        <f>IF(OR(AI236&gt;=3,AJ236="Shock"),"Shock","No Shock")</f>
        <v>No Shock</v>
      </c>
      <c r="AI236" s="61">
        <v>0</v>
      </c>
      <c r="AJ236" s="6" t="str">
        <f>IF(AK236&gt;=1,"Shock","No Shock")</f>
        <v>No Shock</v>
      </c>
      <c r="AK236">
        <v>0</v>
      </c>
    </row>
    <row r="237" spans="1:37" ht="17.5" thickTop="1" thickBot="1" x14ac:dyDescent="0.5">
      <c r="A237" s="50" t="s">
        <v>147</v>
      </c>
      <c r="B237" s="3" t="s">
        <v>522</v>
      </c>
      <c r="C237" s="3" t="s">
        <v>527</v>
      </c>
      <c r="D237" s="3" t="s">
        <v>528</v>
      </c>
      <c r="E237" s="3" t="str">
        <f>_xlfn.CONCAT(D237,"_",A237)</f>
        <v>AF1603_February</v>
      </c>
      <c r="F237" s="10">
        <v>15879.107202756784</v>
      </c>
      <c r="G237" s="8">
        <f>COUNTIF(H237, "Shock")+COUNTIF(V237, "Shock")+COUNTIF(AF237, "Shock")+COUNTIF(AH237, "Shock")</f>
        <v>2</v>
      </c>
      <c r="H237" s="4" t="str">
        <f>IF(I237&gt;0, "Shock", "No shock")</f>
        <v>Shock</v>
      </c>
      <c r="I237" s="4">
        <f>SUM(P237:U237)</f>
        <v>2</v>
      </c>
      <c r="J237" s="17">
        <v>-0.95427047411600796</v>
      </c>
      <c r="K237" s="17">
        <v>-1.4824011166890501</v>
      </c>
      <c r="L237" s="6" t="s">
        <v>1003</v>
      </c>
      <c r="M237" s="6" t="s">
        <v>1003</v>
      </c>
      <c r="N237" s="6" t="s">
        <v>1003</v>
      </c>
      <c r="O237" s="17">
        <v>0.24943233711431831</v>
      </c>
      <c r="P237" s="56">
        <f>IF(J237&lt;=-0.8, 1, 0)</f>
        <v>1</v>
      </c>
      <c r="Q237" s="6">
        <f>IF(K237&lt;=-0.8, 1, 0)</f>
        <v>1</v>
      </c>
      <c r="R237" s="6">
        <f>IF(AND(NOT(ISTEXT(L237)),L237&gt;=0.25),1,0)</f>
        <v>0</v>
      </c>
      <c r="S237" s="6">
        <f>IF(AND(NOT(ISTEXT(M237)),M237&gt;=0.25), 1, 0)</f>
        <v>0</v>
      </c>
      <c r="T237" s="6">
        <f>IF(AND(NOT(ISTEXT(N237)), N237&gt;=3), 1, 0)</f>
        <v>0</v>
      </c>
      <c r="U237" s="6">
        <f>IF(O237&lt;=-0.8, 1, 0)</f>
        <v>0</v>
      </c>
      <c r="V237" s="4" t="str">
        <f>IF(W237&gt;0, "Shock", "No shock")</f>
        <v>No shock</v>
      </c>
      <c r="W237" s="4">
        <f>SUM(AC237:AE237)</f>
        <v>0</v>
      </c>
      <c r="X237" s="51">
        <v>0.89152699999999996</v>
      </c>
      <c r="Y237" s="6">
        <v>1.7976517391360299E-2</v>
      </c>
      <c r="Z237" s="6">
        <v>1.7191914999999999E-2</v>
      </c>
      <c r="AA237" s="16" t="s">
        <v>1003</v>
      </c>
      <c r="AB237" s="16" t="s">
        <v>1003</v>
      </c>
      <c r="AC237" s="6">
        <f>IF(ISTEXT(X237), 0, IF(X237&gt;1.4, 1, 0))</f>
        <v>0</v>
      </c>
      <c r="AD237" s="6">
        <f>IF(OR(ISTEXT(Y237), ISTEXT(Z237)), 0, IF(OR(Y237&gt;3, Z237&gt;=2), 1, 0))</f>
        <v>0</v>
      </c>
      <c r="AE237" s="6">
        <f>IF(AND(ISTEXT(AA237), ISTEXT(AB237)), 0, IF(AND(AA237&gt;0.03, AB237&gt;=1), 1, 0))</f>
        <v>0</v>
      </c>
      <c r="AF237" s="4" t="s">
        <v>1005</v>
      </c>
      <c r="AG237" s="5">
        <v>0</v>
      </c>
      <c r="AH237" s="4" t="str">
        <f>IF(OR(AI237&gt;=3,AJ237="Shock"),"Shock","No Shock")</f>
        <v>Shock</v>
      </c>
      <c r="AI237" s="61">
        <v>1</v>
      </c>
      <c r="AJ237" s="6" t="str">
        <f>IF(AK237&gt;=1,"Shock","No Shock")</f>
        <v>Shock</v>
      </c>
      <c r="AK237">
        <v>2</v>
      </c>
    </row>
    <row r="238" spans="1:37" ht="17.5" thickTop="1" thickBot="1" x14ac:dyDescent="0.5">
      <c r="A238" s="50" t="s">
        <v>147</v>
      </c>
      <c r="B238" s="3" t="s">
        <v>942</v>
      </c>
      <c r="C238" s="3" t="s">
        <v>956</v>
      </c>
      <c r="D238" s="3" t="s">
        <v>957</v>
      </c>
      <c r="E238" s="3" t="str">
        <f>_xlfn.CONCAT(D238,"_",A238)</f>
        <v>AF3308_February</v>
      </c>
      <c r="F238" s="10">
        <v>84962.137400299514</v>
      </c>
      <c r="G238" s="8">
        <f>COUNTIF(H238, "Shock")+COUNTIF(V238, "Shock")+COUNTIF(AF238, "Shock")+COUNTIF(AH238, "Shock")</f>
        <v>1</v>
      </c>
      <c r="H238" s="4" t="str">
        <f>IF(I238&gt;0, "Shock", "No shock")</f>
        <v>Shock</v>
      </c>
      <c r="I238" s="4">
        <f>SUM(P238:U238)</f>
        <v>1</v>
      </c>
      <c r="J238" s="17">
        <v>-0.52953499158223505</v>
      </c>
      <c r="K238" s="17">
        <v>-1.5085135247972301</v>
      </c>
      <c r="L238" s="6" t="s">
        <v>1003</v>
      </c>
      <c r="M238" s="6" t="s">
        <v>1003</v>
      </c>
      <c r="N238" s="6" t="s">
        <v>1003</v>
      </c>
      <c r="O238" s="17">
        <v>0.51620118421950389</v>
      </c>
      <c r="P238" s="56">
        <f>IF(J238&lt;=-0.8, 1, 0)</f>
        <v>0</v>
      </c>
      <c r="Q238" s="6">
        <f>IF(K238&lt;=-0.8, 1, 0)</f>
        <v>1</v>
      </c>
      <c r="R238" s="6">
        <f>IF(AND(NOT(ISTEXT(L238)),L238&gt;=0.25),1,0)</f>
        <v>0</v>
      </c>
      <c r="S238" s="6">
        <f>IF(AND(NOT(ISTEXT(M238)),M238&gt;=0.25), 1, 0)</f>
        <v>0</v>
      </c>
      <c r="T238" s="6">
        <f>IF(AND(NOT(ISTEXT(N238)), N238&gt;=3), 1, 0)</f>
        <v>0</v>
      </c>
      <c r="U238" s="6">
        <f>IF(O238&lt;=-0.8, 1, 0)</f>
        <v>0</v>
      </c>
      <c r="V238" s="4" t="str">
        <f>IF(W238&gt;0, "Shock", "No shock")</f>
        <v>No shock</v>
      </c>
      <c r="W238" s="4">
        <f>SUM(AC238:AE238)</f>
        <v>0</v>
      </c>
      <c r="X238" s="51">
        <v>0.57674300000000001</v>
      </c>
      <c r="Y238" s="6">
        <v>1.7238658151720598E-2</v>
      </c>
      <c r="Z238" s="6">
        <v>2.2819045E-2</v>
      </c>
      <c r="AA238" s="16" t="s">
        <v>1003</v>
      </c>
      <c r="AB238" s="16" t="s">
        <v>1003</v>
      </c>
      <c r="AC238" s="6">
        <f>IF(ISTEXT(X238), 0, IF(X238&gt;1.4, 1, 0))</f>
        <v>0</v>
      </c>
      <c r="AD238" s="6">
        <f>IF(OR(ISTEXT(Y238), ISTEXT(Z238)), 0, IF(OR(Y238&gt;3, Z238&gt;=2), 1, 0))</f>
        <v>0</v>
      </c>
      <c r="AE238" s="6">
        <f>IF(AND(ISTEXT(AA238), ISTEXT(AB238)), 0, IF(AND(AA238&gt;0.03, AB238&gt;=1), 1, 0))</f>
        <v>0</v>
      </c>
      <c r="AF238" s="4" t="s">
        <v>1005</v>
      </c>
      <c r="AG238" s="5">
        <v>0</v>
      </c>
      <c r="AH238" s="4" t="str">
        <f>IF(OR(AI238&gt;=3,AJ238="Shock"),"Shock","No Shock")</f>
        <v>No Shock</v>
      </c>
      <c r="AI238" s="61">
        <v>0</v>
      </c>
      <c r="AJ238" s="6" t="str">
        <f>IF(AK238&gt;=1,"Shock","No Shock")</f>
        <v>No Shock</v>
      </c>
      <c r="AK238">
        <v>0</v>
      </c>
    </row>
    <row r="239" spans="1:37" ht="17.5" thickTop="1" thickBot="1" x14ac:dyDescent="0.5">
      <c r="A239" s="50" t="s">
        <v>147</v>
      </c>
      <c r="B239" s="3" t="s">
        <v>193</v>
      </c>
      <c r="C239" s="3" t="s">
        <v>200</v>
      </c>
      <c r="D239" s="3" t="s">
        <v>201</v>
      </c>
      <c r="E239" s="3" t="str">
        <f>_xlfn.CONCAT(D239,"_",A239)</f>
        <v>AF0304_February</v>
      </c>
      <c r="F239" s="10">
        <v>65672.420373820598</v>
      </c>
      <c r="G239" s="8">
        <f>COUNTIF(H239, "Shock")+COUNTIF(V239, "Shock")+COUNTIF(AF239, "Shock")+COUNTIF(AH239, "Shock")</f>
        <v>2</v>
      </c>
      <c r="H239" s="4" t="str">
        <f>IF(I239&gt;0, "Shock", "No shock")</f>
        <v>Shock</v>
      </c>
      <c r="I239" s="4">
        <f>SUM(P239:U239)</f>
        <v>1</v>
      </c>
      <c r="J239" s="17">
        <v>1.65998563170433E-3</v>
      </c>
      <c r="K239" s="17">
        <v>-0.93184027075767495</v>
      </c>
      <c r="L239" s="6" t="s">
        <v>1003</v>
      </c>
      <c r="M239" s="6" t="s">
        <v>1003</v>
      </c>
      <c r="N239" s="6" t="s">
        <v>1003</v>
      </c>
      <c r="O239" s="17">
        <v>0.30023665059592552</v>
      </c>
      <c r="P239" s="56">
        <f>IF(J239&lt;=-0.8, 1, 0)</f>
        <v>0</v>
      </c>
      <c r="Q239" s="6">
        <f>IF(K239&lt;=-0.8, 1, 0)</f>
        <v>1</v>
      </c>
      <c r="R239" s="6">
        <f>IF(AND(NOT(ISTEXT(L239)),L239&gt;=0.25),1,0)</f>
        <v>0</v>
      </c>
      <c r="S239" s="6">
        <f>IF(AND(NOT(ISTEXT(M239)),M239&gt;=0.25), 1, 0)</f>
        <v>0</v>
      </c>
      <c r="T239" s="6">
        <f>IF(AND(NOT(ISTEXT(N239)), N239&gt;=3), 1, 0)</f>
        <v>0</v>
      </c>
      <c r="U239" s="6">
        <f>IF(O239&lt;=-0.8, 1, 0)</f>
        <v>0</v>
      </c>
      <c r="V239" s="4" t="str">
        <f>IF(W239&gt;0, "Shock", "No shock")</f>
        <v>No shock</v>
      </c>
      <c r="W239" s="4">
        <f>SUM(AC239:AE239)</f>
        <v>0</v>
      </c>
      <c r="X239" s="51">
        <v>1.2331539999999999</v>
      </c>
      <c r="Y239" s="6">
        <v>1.5673383974980699E-2</v>
      </c>
      <c r="Z239" s="6">
        <v>2.3628299999999998E-3</v>
      </c>
      <c r="AA239" s="16" t="s">
        <v>1003</v>
      </c>
      <c r="AB239" s="16" t="s">
        <v>1003</v>
      </c>
      <c r="AC239" s="6">
        <f>IF(ISTEXT(X239), 0, IF(X239&gt;1.4, 1, 0))</f>
        <v>0</v>
      </c>
      <c r="AD239" s="6">
        <f>IF(OR(ISTEXT(Y239), ISTEXT(Z239)), 0, IF(OR(Y239&gt;3, Z239&gt;=2), 1, 0))</f>
        <v>0</v>
      </c>
      <c r="AE239" s="6">
        <f>IF(AND(ISTEXT(AA239), ISTEXT(AB239)), 0, IF(AND(AA239&gt;0.03, AB239&gt;=1), 1, 0))</f>
        <v>0</v>
      </c>
      <c r="AF239" s="4" t="s">
        <v>1005</v>
      </c>
      <c r="AG239" s="5">
        <v>0</v>
      </c>
      <c r="AH239" s="4" t="str">
        <f>IF(OR(AI239&gt;=3,AJ239="Shock"),"Shock","No Shock")</f>
        <v>Shock</v>
      </c>
      <c r="AI239" s="61">
        <v>3</v>
      </c>
      <c r="AJ239" s="6" t="str">
        <f>IF(AK239&gt;=1,"Shock","No Shock")</f>
        <v>No Shock</v>
      </c>
      <c r="AK239">
        <v>0</v>
      </c>
    </row>
    <row r="240" spans="1:37" ht="17.5" thickTop="1" thickBot="1" x14ac:dyDescent="0.5">
      <c r="A240" s="50" t="s">
        <v>147</v>
      </c>
      <c r="B240" s="3" t="s">
        <v>248</v>
      </c>
      <c r="C240" s="3" t="s">
        <v>257</v>
      </c>
      <c r="D240" s="3" t="s">
        <v>258</v>
      </c>
      <c r="E240" s="3" t="str">
        <f>_xlfn.CONCAT(D240,"_",A240)</f>
        <v>AF0605_February</v>
      </c>
      <c r="F240" s="10">
        <v>91043.021563807255</v>
      </c>
      <c r="G240" s="8">
        <f>COUNTIF(H240, "Shock")+COUNTIF(V240, "Shock")+COUNTIF(AF240, "Shock")+COUNTIF(AH240, "Shock")</f>
        <v>2</v>
      </c>
      <c r="H240" s="4" t="str">
        <f>IF(I240&gt;0, "Shock", "No shock")</f>
        <v>Shock</v>
      </c>
      <c r="I240" s="4">
        <f>SUM(P240:U240)</f>
        <v>1</v>
      </c>
      <c r="J240" s="17">
        <v>-0.68779350651635096</v>
      </c>
      <c r="K240" s="17">
        <v>-0.99700864818361101</v>
      </c>
      <c r="L240" s="6" t="s">
        <v>1003</v>
      </c>
      <c r="M240" s="6" t="s">
        <v>1003</v>
      </c>
      <c r="N240" s="6" t="s">
        <v>1003</v>
      </c>
      <c r="O240" s="17">
        <v>1.3828794284058581E-2</v>
      </c>
      <c r="P240" s="56">
        <f>IF(J240&lt;=-0.8, 1, 0)</f>
        <v>0</v>
      </c>
      <c r="Q240" s="6">
        <f>IF(K240&lt;=-0.8, 1, 0)</f>
        <v>1</v>
      </c>
      <c r="R240" s="6">
        <f>IF(AND(NOT(ISTEXT(L240)),L240&gt;=0.25),1,0)</f>
        <v>0</v>
      </c>
      <c r="S240" s="6">
        <f>IF(AND(NOT(ISTEXT(M240)),M240&gt;=0.25), 1, 0)</f>
        <v>0</v>
      </c>
      <c r="T240" s="6">
        <f>IF(AND(NOT(ISTEXT(N240)), N240&gt;=3), 1, 0)</f>
        <v>0</v>
      </c>
      <c r="U240" s="6">
        <f>IF(O240&lt;=-0.8, 1, 0)</f>
        <v>0</v>
      </c>
      <c r="V240" s="4" t="str">
        <f>IF(W240&gt;0, "Shock", "No shock")</f>
        <v>No shock</v>
      </c>
      <c r="W240" s="4">
        <f>SUM(AC240:AE240)</f>
        <v>0</v>
      </c>
      <c r="X240" s="51">
        <v>1.0332949999999999</v>
      </c>
      <c r="Y240" s="6">
        <v>1.55829403476487E-2</v>
      </c>
      <c r="Z240" s="6">
        <v>6.5337729999999997E-3</v>
      </c>
      <c r="AA240" s="16" t="s">
        <v>1003</v>
      </c>
      <c r="AB240" s="16" t="s">
        <v>1003</v>
      </c>
      <c r="AC240" s="6">
        <f>IF(ISTEXT(X240), 0, IF(X240&gt;1.4, 1, 0))</f>
        <v>0</v>
      </c>
      <c r="AD240" s="6">
        <f>IF(OR(ISTEXT(Y240), ISTEXT(Z240)), 0, IF(OR(Y240&gt;3, Z240&gt;=2), 1, 0))</f>
        <v>0</v>
      </c>
      <c r="AE240" s="6">
        <f>IF(AND(ISTEXT(AA240), ISTEXT(AB240)), 0, IF(AND(AA240&gt;0.03, AB240&gt;=1), 1, 0))</f>
        <v>0</v>
      </c>
      <c r="AF240" s="4" t="s">
        <v>1005</v>
      </c>
      <c r="AG240" s="5">
        <v>0</v>
      </c>
      <c r="AH240" s="4" t="str">
        <f>IF(OR(AI240&gt;=3,AJ240="Shock"),"Shock","No Shock")</f>
        <v>Shock</v>
      </c>
      <c r="AI240" s="61">
        <v>9</v>
      </c>
      <c r="AJ240" s="6" t="str">
        <f>IF(AK240&gt;=1,"Shock","No Shock")</f>
        <v>No Shock</v>
      </c>
      <c r="AK240">
        <v>0</v>
      </c>
    </row>
    <row r="241" spans="1:37" ht="17.5" thickTop="1" thickBot="1" x14ac:dyDescent="0.5">
      <c r="A241" s="50" t="s">
        <v>147</v>
      </c>
      <c r="B241" s="3" t="s">
        <v>402</v>
      </c>
      <c r="C241" s="3" t="s">
        <v>427</v>
      </c>
      <c r="D241" s="3" t="s">
        <v>428</v>
      </c>
      <c r="E241" s="3" t="str">
        <f>_xlfn.CONCAT(D241,"_",A241)</f>
        <v>AF1213_February</v>
      </c>
      <c r="F241" s="10">
        <v>28117.111749672313</v>
      </c>
      <c r="G241" s="8">
        <f>COUNTIF(H241, "Shock")+COUNTIF(V241, "Shock")+COUNTIF(AF241, "Shock")+COUNTIF(AH241, "Shock")</f>
        <v>0</v>
      </c>
      <c r="H241" s="4" t="str">
        <f>IF(I241&gt;0, "Shock", "No shock")</f>
        <v>No shock</v>
      </c>
      <c r="I241" s="4">
        <f>SUM(P241:U241)</f>
        <v>0</v>
      </c>
      <c r="J241" s="17">
        <v>-0.60018576979637195</v>
      </c>
      <c r="K241" s="17">
        <v>-0.39537950456142401</v>
      </c>
      <c r="L241" s="6" t="s">
        <v>1003</v>
      </c>
      <c r="M241" s="6" t="s">
        <v>1003</v>
      </c>
      <c r="N241" s="6" t="s">
        <v>1003</v>
      </c>
      <c r="O241" s="17">
        <v>0.10564424872499251</v>
      </c>
      <c r="P241" s="56">
        <f>IF(J241&lt;=-0.8, 1, 0)</f>
        <v>0</v>
      </c>
      <c r="Q241" s="6">
        <f>IF(K241&lt;=-0.8, 1, 0)</f>
        <v>0</v>
      </c>
      <c r="R241" s="6">
        <f>IF(AND(NOT(ISTEXT(L241)),L241&gt;=0.25),1,0)</f>
        <v>0</v>
      </c>
      <c r="S241" s="6">
        <f>IF(AND(NOT(ISTEXT(M241)),M241&gt;=0.25), 1, 0)</f>
        <v>0</v>
      </c>
      <c r="T241" s="6">
        <f>IF(AND(NOT(ISTEXT(N241)), N241&gt;=3), 1, 0)</f>
        <v>0</v>
      </c>
      <c r="U241" s="6">
        <f>IF(O241&lt;=-0.8, 1, 0)</f>
        <v>0</v>
      </c>
      <c r="V241" s="4" t="str">
        <f>IF(W241&gt;0, "Shock", "No shock")</f>
        <v>No shock</v>
      </c>
      <c r="W241" s="4">
        <f>SUM(AC241:AE241)</f>
        <v>0</v>
      </c>
      <c r="X241" s="51">
        <v>0.82622299999999993</v>
      </c>
      <c r="Y241" s="6">
        <v>1.40559509877834E-2</v>
      </c>
      <c r="Z241" s="6">
        <v>1.027154E-3</v>
      </c>
      <c r="AA241" s="16" t="s">
        <v>1003</v>
      </c>
      <c r="AB241" s="16" t="s">
        <v>1003</v>
      </c>
      <c r="AC241" s="6">
        <f>IF(ISTEXT(X241), 0, IF(X241&gt;1.4, 1, 0))</f>
        <v>0</v>
      </c>
      <c r="AD241" s="6">
        <f>IF(OR(ISTEXT(Y241), ISTEXT(Z241)), 0, IF(OR(Y241&gt;3, Z241&gt;=2), 1, 0))</f>
        <v>0</v>
      </c>
      <c r="AE241" s="6">
        <f>IF(AND(ISTEXT(AA241), ISTEXT(AB241)), 0, IF(AND(AA241&gt;0.03, AB241&gt;=1), 1, 0))</f>
        <v>0</v>
      </c>
      <c r="AF241" s="4" t="s">
        <v>1005</v>
      </c>
      <c r="AG241" s="5">
        <v>0</v>
      </c>
      <c r="AH241" s="4" t="str">
        <f>IF(OR(AI241&gt;=3,AJ241="Shock"),"Shock","No Shock")</f>
        <v>No Shock</v>
      </c>
      <c r="AI241" s="61">
        <v>0</v>
      </c>
      <c r="AJ241" s="6" t="str">
        <f>IF(AK241&gt;=1,"Shock","No Shock")</f>
        <v>No Shock</v>
      </c>
      <c r="AK241">
        <v>0</v>
      </c>
    </row>
    <row r="242" spans="1:37" ht="17.5" thickTop="1" thickBot="1" x14ac:dyDescent="0.5">
      <c r="A242" s="50" t="s">
        <v>147</v>
      </c>
      <c r="B242" s="3" t="s">
        <v>402</v>
      </c>
      <c r="C242" s="3" t="s">
        <v>417</v>
      </c>
      <c r="D242" s="3" t="s">
        <v>418</v>
      </c>
      <c r="E242" s="3" t="str">
        <f>_xlfn.CONCAT(D242,"_",A242)</f>
        <v>AF1208_February</v>
      </c>
      <c r="F242" s="10">
        <v>71111.909990703629</v>
      </c>
      <c r="G242" s="8">
        <f>COUNTIF(H242, "Shock")+COUNTIF(V242, "Shock")+COUNTIF(AF242, "Shock")+COUNTIF(AH242, "Shock")</f>
        <v>0</v>
      </c>
      <c r="H242" s="4" t="str">
        <f>IF(I242&gt;0, "Shock", "No shock")</f>
        <v>No shock</v>
      </c>
      <c r="I242" s="4">
        <f>SUM(P242:U242)</f>
        <v>0</v>
      </c>
      <c r="J242" s="17">
        <v>-0.77803150531630805</v>
      </c>
      <c r="K242" s="17">
        <v>0.70207215405988899</v>
      </c>
      <c r="L242" s="6" t="s">
        <v>1003</v>
      </c>
      <c r="M242" s="6" t="s">
        <v>1003</v>
      </c>
      <c r="N242" s="6" t="s">
        <v>1003</v>
      </c>
      <c r="O242" s="17">
        <v>0.28827201543144032</v>
      </c>
      <c r="P242" s="56">
        <f>IF(J242&lt;=-0.8, 1, 0)</f>
        <v>0</v>
      </c>
      <c r="Q242" s="6">
        <f>IF(K242&lt;=-0.8, 1, 0)</f>
        <v>0</v>
      </c>
      <c r="R242" s="6">
        <f>IF(AND(NOT(ISTEXT(L242)),L242&gt;=0.25),1,0)</f>
        <v>0</v>
      </c>
      <c r="S242" s="6">
        <f>IF(AND(NOT(ISTEXT(M242)),M242&gt;=0.25), 1, 0)</f>
        <v>0</v>
      </c>
      <c r="T242" s="6">
        <f>IF(AND(NOT(ISTEXT(N242)), N242&gt;=3), 1, 0)</f>
        <v>0</v>
      </c>
      <c r="U242" s="6">
        <f>IF(O242&lt;=-0.8, 1, 0)</f>
        <v>0</v>
      </c>
      <c r="V242" s="4" t="str">
        <f>IF(W242&gt;0, "Shock", "No shock")</f>
        <v>No shock</v>
      </c>
      <c r="W242" s="4">
        <f>SUM(AC242:AE242)</f>
        <v>0</v>
      </c>
      <c r="X242" s="51">
        <v>0.66677400000000009</v>
      </c>
      <c r="Y242" s="6">
        <v>1.24697791738284E-2</v>
      </c>
      <c r="Z242" s="6">
        <v>1.553914E-3</v>
      </c>
      <c r="AA242" s="16" t="s">
        <v>1003</v>
      </c>
      <c r="AB242" s="16" t="s">
        <v>1003</v>
      </c>
      <c r="AC242" s="6">
        <f>IF(ISTEXT(X242), 0, IF(X242&gt;1.4, 1, 0))</f>
        <v>0</v>
      </c>
      <c r="AD242" s="6">
        <f>IF(OR(ISTEXT(Y242), ISTEXT(Z242)), 0, IF(OR(Y242&gt;3, Z242&gt;=2), 1, 0))</f>
        <v>0</v>
      </c>
      <c r="AE242" s="6">
        <f>IF(AND(ISTEXT(AA242), ISTEXT(AB242)), 0, IF(AND(AA242&gt;0.03, AB242&gt;=1), 1, 0))</f>
        <v>0</v>
      </c>
      <c r="AF242" s="4" t="s">
        <v>1005</v>
      </c>
      <c r="AG242" s="5">
        <v>0</v>
      </c>
      <c r="AH242" s="4" t="str">
        <f>IF(OR(AI242&gt;=3,AJ242="Shock"),"Shock","No Shock")</f>
        <v>No Shock</v>
      </c>
      <c r="AI242" s="61">
        <v>0</v>
      </c>
      <c r="AJ242" s="6" t="str">
        <f>IF(AK242&gt;=1,"Shock","No Shock")</f>
        <v>No Shock</v>
      </c>
      <c r="AK242">
        <v>0</v>
      </c>
    </row>
    <row r="243" spans="1:37" ht="17.5" thickTop="1" thickBot="1" x14ac:dyDescent="0.5">
      <c r="A243" s="50" t="s">
        <v>147</v>
      </c>
      <c r="B243" s="3" t="s">
        <v>839</v>
      </c>
      <c r="C243" s="3" t="s">
        <v>850</v>
      </c>
      <c r="D243" s="3" t="s">
        <v>851</v>
      </c>
      <c r="E243" s="3" t="str">
        <f>_xlfn.CONCAT(D243,"_",A243)</f>
        <v>AF2906_February</v>
      </c>
      <c r="F243" s="10">
        <v>131980.73220792171</v>
      </c>
      <c r="G243" s="8">
        <f>COUNTIF(H243, "Shock")+COUNTIF(V243, "Shock")+COUNTIF(AF243, "Shock")+COUNTIF(AH243, "Shock")</f>
        <v>2</v>
      </c>
      <c r="H243" s="4" t="str">
        <f>IF(I243&gt;0, "Shock", "No shock")</f>
        <v>Shock</v>
      </c>
      <c r="I243" s="4">
        <f>SUM(P243:U243)</f>
        <v>2</v>
      </c>
      <c r="J243" s="17">
        <v>-0.780677217642466</v>
      </c>
      <c r="K243" s="17">
        <v>-1.5809582678477001</v>
      </c>
      <c r="L243" s="6" t="s">
        <v>1003</v>
      </c>
      <c r="M243" s="6" t="s">
        <v>1003</v>
      </c>
      <c r="N243" s="6" t="s">
        <v>1003</v>
      </c>
      <c r="O243" s="17">
        <v>-1.067085868228463</v>
      </c>
      <c r="P243" s="56">
        <f>IF(J243&lt;=-0.8, 1, 0)</f>
        <v>0</v>
      </c>
      <c r="Q243" s="6">
        <f>IF(K243&lt;=-0.8, 1, 0)</f>
        <v>1</v>
      </c>
      <c r="R243" s="6">
        <f>IF(AND(NOT(ISTEXT(L243)),L243&gt;=0.25),1,0)</f>
        <v>0</v>
      </c>
      <c r="S243" s="6">
        <f>IF(AND(NOT(ISTEXT(M243)),M243&gt;=0.25), 1, 0)</f>
        <v>0</v>
      </c>
      <c r="T243" s="6">
        <f>IF(AND(NOT(ISTEXT(N243)), N243&gt;=3), 1, 0)</f>
        <v>0</v>
      </c>
      <c r="U243" s="6">
        <f>IF(O243&lt;=-0.8, 1, 0)</f>
        <v>1</v>
      </c>
      <c r="V243" s="4" t="str">
        <f>IF(W243&gt;0, "Shock", "No shock")</f>
        <v>No shock</v>
      </c>
      <c r="W243" s="4">
        <f>SUM(AC243:AE243)</f>
        <v>0</v>
      </c>
      <c r="X243" s="51">
        <v>0.608707</v>
      </c>
      <c r="Y243" s="6">
        <v>1.1208432613458601E-2</v>
      </c>
      <c r="Z243" s="6">
        <v>7.9140389999999994E-3</v>
      </c>
      <c r="AA243" s="16" t="s">
        <v>1003</v>
      </c>
      <c r="AB243" s="16" t="s">
        <v>1003</v>
      </c>
      <c r="AC243" s="6">
        <f>IF(ISTEXT(X243), 0, IF(X243&gt;1.4, 1, 0))</f>
        <v>0</v>
      </c>
      <c r="AD243" s="6">
        <f>IF(OR(ISTEXT(Y243), ISTEXT(Z243)), 0, IF(OR(Y243&gt;3, Z243&gt;=2), 1, 0))</f>
        <v>0</v>
      </c>
      <c r="AE243" s="6">
        <f>IF(AND(ISTEXT(AA243), ISTEXT(AB243)), 0, IF(AND(AA243&gt;0.03, AB243&gt;=1), 1, 0))</f>
        <v>0</v>
      </c>
      <c r="AF243" s="4" t="s">
        <v>1005</v>
      </c>
      <c r="AG243" s="5">
        <v>0</v>
      </c>
      <c r="AH243" s="4" t="str">
        <f>IF(OR(AI243&gt;=3,AJ243="Shock"),"Shock","No Shock")</f>
        <v>Shock</v>
      </c>
      <c r="AI243" s="61">
        <v>4</v>
      </c>
      <c r="AJ243" s="6" t="str">
        <f>IF(AK243&gt;=1,"Shock","No Shock")</f>
        <v>No Shock</v>
      </c>
      <c r="AK243">
        <v>0</v>
      </c>
    </row>
    <row r="244" spans="1:37" ht="17.5" thickTop="1" thickBot="1" x14ac:dyDescent="0.5">
      <c r="A244" s="50" t="s">
        <v>147</v>
      </c>
      <c r="B244" s="3" t="s">
        <v>746</v>
      </c>
      <c r="C244" s="3" t="s">
        <v>749</v>
      </c>
      <c r="D244" s="3" t="s">
        <v>750</v>
      </c>
      <c r="E244" s="3" t="str">
        <f>_xlfn.CONCAT(D244,"_",A244)</f>
        <v>AF2502_February</v>
      </c>
      <c r="F244" s="10">
        <v>96514.153332213304</v>
      </c>
      <c r="G244" s="8">
        <f>COUNTIF(H244, "Shock")+COUNTIF(V244, "Shock")+COUNTIF(AF244, "Shock")+COUNTIF(AH244, "Shock")</f>
        <v>0</v>
      </c>
      <c r="H244" s="4" t="str">
        <f>IF(I244&gt;0, "Shock", "No shock")</f>
        <v>No shock</v>
      </c>
      <c r="I244" s="4">
        <f>SUM(P244:U244)</f>
        <v>0</v>
      </c>
      <c r="J244" s="17">
        <v>-0.66200843985591595</v>
      </c>
      <c r="K244" s="17">
        <v>-0.50629367274398496</v>
      </c>
      <c r="L244" s="6" t="s">
        <v>1003</v>
      </c>
      <c r="M244" s="6" t="s">
        <v>1003</v>
      </c>
      <c r="N244" s="6" t="s">
        <v>1003</v>
      </c>
      <c r="O244" s="17">
        <v>-0.44569483530449627</v>
      </c>
      <c r="P244" s="56">
        <f>IF(J244&lt;=-0.8, 1, 0)</f>
        <v>0</v>
      </c>
      <c r="Q244" s="6">
        <f>IF(K244&lt;=-0.8, 1, 0)</f>
        <v>0</v>
      </c>
      <c r="R244" s="6">
        <f>IF(AND(NOT(ISTEXT(L244)),L244&gt;=0.25),1,0)</f>
        <v>0</v>
      </c>
      <c r="S244" s="6">
        <f>IF(AND(NOT(ISTEXT(M244)),M244&gt;=0.25), 1, 0)</f>
        <v>0</v>
      </c>
      <c r="T244" s="6">
        <f>IF(AND(NOT(ISTEXT(N244)), N244&gt;=3), 1, 0)</f>
        <v>0</v>
      </c>
      <c r="U244" s="6">
        <f>IF(O244&lt;=-0.8, 1, 0)</f>
        <v>0</v>
      </c>
      <c r="V244" s="4" t="str">
        <f>IF(W244&gt;0, "Shock", "No shock")</f>
        <v>No shock</v>
      </c>
      <c r="W244" s="4">
        <f>SUM(AC244:AE244)</f>
        <v>0</v>
      </c>
      <c r="X244" s="51">
        <v>0.43595699999999998</v>
      </c>
      <c r="Y244" s="6">
        <v>9.5776974031078106E-3</v>
      </c>
      <c r="Z244" s="6">
        <v>8.6084089999999992E-3</v>
      </c>
      <c r="AA244" s="16" t="s">
        <v>1003</v>
      </c>
      <c r="AB244" s="16" t="s">
        <v>1003</v>
      </c>
      <c r="AC244" s="6">
        <f>IF(ISTEXT(X244), 0, IF(X244&gt;1.4, 1, 0))</f>
        <v>0</v>
      </c>
      <c r="AD244" s="6">
        <f>IF(OR(ISTEXT(Y244), ISTEXT(Z244)), 0, IF(OR(Y244&gt;3, Z244&gt;=2), 1, 0))</f>
        <v>0</v>
      </c>
      <c r="AE244" s="6">
        <f>IF(AND(ISTEXT(AA244), ISTEXT(AB244)), 0, IF(AND(AA244&gt;0.03, AB244&gt;=1), 1, 0))</f>
        <v>0</v>
      </c>
      <c r="AF244" s="4" t="s">
        <v>1005</v>
      </c>
      <c r="AG244" s="5">
        <v>0</v>
      </c>
      <c r="AH244" s="4" t="str">
        <f>IF(OR(AI244&gt;=3,AJ244="Shock"),"Shock","No Shock")</f>
        <v>No Shock</v>
      </c>
      <c r="AI244" s="61">
        <v>0</v>
      </c>
      <c r="AJ244" s="6" t="str">
        <f>IF(AK244&gt;=1,"Shock","No Shock")</f>
        <v>No Shock</v>
      </c>
      <c r="AK244">
        <v>0</v>
      </c>
    </row>
    <row r="245" spans="1:37" ht="17.5" thickTop="1" thickBot="1" x14ac:dyDescent="0.5">
      <c r="A245" s="50" t="s">
        <v>147</v>
      </c>
      <c r="B245" s="3" t="s">
        <v>464</v>
      </c>
      <c r="C245" s="3" t="s">
        <v>465</v>
      </c>
      <c r="D245" s="3" t="s">
        <v>466</v>
      </c>
      <c r="E245" s="3" t="str">
        <f>_xlfn.CONCAT(D245,"_",A245)</f>
        <v>AF1401_February</v>
      </c>
      <c r="F245" s="10">
        <v>236627.29283977515</v>
      </c>
      <c r="G245" s="8">
        <f>COUNTIF(H245, "Shock")+COUNTIF(V245, "Shock")+COUNTIF(AF245, "Shock")+COUNTIF(AH245, "Shock")</f>
        <v>0</v>
      </c>
      <c r="H245" s="4" t="str">
        <f>IF(I245&gt;0, "Shock", "No shock")</f>
        <v>No shock</v>
      </c>
      <c r="I245" s="4">
        <f>SUM(P245:U245)</f>
        <v>0</v>
      </c>
      <c r="J245" s="17">
        <v>-0.73223723098635696</v>
      </c>
      <c r="K245" s="17">
        <v>-0.35380627680569898</v>
      </c>
      <c r="L245" s="6" t="s">
        <v>1003</v>
      </c>
      <c r="M245" s="6" t="s">
        <v>1003</v>
      </c>
      <c r="N245" s="6" t="s">
        <v>1003</v>
      </c>
      <c r="O245" s="17">
        <v>4.8442293294614421E-2</v>
      </c>
      <c r="P245" s="56">
        <f>IF(J245&lt;=-0.8, 1, 0)</f>
        <v>0</v>
      </c>
      <c r="Q245" s="6">
        <f>IF(K245&lt;=-0.8, 1, 0)</f>
        <v>0</v>
      </c>
      <c r="R245" s="6">
        <f>IF(AND(NOT(ISTEXT(L245)),L245&gt;=0.25),1,0)</f>
        <v>0</v>
      </c>
      <c r="S245" s="6">
        <f>IF(AND(NOT(ISTEXT(M245)),M245&gt;=0.25), 1, 0)</f>
        <v>0</v>
      </c>
      <c r="T245" s="6">
        <f>IF(AND(NOT(ISTEXT(N245)), N245&gt;=3), 1, 0)</f>
        <v>0</v>
      </c>
      <c r="U245" s="6">
        <f>IF(O245&lt;=-0.8, 1, 0)</f>
        <v>0</v>
      </c>
      <c r="V245" s="4" t="str">
        <f>IF(W245&gt;0, "Shock", "No shock")</f>
        <v>No shock</v>
      </c>
      <c r="W245" s="4">
        <f>SUM(AC245:AE245)</f>
        <v>0</v>
      </c>
      <c r="X245" s="51">
        <v>0.89912099999999995</v>
      </c>
      <c r="Y245" s="6">
        <v>9.1847622840165698E-3</v>
      </c>
      <c r="Z245" s="6">
        <v>7.37727E-3</v>
      </c>
      <c r="AA245" s="16" t="s">
        <v>1003</v>
      </c>
      <c r="AB245" s="16" t="s">
        <v>1003</v>
      </c>
      <c r="AC245" s="6">
        <f>IF(ISTEXT(X245), 0, IF(X245&gt;1.4, 1, 0))</f>
        <v>0</v>
      </c>
      <c r="AD245" s="6">
        <f>IF(OR(ISTEXT(Y245), ISTEXT(Z245)), 0, IF(OR(Y245&gt;3, Z245&gt;=2), 1, 0))</f>
        <v>0</v>
      </c>
      <c r="AE245" s="6">
        <f>IF(AND(ISTEXT(AA245), ISTEXT(AB245)), 0, IF(AND(AA245&gt;0.03, AB245&gt;=1), 1, 0))</f>
        <v>0</v>
      </c>
      <c r="AF245" s="4" t="s">
        <v>1005</v>
      </c>
      <c r="AG245" s="5">
        <v>0</v>
      </c>
      <c r="AH245" s="4" t="str">
        <f>IF(OR(AI245&gt;=3,AJ245="Shock"),"Shock","No Shock")</f>
        <v>No Shock</v>
      </c>
      <c r="AI245" s="61">
        <v>0</v>
      </c>
      <c r="AJ245" s="6" t="str">
        <f>IF(AK245&gt;=1,"Shock","No Shock")</f>
        <v>No Shock</v>
      </c>
      <c r="AK245">
        <v>0</v>
      </c>
    </row>
    <row r="246" spans="1:37" ht="17.5" thickTop="1" thickBot="1" x14ac:dyDescent="0.5">
      <c r="A246" s="50" t="s">
        <v>147</v>
      </c>
      <c r="B246" s="3" t="s">
        <v>491</v>
      </c>
      <c r="C246" s="3" t="s">
        <v>506</v>
      </c>
      <c r="D246" s="3" t="s">
        <v>507</v>
      </c>
      <c r="E246" s="3" t="str">
        <f>_xlfn.CONCAT(D246,"_",A246)</f>
        <v>AF1508_February</v>
      </c>
      <c r="F246" s="10">
        <v>43354.742530853924</v>
      </c>
      <c r="G246" s="8">
        <f>COUNTIF(H246, "Shock")+COUNTIF(V246, "Shock")+COUNTIF(AF246, "Shock")+COUNTIF(AH246, "Shock")</f>
        <v>1</v>
      </c>
      <c r="H246" s="4" t="str">
        <f>IF(I246&gt;0, "Shock", "No shock")</f>
        <v>Shock</v>
      </c>
      <c r="I246" s="4">
        <f>SUM(P246:U246)</f>
        <v>2</v>
      </c>
      <c r="J246" s="17">
        <v>-0.995788514614105</v>
      </c>
      <c r="K246" s="17">
        <v>-1.2336892400469099</v>
      </c>
      <c r="L246" s="6" t="s">
        <v>1003</v>
      </c>
      <c r="M246" s="6" t="s">
        <v>1003</v>
      </c>
      <c r="N246" s="6" t="s">
        <v>1003</v>
      </c>
      <c r="O246" s="17">
        <v>-1.1592604307702091E-2</v>
      </c>
      <c r="P246" s="56">
        <f>IF(J246&lt;=-0.8, 1, 0)</f>
        <v>1</v>
      </c>
      <c r="Q246" s="6">
        <f>IF(K246&lt;=-0.8, 1, 0)</f>
        <v>1</v>
      </c>
      <c r="R246" s="6">
        <f>IF(AND(NOT(ISTEXT(L246)),L246&gt;=0.25),1,0)</f>
        <v>0</v>
      </c>
      <c r="S246" s="6">
        <f>IF(AND(NOT(ISTEXT(M246)),M246&gt;=0.25), 1, 0)</f>
        <v>0</v>
      </c>
      <c r="T246" s="6">
        <f>IF(AND(NOT(ISTEXT(N246)), N246&gt;=3), 1, 0)</f>
        <v>0</v>
      </c>
      <c r="U246" s="6">
        <f>IF(O246&lt;=-0.8, 1, 0)</f>
        <v>0</v>
      </c>
      <c r="V246" s="4" t="str">
        <f>IF(W246&gt;0, "Shock", "No shock")</f>
        <v>No shock</v>
      </c>
      <c r="W246" s="4">
        <f>SUM(AC246:AE246)</f>
        <v>0</v>
      </c>
      <c r="X246" s="51">
        <v>0.94404200000000005</v>
      </c>
      <c r="Y246" s="6">
        <v>8.2837532926551497E-3</v>
      </c>
      <c r="Z246" s="6">
        <v>2.5159520000000001E-3</v>
      </c>
      <c r="AA246" s="16" t="s">
        <v>1003</v>
      </c>
      <c r="AB246" s="16" t="s">
        <v>1003</v>
      </c>
      <c r="AC246" s="6">
        <f>IF(ISTEXT(X246), 0, IF(X246&gt;1.4, 1, 0))</f>
        <v>0</v>
      </c>
      <c r="AD246" s="6">
        <f>IF(OR(ISTEXT(Y246), ISTEXT(Z246)), 0, IF(OR(Y246&gt;3, Z246&gt;=2), 1, 0))</f>
        <v>0</v>
      </c>
      <c r="AE246" s="6">
        <f>IF(AND(ISTEXT(AA246), ISTEXT(AB246)), 0, IF(AND(AA246&gt;0.03, AB246&gt;=1), 1, 0))</f>
        <v>0</v>
      </c>
      <c r="AF246" s="4" t="s">
        <v>1005</v>
      </c>
      <c r="AG246" s="5">
        <v>0</v>
      </c>
      <c r="AH246" s="4" t="str">
        <f>IF(OR(AI246&gt;=3,AJ246="Shock"),"Shock","No Shock")</f>
        <v>No Shock</v>
      </c>
      <c r="AI246" s="61">
        <v>2</v>
      </c>
      <c r="AJ246" s="6" t="str">
        <f>IF(AK246&gt;=1,"Shock","No Shock")</f>
        <v>No Shock</v>
      </c>
      <c r="AK246">
        <v>0</v>
      </c>
    </row>
    <row r="247" spans="1:37" ht="17.5" thickTop="1" thickBot="1" x14ac:dyDescent="0.5">
      <c r="A247" s="50" t="s">
        <v>147</v>
      </c>
      <c r="B247" s="3" t="s">
        <v>784</v>
      </c>
      <c r="C247" s="3" t="s">
        <v>792</v>
      </c>
      <c r="D247" s="3" t="s">
        <v>793</v>
      </c>
      <c r="E247" s="3" t="str">
        <f>_xlfn.CONCAT(D247,"_",A247)</f>
        <v>AF2705_February</v>
      </c>
      <c r="F247" s="10">
        <v>130452.58963579794</v>
      </c>
      <c r="G247" s="8">
        <f>COUNTIF(H247, "Shock")+COUNTIF(V247, "Shock")+COUNTIF(AF247, "Shock")+COUNTIF(AH247, "Shock")</f>
        <v>0</v>
      </c>
      <c r="H247" s="4" t="str">
        <f>IF(I247&gt;0, "Shock", "No shock")</f>
        <v>No shock</v>
      </c>
      <c r="I247" s="4">
        <f>SUM(P247:U247)</f>
        <v>0</v>
      </c>
      <c r="J247" s="17">
        <v>-0.162181694285366</v>
      </c>
      <c r="K247" s="17">
        <v>-0.31506805857322301</v>
      </c>
      <c r="L247" s="6" t="s">
        <v>1003</v>
      </c>
      <c r="M247" s="6" t="s">
        <v>1003</v>
      </c>
      <c r="N247" s="6" t="s">
        <v>1003</v>
      </c>
      <c r="O247" s="17">
        <v>1.1363582598835269</v>
      </c>
      <c r="P247" s="56">
        <f>IF(J247&lt;=-0.8, 1, 0)</f>
        <v>0</v>
      </c>
      <c r="Q247" s="6">
        <f>IF(K247&lt;=-0.8, 1, 0)</f>
        <v>0</v>
      </c>
      <c r="R247" s="6">
        <f>IF(AND(NOT(ISTEXT(L247)),L247&gt;=0.25),1,0)</f>
        <v>0</v>
      </c>
      <c r="S247" s="6">
        <f>IF(AND(NOT(ISTEXT(M247)),M247&gt;=0.25), 1, 0)</f>
        <v>0</v>
      </c>
      <c r="T247" s="6">
        <f>IF(AND(NOT(ISTEXT(N247)), N247&gt;=3), 1, 0)</f>
        <v>0</v>
      </c>
      <c r="U247" s="6">
        <f>IF(O247&lt;=-0.8, 1, 0)</f>
        <v>0</v>
      </c>
      <c r="V247" s="4" t="str">
        <f>IF(W247&gt;0, "Shock", "No shock")</f>
        <v>No shock</v>
      </c>
      <c r="W247" s="4">
        <f>SUM(AC247:AE247)</f>
        <v>0</v>
      </c>
      <c r="X247" s="51">
        <v>0.60270899999999994</v>
      </c>
      <c r="Y247" s="6">
        <v>8.1888970467721301E-3</v>
      </c>
      <c r="Z247" s="6">
        <v>3.3843229999999998E-3</v>
      </c>
      <c r="AA247" s="16" t="s">
        <v>1003</v>
      </c>
      <c r="AB247" s="16" t="s">
        <v>1003</v>
      </c>
      <c r="AC247" s="6">
        <f>IF(ISTEXT(X247), 0, IF(X247&gt;1.4, 1, 0))</f>
        <v>0</v>
      </c>
      <c r="AD247" s="6">
        <f>IF(OR(ISTEXT(Y247), ISTEXT(Z247)), 0, IF(OR(Y247&gt;3, Z247&gt;=2), 1, 0))</f>
        <v>0</v>
      </c>
      <c r="AE247" s="6">
        <f>IF(AND(ISTEXT(AA247), ISTEXT(AB247)), 0, IF(AND(AA247&gt;0.03, AB247&gt;=1), 1, 0))</f>
        <v>0</v>
      </c>
      <c r="AF247" s="4" t="s">
        <v>1005</v>
      </c>
      <c r="AG247" s="5">
        <v>0</v>
      </c>
      <c r="AH247" s="4" t="str">
        <f>IF(OR(AI247&gt;=3,AJ247="Shock"),"Shock","No Shock")</f>
        <v>No Shock</v>
      </c>
      <c r="AI247" s="61">
        <v>0</v>
      </c>
      <c r="AJ247" s="6" t="str">
        <f>IF(AK247&gt;=1,"Shock","No Shock")</f>
        <v>No Shock</v>
      </c>
      <c r="AK247">
        <v>0</v>
      </c>
    </row>
    <row r="248" spans="1:37" ht="17.5" thickTop="1" thickBot="1" x14ac:dyDescent="0.5">
      <c r="A248" s="50" t="s">
        <v>147</v>
      </c>
      <c r="B248" s="3" t="s">
        <v>491</v>
      </c>
      <c r="C248" s="3" t="s">
        <v>492</v>
      </c>
      <c r="D248" s="3" t="s">
        <v>493</v>
      </c>
      <c r="E248" s="3" t="str">
        <f>_xlfn.CONCAT(D248,"_",A248)</f>
        <v>AF1501_February</v>
      </c>
      <c r="F248" s="10">
        <v>44717.408548621977</v>
      </c>
      <c r="G248" s="8">
        <f>COUNTIF(H248, "Shock")+COUNTIF(V248, "Shock")+COUNTIF(AF248, "Shock")+COUNTIF(AH248, "Shock")</f>
        <v>2</v>
      </c>
      <c r="H248" s="4" t="str">
        <f>IF(I248&gt;0, "Shock", "No shock")</f>
        <v>Shock</v>
      </c>
      <c r="I248" s="4">
        <f>SUM(P248:U248)</f>
        <v>2</v>
      </c>
      <c r="J248" s="17">
        <v>-0.865595802664757</v>
      </c>
      <c r="K248" s="17">
        <v>-1.0335009843111</v>
      </c>
      <c r="L248" s="6" t="s">
        <v>1003</v>
      </c>
      <c r="M248" s="6" t="s">
        <v>1003</v>
      </c>
      <c r="N248" s="6" t="s">
        <v>1003</v>
      </c>
      <c r="O248" s="17">
        <v>-0.23046829544559669</v>
      </c>
      <c r="P248" s="56">
        <f>IF(J248&lt;=-0.8, 1, 0)</f>
        <v>1</v>
      </c>
      <c r="Q248" s="6">
        <f>IF(K248&lt;=-0.8, 1, 0)</f>
        <v>1</v>
      </c>
      <c r="R248" s="6">
        <f>IF(AND(NOT(ISTEXT(L248)),L248&gt;=0.25),1,0)</f>
        <v>0</v>
      </c>
      <c r="S248" s="6">
        <f>IF(AND(NOT(ISTEXT(M248)),M248&gt;=0.25), 1, 0)</f>
        <v>0</v>
      </c>
      <c r="T248" s="6">
        <f>IF(AND(NOT(ISTEXT(N248)), N248&gt;=3), 1, 0)</f>
        <v>0</v>
      </c>
      <c r="U248" s="6">
        <f>IF(O248&lt;=-0.8, 1, 0)</f>
        <v>0</v>
      </c>
      <c r="V248" s="4" t="str">
        <f>IF(W248&gt;0, "Shock", "No shock")</f>
        <v>No shock</v>
      </c>
      <c r="W248" s="4">
        <f>SUM(AC248:AE248)</f>
        <v>0</v>
      </c>
      <c r="X248" s="51">
        <v>0.97550899999999996</v>
      </c>
      <c r="Y248" s="6">
        <v>7.4894810829495796E-3</v>
      </c>
      <c r="Z248" s="6">
        <v>1.009037E-3</v>
      </c>
      <c r="AA248" s="16" t="s">
        <v>1003</v>
      </c>
      <c r="AB248" s="16" t="s">
        <v>1003</v>
      </c>
      <c r="AC248" s="6">
        <f>IF(ISTEXT(X248), 0, IF(X248&gt;1.4, 1, 0))</f>
        <v>0</v>
      </c>
      <c r="AD248" s="6">
        <f>IF(OR(ISTEXT(Y248), ISTEXT(Z248)), 0, IF(OR(Y248&gt;3, Z248&gt;=2), 1, 0))</f>
        <v>0</v>
      </c>
      <c r="AE248" s="6">
        <f>IF(AND(ISTEXT(AA248), ISTEXT(AB248)), 0, IF(AND(AA248&gt;0.03, AB248&gt;=1), 1, 0))</f>
        <v>0</v>
      </c>
      <c r="AF248" s="4" t="s">
        <v>1005</v>
      </c>
      <c r="AG248" s="5">
        <v>0</v>
      </c>
      <c r="AH248" s="4" t="str">
        <f>IF(OR(AI248&gt;=3,AJ248="Shock"),"Shock","No Shock")</f>
        <v>Shock</v>
      </c>
      <c r="AI248" s="61">
        <v>7</v>
      </c>
      <c r="AJ248" s="6" t="str">
        <f>IF(AK248&gt;=1,"Shock","No Shock")</f>
        <v>No Shock</v>
      </c>
      <c r="AK248">
        <v>0</v>
      </c>
    </row>
    <row r="249" spans="1:37" ht="17.5" thickTop="1" thickBot="1" x14ac:dyDescent="0.5">
      <c r="A249" s="50" t="s">
        <v>147</v>
      </c>
      <c r="B249" s="3" t="s">
        <v>319</v>
      </c>
      <c r="C249" s="3" t="s">
        <v>320</v>
      </c>
      <c r="D249" s="3" t="s">
        <v>321</v>
      </c>
      <c r="E249" s="3" t="str">
        <f>_xlfn.CONCAT(D249,"_",A249)</f>
        <v>AF0901_February</v>
      </c>
      <c r="F249" s="10">
        <v>355485.21368836175</v>
      </c>
      <c r="G249" s="8">
        <f>COUNTIF(H249, "Shock")+COUNTIF(V249, "Shock")+COUNTIF(AF249, "Shock")+COUNTIF(AH249, "Shock")</f>
        <v>2</v>
      </c>
      <c r="H249" s="4" t="str">
        <f>IF(I249&gt;0, "Shock", "No shock")</f>
        <v>Shock</v>
      </c>
      <c r="I249" s="4">
        <f>SUM(P249:U249)</f>
        <v>1</v>
      </c>
      <c r="J249" s="17">
        <v>-0.61145413294434503</v>
      </c>
      <c r="K249" s="17">
        <v>-1.4177717814842901</v>
      </c>
      <c r="L249" s="6" t="s">
        <v>1003</v>
      </c>
      <c r="M249" s="6" t="s">
        <v>1003</v>
      </c>
      <c r="N249" s="6" t="s">
        <v>1003</v>
      </c>
      <c r="O249" s="17">
        <v>-0.34350023017273418</v>
      </c>
      <c r="P249" s="56">
        <f>IF(J249&lt;=-0.8, 1, 0)</f>
        <v>0</v>
      </c>
      <c r="Q249" s="6">
        <f>IF(K249&lt;=-0.8, 1, 0)</f>
        <v>1</v>
      </c>
      <c r="R249" s="6">
        <f>IF(AND(NOT(ISTEXT(L249)),L249&gt;=0.25),1,0)</f>
        <v>0</v>
      </c>
      <c r="S249" s="6">
        <f>IF(AND(NOT(ISTEXT(M249)),M249&gt;=0.25), 1, 0)</f>
        <v>0</v>
      </c>
      <c r="T249" s="6">
        <f>IF(AND(NOT(ISTEXT(N249)), N249&gt;=3), 1, 0)</f>
        <v>0</v>
      </c>
      <c r="U249" s="6">
        <f>IF(O249&lt;=-0.8, 1, 0)</f>
        <v>0</v>
      </c>
      <c r="V249" s="4" t="str">
        <f>IF(W249&gt;0, "Shock", "No shock")</f>
        <v>No shock</v>
      </c>
      <c r="W249" s="4">
        <f>SUM(AC249:AE249)</f>
        <v>0</v>
      </c>
      <c r="X249" s="51">
        <v>0.873</v>
      </c>
      <c r="Y249" s="6">
        <v>7.4416345057533003E-3</v>
      </c>
      <c r="Z249" s="6">
        <v>3.9698019999999997E-3</v>
      </c>
      <c r="AA249" s="16" t="s">
        <v>1003</v>
      </c>
      <c r="AB249" s="16" t="s">
        <v>1003</v>
      </c>
      <c r="AC249" s="6">
        <f>IF(ISTEXT(X249), 0, IF(X249&gt;1.4, 1, 0))</f>
        <v>0</v>
      </c>
      <c r="AD249" s="6">
        <f>IF(OR(ISTEXT(Y249), ISTEXT(Z249)), 0, IF(OR(Y249&gt;3, Z249&gt;=2), 1, 0))</f>
        <v>0</v>
      </c>
      <c r="AE249" s="6">
        <f>IF(AND(ISTEXT(AA249), ISTEXT(AB249)), 0, IF(AND(AA249&gt;0.03, AB249&gt;=1), 1, 0))</f>
        <v>0</v>
      </c>
      <c r="AF249" s="4" t="s">
        <v>1005</v>
      </c>
      <c r="AG249" s="5">
        <v>0</v>
      </c>
      <c r="AH249" s="4" t="str">
        <f>IF(OR(AI249&gt;=3,AJ249="Shock"),"Shock","No Shock")</f>
        <v>Shock</v>
      </c>
      <c r="AI249" s="61">
        <v>3</v>
      </c>
      <c r="AJ249" s="6" t="str">
        <f>IF(AK249&gt;=1,"Shock","No Shock")</f>
        <v>No Shock</v>
      </c>
      <c r="AK249">
        <v>0</v>
      </c>
    </row>
    <row r="250" spans="1:37" ht="17.5" thickTop="1" thickBot="1" x14ac:dyDescent="0.5">
      <c r="A250" s="50" t="s">
        <v>147</v>
      </c>
      <c r="B250" s="3" t="s">
        <v>193</v>
      </c>
      <c r="C250" s="3" t="s">
        <v>196</v>
      </c>
      <c r="D250" s="3" t="s">
        <v>197</v>
      </c>
      <c r="E250" s="3" t="str">
        <f>_xlfn.CONCAT(D250,"_",A250)</f>
        <v>AF0302_February</v>
      </c>
      <c r="F250" s="10">
        <v>200714.92743348339</v>
      </c>
      <c r="G250" s="8">
        <f>COUNTIF(H250, "Shock")+COUNTIF(V250, "Shock")+COUNTIF(AF250, "Shock")+COUNTIF(AH250, "Shock")</f>
        <v>1</v>
      </c>
      <c r="H250" s="4" t="str">
        <f>IF(I250&gt;0, "Shock", "No shock")</f>
        <v>No shock</v>
      </c>
      <c r="I250" s="4">
        <f>SUM(P250:U250)</f>
        <v>0</v>
      </c>
      <c r="J250" s="17">
        <v>1.88144660621349E-2</v>
      </c>
      <c r="K250" s="17">
        <v>-0.738351264170238</v>
      </c>
      <c r="L250" s="6" t="s">
        <v>1003</v>
      </c>
      <c r="M250" s="6" t="s">
        <v>1003</v>
      </c>
      <c r="N250" s="6" t="s">
        <v>1003</v>
      </c>
      <c r="O250" s="17">
        <v>-0.42518326669362272</v>
      </c>
      <c r="P250" s="56">
        <f>IF(J250&lt;=-0.8, 1, 0)</f>
        <v>0</v>
      </c>
      <c r="Q250" s="6">
        <f>IF(K250&lt;=-0.8, 1, 0)</f>
        <v>0</v>
      </c>
      <c r="R250" s="6">
        <f>IF(AND(NOT(ISTEXT(L250)),L250&gt;=0.25),1,0)</f>
        <v>0</v>
      </c>
      <c r="S250" s="6">
        <f>IF(AND(NOT(ISTEXT(M250)),M250&gt;=0.25), 1, 0)</f>
        <v>0</v>
      </c>
      <c r="T250" s="6">
        <f>IF(AND(NOT(ISTEXT(N250)), N250&gt;=3), 1, 0)</f>
        <v>0</v>
      </c>
      <c r="U250" s="6">
        <f>IF(O250&lt;=-0.8, 1, 0)</f>
        <v>0</v>
      </c>
      <c r="V250" s="4" t="str">
        <f>IF(W250&gt;0, "Shock", "No shock")</f>
        <v>No shock</v>
      </c>
      <c r="W250" s="4">
        <f>SUM(AC250:AE250)</f>
        <v>0</v>
      </c>
      <c r="X250" s="51">
        <v>1.1448749999999999</v>
      </c>
      <c r="Y250" s="6">
        <v>7.4005037356894799E-3</v>
      </c>
      <c r="Z250" s="6">
        <v>5.0323999999999996E-4</v>
      </c>
      <c r="AA250" s="16" t="s">
        <v>1003</v>
      </c>
      <c r="AB250" s="16" t="s">
        <v>1003</v>
      </c>
      <c r="AC250" s="6">
        <f>IF(ISTEXT(X250), 0, IF(X250&gt;1.4, 1, 0))</f>
        <v>0</v>
      </c>
      <c r="AD250" s="6">
        <f>IF(OR(ISTEXT(Y250), ISTEXT(Z250)), 0, IF(OR(Y250&gt;3, Z250&gt;=2), 1, 0))</f>
        <v>0</v>
      </c>
      <c r="AE250" s="6">
        <f>IF(AND(ISTEXT(AA250), ISTEXT(AB250)), 0, IF(AND(AA250&gt;0.03, AB250&gt;=1), 1, 0))</f>
        <v>0</v>
      </c>
      <c r="AF250" s="4" t="s">
        <v>1005</v>
      </c>
      <c r="AG250" s="5">
        <v>0</v>
      </c>
      <c r="AH250" s="4" t="str">
        <f>IF(OR(AI250&gt;=3,AJ250="Shock"),"Shock","No Shock")</f>
        <v>Shock</v>
      </c>
      <c r="AI250" s="61">
        <v>4</v>
      </c>
      <c r="AJ250" s="6" t="str">
        <f>IF(AK250&gt;=1,"Shock","No Shock")</f>
        <v>No Shock</v>
      </c>
      <c r="AK250">
        <v>0</v>
      </c>
    </row>
    <row r="251" spans="1:37" ht="17.5" thickTop="1" thickBot="1" x14ac:dyDescent="0.5">
      <c r="A251" s="50" t="s">
        <v>147</v>
      </c>
      <c r="B251" s="3" t="s">
        <v>631</v>
      </c>
      <c r="C251" s="3" t="s">
        <v>643</v>
      </c>
      <c r="D251" s="3" t="s">
        <v>644</v>
      </c>
      <c r="E251" s="3" t="str">
        <f>_xlfn.CONCAT(D251,"_",A251)</f>
        <v>AF1907_February</v>
      </c>
      <c r="F251" s="10">
        <v>103372.01463400699</v>
      </c>
      <c r="G251" s="8">
        <f>COUNTIF(H251, "Shock")+COUNTIF(V251, "Shock")+COUNTIF(AF251, "Shock")+COUNTIF(AH251, "Shock")</f>
        <v>1</v>
      </c>
      <c r="H251" s="4" t="str">
        <f>IF(I251&gt;0, "Shock", "No shock")</f>
        <v>Shock</v>
      </c>
      <c r="I251" s="4">
        <f>SUM(P251:U251)</f>
        <v>1</v>
      </c>
      <c r="J251" s="17">
        <v>-0.73156638825551101</v>
      </c>
      <c r="K251" s="17">
        <v>-1.64904601146013</v>
      </c>
      <c r="L251" s="6" t="s">
        <v>1003</v>
      </c>
      <c r="M251" s="6" t="s">
        <v>1003</v>
      </c>
      <c r="N251" s="6" t="s">
        <v>1003</v>
      </c>
      <c r="O251" s="17">
        <v>-0.67079102208528385</v>
      </c>
      <c r="P251" s="56">
        <f>IF(J251&lt;=-0.8, 1, 0)</f>
        <v>0</v>
      </c>
      <c r="Q251" s="6">
        <f>IF(K251&lt;=-0.8, 1, 0)</f>
        <v>1</v>
      </c>
      <c r="R251" s="6">
        <f>IF(AND(NOT(ISTEXT(L251)),L251&gt;=0.25),1,0)</f>
        <v>0</v>
      </c>
      <c r="S251" s="6">
        <f>IF(AND(NOT(ISTEXT(M251)),M251&gt;=0.25), 1, 0)</f>
        <v>0</v>
      </c>
      <c r="T251" s="6">
        <f>IF(AND(NOT(ISTEXT(N251)), N251&gt;=3), 1, 0)</f>
        <v>0</v>
      </c>
      <c r="U251" s="6">
        <f>IF(O251&lt;=-0.8, 1, 0)</f>
        <v>0</v>
      </c>
      <c r="V251" s="4" t="str">
        <f>IF(W251&gt;0, "Shock", "No shock")</f>
        <v>No shock</v>
      </c>
      <c r="W251" s="4">
        <f>SUM(AC251:AE251)</f>
        <v>0</v>
      </c>
      <c r="X251" s="51">
        <v>0.916551</v>
      </c>
      <c r="Y251" s="6">
        <v>7.2259396114454904E-3</v>
      </c>
      <c r="Z251" s="6">
        <v>7.7353270000000002E-3</v>
      </c>
      <c r="AA251" s="16" t="s">
        <v>1003</v>
      </c>
      <c r="AB251" s="16" t="s">
        <v>1003</v>
      </c>
      <c r="AC251" s="6">
        <f>IF(ISTEXT(X251), 0, IF(X251&gt;1.4, 1, 0))</f>
        <v>0</v>
      </c>
      <c r="AD251" s="6">
        <f>IF(OR(ISTEXT(Y251), ISTEXT(Z251)), 0, IF(OR(Y251&gt;3, Z251&gt;=2), 1, 0))</f>
        <v>0</v>
      </c>
      <c r="AE251" s="6">
        <f>IF(AND(ISTEXT(AA251), ISTEXT(AB251)), 0, IF(AND(AA251&gt;0.03, AB251&gt;=1), 1, 0))</f>
        <v>0</v>
      </c>
      <c r="AF251" s="4" t="s">
        <v>1005</v>
      </c>
      <c r="AG251" s="5">
        <v>0</v>
      </c>
      <c r="AH251" s="4" t="str">
        <f>IF(OR(AI251&gt;=3,AJ251="Shock"),"Shock","No Shock")</f>
        <v>No Shock</v>
      </c>
      <c r="AI251" s="61">
        <v>1</v>
      </c>
      <c r="AJ251" s="6" t="str">
        <f>IF(AK251&gt;=1,"Shock","No Shock")</f>
        <v>No Shock</v>
      </c>
      <c r="AK251">
        <v>0</v>
      </c>
    </row>
    <row r="252" spans="1:37" ht="17.5" thickTop="1" thickBot="1" x14ac:dyDescent="0.5">
      <c r="A252" s="50" t="s">
        <v>147</v>
      </c>
      <c r="B252" s="3" t="s">
        <v>248</v>
      </c>
      <c r="C252" s="3" t="s">
        <v>283</v>
      </c>
      <c r="D252" s="3" t="s">
        <v>284</v>
      </c>
      <c r="E252" s="3" t="str">
        <f>_xlfn.CONCAT(D252,"_",A252)</f>
        <v>AF0618_February</v>
      </c>
      <c r="F252" s="10">
        <v>45269.010074969694</v>
      </c>
      <c r="G252" s="8">
        <f>COUNTIF(H252, "Shock")+COUNTIF(V252, "Shock")+COUNTIF(AF252, "Shock")+COUNTIF(AH252, "Shock")</f>
        <v>2</v>
      </c>
      <c r="H252" s="4" t="str">
        <f>IF(I252&gt;0, "Shock", "No shock")</f>
        <v>Shock</v>
      </c>
      <c r="I252" s="4">
        <f>SUM(P252:U252)</f>
        <v>1</v>
      </c>
      <c r="J252" s="17">
        <v>-0.77449258830812195</v>
      </c>
      <c r="K252" s="17">
        <v>-0.93686044878429797</v>
      </c>
      <c r="L252" s="6" t="s">
        <v>1003</v>
      </c>
      <c r="M252" s="6" t="s">
        <v>1003</v>
      </c>
      <c r="N252" s="6" t="s">
        <v>1003</v>
      </c>
      <c r="O252" s="17">
        <v>-0.69213615372656201</v>
      </c>
      <c r="P252" s="56">
        <f>IF(J252&lt;=-0.8, 1, 0)</f>
        <v>0</v>
      </c>
      <c r="Q252" s="6">
        <f>IF(K252&lt;=-0.8, 1, 0)</f>
        <v>1</v>
      </c>
      <c r="R252" s="6">
        <f>IF(AND(NOT(ISTEXT(L252)),L252&gt;=0.25),1,0)</f>
        <v>0</v>
      </c>
      <c r="S252" s="6">
        <f>IF(AND(NOT(ISTEXT(M252)),M252&gt;=0.25), 1, 0)</f>
        <v>0</v>
      </c>
      <c r="T252" s="6">
        <f>IF(AND(NOT(ISTEXT(N252)), N252&gt;=3), 1, 0)</f>
        <v>0</v>
      </c>
      <c r="U252" s="6">
        <f>IF(O252&lt;=-0.8, 1, 0)</f>
        <v>0</v>
      </c>
      <c r="V252" s="4" t="str">
        <f>IF(W252&gt;0, "Shock", "No shock")</f>
        <v>No shock</v>
      </c>
      <c r="W252" s="4">
        <f>SUM(AC252:AE252)</f>
        <v>0</v>
      </c>
      <c r="X252" s="51">
        <v>0.95865</v>
      </c>
      <c r="Y252" s="6">
        <v>6.9950463114540097E-3</v>
      </c>
      <c r="Z252" s="6">
        <v>1.0158680000000001E-3</v>
      </c>
      <c r="AA252" s="16" t="s">
        <v>1003</v>
      </c>
      <c r="AB252" s="16" t="s">
        <v>1003</v>
      </c>
      <c r="AC252" s="6">
        <f>IF(ISTEXT(X252), 0, IF(X252&gt;1.4, 1, 0))</f>
        <v>0</v>
      </c>
      <c r="AD252" s="6">
        <f>IF(OR(ISTEXT(Y252), ISTEXT(Z252)), 0, IF(OR(Y252&gt;3, Z252&gt;=2), 1, 0))</f>
        <v>0</v>
      </c>
      <c r="AE252" s="6">
        <f>IF(AND(ISTEXT(AA252), ISTEXT(AB252)), 0, IF(AND(AA252&gt;0.03, AB252&gt;=1), 1, 0))</f>
        <v>0</v>
      </c>
      <c r="AF252" s="4" t="s">
        <v>1005</v>
      </c>
      <c r="AG252" s="5">
        <v>0</v>
      </c>
      <c r="AH252" s="4" t="str">
        <f>IF(OR(AI252&gt;=3,AJ252="Shock"),"Shock","No Shock")</f>
        <v>Shock</v>
      </c>
      <c r="AI252" s="61">
        <v>7</v>
      </c>
      <c r="AJ252" s="6" t="str">
        <f>IF(AK252&gt;=1,"Shock","No Shock")</f>
        <v>No Shock</v>
      </c>
      <c r="AK252">
        <v>0</v>
      </c>
    </row>
    <row r="253" spans="1:37" ht="17.5" thickTop="1" thickBot="1" x14ac:dyDescent="0.5">
      <c r="A253" s="50" t="s">
        <v>147</v>
      </c>
      <c r="B253" s="3" t="s">
        <v>631</v>
      </c>
      <c r="C253" s="3" t="s">
        <v>631</v>
      </c>
      <c r="D253" s="3" t="s">
        <v>632</v>
      </c>
      <c r="E253" s="3" t="str">
        <f>_xlfn.CONCAT(D253,"_",A253)</f>
        <v>AF1901_February</v>
      </c>
      <c r="F253" s="10">
        <v>446594.18412644812</v>
      </c>
      <c r="G253" s="8">
        <f>COUNTIF(H253, "Shock")+COUNTIF(V253, "Shock")+COUNTIF(AF253, "Shock")+COUNTIF(AH253, "Shock")</f>
        <v>1</v>
      </c>
      <c r="H253" s="4" t="str">
        <f>IF(I253&gt;0, "Shock", "No shock")</f>
        <v>Shock</v>
      </c>
      <c r="I253" s="4">
        <f>SUM(P253:U253)</f>
        <v>1</v>
      </c>
      <c r="J253" s="17">
        <v>-0.49993699550628701</v>
      </c>
      <c r="K253" s="17">
        <v>-1.4278134536743201</v>
      </c>
      <c r="L253" s="6" t="s">
        <v>1003</v>
      </c>
      <c r="M253" s="6" t="s">
        <v>1003</v>
      </c>
      <c r="N253" s="6" t="s">
        <v>1003</v>
      </c>
      <c r="O253" s="17">
        <v>0.138008789759902</v>
      </c>
      <c r="P253" s="56">
        <f>IF(J253&lt;=-0.8, 1, 0)</f>
        <v>0</v>
      </c>
      <c r="Q253" s="6">
        <f>IF(K253&lt;=-0.8, 1, 0)</f>
        <v>1</v>
      </c>
      <c r="R253" s="6">
        <f>IF(AND(NOT(ISTEXT(L253)),L253&gt;=0.25),1,0)</f>
        <v>0</v>
      </c>
      <c r="S253" s="6">
        <f>IF(AND(NOT(ISTEXT(M253)),M253&gt;=0.25), 1, 0)</f>
        <v>0</v>
      </c>
      <c r="T253" s="6">
        <f>IF(AND(NOT(ISTEXT(N253)), N253&gt;=3), 1, 0)</f>
        <v>0</v>
      </c>
      <c r="U253" s="6">
        <f>IF(O253&lt;=-0.8, 1, 0)</f>
        <v>0</v>
      </c>
      <c r="V253" s="4" t="str">
        <f>IF(W253&gt;0, "Shock", "No shock")</f>
        <v>No shock</v>
      </c>
      <c r="W253" s="4">
        <f>SUM(AC253:AE253)</f>
        <v>0</v>
      </c>
      <c r="X253" s="51">
        <v>1.089448</v>
      </c>
      <c r="Y253" s="6">
        <v>6.3467739620909997E-3</v>
      </c>
      <c r="Z253" s="6">
        <v>9.6599029999999992E-3</v>
      </c>
      <c r="AA253" s="16" t="s">
        <v>1003</v>
      </c>
      <c r="AB253" s="16" t="s">
        <v>1003</v>
      </c>
      <c r="AC253" s="6">
        <f>IF(ISTEXT(X253), 0, IF(X253&gt;1.4, 1, 0))</f>
        <v>0</v>
      </c>
      <c r="AD253" s="6">
        <f>IF(OR(ISTEXT(Y253), ISTEXT(Z253)), 0, IF(OR(Y253&gt;3, Z253&gt;=2), 1, 0))</f>
        <v>0</v>
      </c>
      <c r="AE253" s="6">
        <f>IF(AND(ISTEXT(AA253), ISTEXT(AB253)), 0, IF(AND(AA253&gt;0.03, AB253&gt;=1), 1, 0))</f>
        <v>0</v>
      </c>
      <c r="AF253" s="4" t="s">
        <v>1005</v>
      </c>
      <c r="AG253" s="5">
        <v>0</v>
      </c>
      <c r="AH253" s="4" t="str">
        <f>IF(OR(AI253&gt;=3,AJ253="Shock"),"Shock","No Shock")</f>
        <v>No Shock</v>
      </c>
      <c r="AI253" s="61">
        <v>2</v>
      </c>
      <c r="AJ253" s="6" t="str">
        <f>IF(AK253&gt;=1,"Shock","No Shock")</f>
        <v>No Shock</v>
      </c>
      <c r="AK253">
        <v>0</v>
      </c>
    </row>
    <row r="254" spans="1:37" ht="17.5" thickTop="1" thickBot="1" x14ac:dyDescent="0.5">
      <c r="A254" s="50" t="s">
        <v>147</v>
      </c>
      <c r="B254" s="3" t="s">
        <v>784</v>
      </c>
      <c r="C254" s="3" t="s">
        <v>796</v>
      </c>
      <c r="D254" s="3" t="s">
        <v>797</v>
      </c>
      <c r="E254" s="3" t="str">
        <f>_xlfn.CONCAT(D254,"_",A254)</f>
        <v>AF2707_February</v>
      </c>
      <c r="F254" s="10">
        <v>49805.969745008137</v>
      </c>
      <c r="G254" s="8">
        <f>COUNTIF(H254, "Shock")+COUNTIF(V254, "Shock")+COUNTIF(AF254, "Shock")+COUNTIF(AH254, "Shock")</f>
        <v>0</v>
      </c>
      <c r="H254" s="4" t="str">
        <f>IF(I254&gt;0, "Shock", "No shock")</f>
        <v>No shock</v>
      </c>
      <c r="I254" s="4">
        <f>SUM(P254:U254)</f>
        <v>0</v>
      </c>
      <c r="J254" s="17">
        <v>-0.26781077471339299</v>
      </c>
      <c r="K254" s="17">
        <v>-0.20009965719238099</v>
      </c>
      <c r="L254" s="6" t="s">
        <v>1003</v>
      </c>
      <c r="M254" s="6" t="s">
        <v>1003</v>
      </c>
      <c r="N254" s="6" t="s">
        <v>1003</v>
      </c>
      <c r="O254" s="17">
        <v>0.25247502772108732</v>
      </c>
      <c r="P254" s="56">
        <f>IF(J254&lt;=-0.8, 1, 0)</f>
        <v>0</v>
      </c>
      <c r="Q254" s="6">
        <f>IF(K254&lt;=-0.8, 1, 0)</f>
        <v>0</v>
      </c>
      <c r="R254" s="6">
        <f>IF(AND(NOT(ISTEXT(L254)),L254&gt;=0.25),1,0)</f>
        <v>0</v>
      </c>
      <c r="S254" s="6">
        <f>IF(AND(NOT(ISTEXT(M254)),M254&gt;=0.25), 1, 0)</f>
        <v>0</v>
      </c>
      <c r="T254" s="6">
        <f>IF(AND(NOT(ISTEXT(N254)), N254&gt;=3), 1, 0)</f>
        <v>0</v>
      </c>
      <c r="U254" s="6">
        <f>IF(O254&lt;=-0.8, 1, 0)</f>
        <v>0</v>
      </c>
      <c r="V254" s="4" t="str">
        <f>IF(W254&gt;0, "Shock", "No shock")</f>
        <v>No shock</v>
      </c>
      <c r="W254" s="4">
        <f>SUM(AC254:AE254)</f>
        <v>0</v>
      </c>
      <c r="X254" s="51">
        <v>0.56774599999999997</v>
      </c>
      <c r="Y254" s="6">
        <v>6.3159019209740701E-3</v>
      </c>
      <c r="Z254" s="6">
        <v>5.23122E-4</v>
      </c>
      <c r="AA254" s="16" t="s">
        <v>1003</v>
      </c>
      <c r="AB254" s="16" t="s">
        <v>1003</v>
      </c>
      <c r="AC254" s="6">
        <f>IF(ISTEXT(X254), 0, IF(X254&gt;1.4, 1, 0))</f>
        <v>0</v>
      </c>
      <c r="AD254" s="6">
        <f>IF(OR(ISTEXT(Y254), ISTEXT(Z254)), 0, IF(OR(Y254&gt;3, Z254&gt;=2), 1, 0))</f>
        <v>0</v>
      </c>
      <c r="AE254" s="6">
        <f>IF(AND(ISTEXT(AA254), ISTEXT(AB254)), 0, IF(AND(AA254&gt;0.03, AB254&gt;=1), 1, 0))</f>
        <v>0</v>
      </c>
      <c r="AF254" s="4" t="s">
        <v>1005</v>
      </c>
      <c r="AG254" s="5">
        <v>0</v>
      </c>
      <c r="AH254" s="4" t="str">
        <f>IF(OR(AI254&gt;=3,AJ254="Shock"),"Shock","No Shock")</f>
        <v>No Shock</v>
      </c>
      <c r="AI254" s="61">
        <v>0</v>
      </c>
      <c r="AJ254" s="6" t="str">
        <f>IF(AK254&gt;=1,"Shock","No Shock")</f>
        <v>No Shock</v>
      </c>
      <c r="AK254">
        <v>0</v>
      </c>
    </row>
    <row r="255" spans="1:37" ht="17.5" thickTop="1" thickBot="1" x14ac:dyDescent="0.5">
      <c r="A255" s="50" t="s">
        <v>147</v>
      </c>
      <c r="B255" s="3" t="s">
        <v>596</v>
      </c>
      <c r="C255" s="3" t="s">
        <v>629</v>
      </c>
      <c r="D255" s="3" t="s">
        <v>630</v>
      </c>
      <c r="E255" s="3" t="str">
        <f>_xlfn.CONCAT(D255,"_",A255)</f>
        <v>AF1817_February</v>
      </c>
      <c r="F255" s="10">
        <v>69232.643163932764</v>
      </c>
      <c r="G255" s="8">
        <f>COUNTIF(H255, "Shock")+COUNTIF(V255, "Shock")+COUNTIF(AF255, "Shock")+COUNTIF(AH255, "Shock")</f>
        <v>1</v>
      </c>
      <c r="H255" s="4" t="str">
        <f>IF(I255&gt;0, "Shock", "No shock")</f>
        <v>Shock</v>
      </c>
      <c r="I255" s="4">
        <f>SUM(P255:U255)</f>
        <v>2</v>
      </c>
      <c r="J255" s="17">
        <v>-0.33016442081758002</v>
      </c>
      <c r="K255" s="17">
        <v>-1.55212965181896</v>
      </c>
      <c r="L255" s="6" t="s">
        <v>1003</v>
      </c>
      <c r="M255" s="6" t="s">
        <v>1003</v>
      </c>
      <c r="N255" s="6" t="s">
        <v>1003</v>
      </c>
      <c r="O255" s="17">
        <v>-0.93485648933263732</v>
      </c>
      <c r="P255" s="56">
        <f>IF(J255&lt;=-0.8, 1, 0)</f>
        <v>0</v>
      </c>
      <c r="Q255" s="6">
        <f>IF(K255&lt;=-0.8, 1, 0)</f>
        <v>1</v>
      </c>
      <c r="R255" s="6">
        <f>IF(AND(NOT(ISTEXT(L255)),L255&gt;=0.25),1,0)</f>
        <v>0</v>
      </c>
      <c r="S255" s="6">
        <f>IF(AND(NOT(ISTEXT(M255)),M255&gt;=0.25), 1, 0)</f>
        <v>0</v>
      </c>
      <c r="T255" s="6">
        <f>IF(AND(NOT(ISTEXT(N255)), N255&gt;=3), 1, 0)</f>
        <v>0</v>
      </c>
      <c r="U255" s="6">
        <f>IF(O255&lt;=-0.8, 1, 0)</f>
        <v>1</v>
      </c>
      <c r="V255" s="4" t="str">
        <f>IF(W255&gt;0, "Shock", "No shock")</f>
        <v>No shock</v>
      </c>
      <c r="W255" s="4">
        <f>SUM(AC255:AE255)</f>
        <v>0</v>
      </c>
      <c r="X255" s="51">
        <v>1.22668</v>
      </c>
      <c r="Y255" s="6">
        <v>5.8394170746061298E-3</v>
      </c>
      <c r="Z255" s="6">
        <v>4.3721899999999998E-3</v>
      </c>
      <c r="AA255" s="16" t="s">
        <v>1003</v>
      </c>
      <c r="AB255" s="16" t="s">
        <v>1003</v>
      </c>
      <c r="AC255" s="6">
        <f>IF(ISTEXT(X255), 0, IF(X255&gt;1.4, 1, 0))</f>
        <v>0</v>
      </c>
      <c r="AD255" s="6">
        <f>IF(OR(ISTEXT(Y255), ISTEXT(Z255)), 0, IF(OR(Y255&gt;3, Z255&gt;=2), 1, 0))</f>
        <v>0</v>
      </c>
      <c r="AE255" s="6">
        <f>IF(AND(ISTEXT(AA255), ISTEXT(AB255)), 0, IF(AND(AA255&gt;0.03, AB255&gt;=1), 1, 0))</f>
        <v>0</v>
      </c>
      <c r="AF255" s="4" t="s">
        <v>1005</v>
      </c>
      <c r="AG255" s="5">
        <v>0</v>
      </c>
      <c r="AH255" s="4" t="str">
        <f>IF(OR(AI255&gt;=3,AJ255="Shock"),"Shock","No Shock")</f>
        <v>No Shock</v>
      </c>
      <c r="AI255" s="61">
        <v>1</v>
      </c>
      <c r="AJ255" s="6" t="str">
        <f>IF(AK255&gt;=1,"Shock","No Shock")</f>
        <v>No Shock</v>
      </c>
      <c r="AK255">
        <v>0</v>
      </c>
    </row>
    <row r="256" spans="1:37" ht="17.5" thickTop="1" thickBot="1" x14ac:dyDescent="0.5">
      <c r="A256" s="50" t="s">
        <v>147</v>
      </c>
      <c r="B256" s="3" t="s">
        <v>464</v>
      </c>
      <c r="C256" s="3" t="s">
        <v>467</v>
      </c>
      <c r="D256" s="3" t="s">
        <v>468</v>
      </c>
      <c r="E256" s="3" t="str">
        <f>_xlfn.CONCAT(D256,"_",A256)</f>
        <v>AF1402_February</v>
      </c>
      <c r="F256" s="10">
        <v>91550.623171260071</v>
      </c>
      <c r="G256" s="8">
        <f>COUNTIF(H256, "Shock")+COUNTIF(V256, "Shock")+COUNTIF(AF256, "Shock")+COUNTIF(AH256, "Shock")</f>
        <v>0</v>
      </c>
      <c r="H256" s="4" t="str">
        <f>IF(I256&gt;0, "Shock", "No shock")</f>
        <v>No shock</v>
      </c>
      <c r="I256" s="4">
        <f>SUM(P256:U256)</f>
        <v>0</v>
      </c>
      <c r="J256" s="17">
        <v>-0.54233975410461399</v>
      </c>
      <c r="K256" s="17">
        <v>-0.27701071053743398</v>
      </c>
      <c r="L256" s="6" t="s">
        <v>1003</v>
      </c>
      <c r="M256" s="6" t="s">
        <v>1003</v>
      </c>
      <c r="N256" s="6" t="s">
        <v>1003</v>
      </c>
      <c r="O256" s="17">
        <v>-7.1050919669662579E-2</v>
      </c>
      <c r="P256" s="56">
        <f>IF(J256&lt;=-0.8, 1, 0)</f>
        <v>0</v>
      </c>
      <c r="Q256" s="6">
        <f>IF(K256&lt;=-0.8, 1, 0)</f>
        <v>0</v>
      </c>
      <c r="R256" s="6">
        <f>IF(AND(NOT(ISTEXT(L256)),L256&gt;=0.25),1,0)</f>
        <v>0</v>
      </c>
      <c r="S256" s="6">
        <f>IF(AND(NOT(ISTEXT(M256)),M256&gt;=0.25), 1, 0)</f>
        <v>0</v>
      </c>
      <c r="T256" s="6">
        <f>IF(AND(NOT(ISTEXT(N256)), N256&gt;=3), 1, 0)</f>
        <v>0</v>
      </c>
      <c r="U256" s="6">
        <f>IF(O256&lt;=-0.8, 1, 0)</f>
        <v>0</v>
      </c>
      <c r="V256" s="4" t="str">
        <f>IF(W256&gt;0, "Shock", "No shock")</f>
        <v>No shock</v>
      </c>
      <c r="W256" s="4">
        <f>SUM(AC256:AE256)</f>
        <v>0</v>
      </c>
      <c r="X256" s="51">
        <v>0.94947000000000004</v>
      </c>
      <c r="Y256" s="6">
        <v>5.5981143803308896E-3</v>
      </c>
      <c r="Z256" s="6">
        <v>2.0514930000000002E-3</v>
      </c>
      <c r="AA256" s="16" t="s">
        <v>1003</v>
      </c>
      <c r="AB256" s="16" t="s">
        <v>1003</v>
      </c>
      <c r="AC256" s="6">
        <f>IF(ISTEXT(X256), 0, IF(X256&gt;1.4, 1, 0))</f>
        <v>0</v>
      </c>
      <c r="AD256" s="6">
        <f>IF(OR(ISTEXT(Y256), ISTEXT(Z256)), 0, IF(OR(Y256&gt;3, Z256&gt;=2), 1, 0))</f>
        <v>0</v>
      </c>
      <c r="AE256" s="6">
        <f>IF(AND(ISTEXT(AA256), ISTEXT(AB256)), 0, IF(AND(AA256&gt;0.03, AB256&gt;=1), 1, 0))</f>
        <v>0</v>
      </c>
      <c r="AF256" s="4" t="s">
        <v>1005</v>
      </c>
      <c r="AG256" s="5">
        <v>0</v>
      </c>
      <c r="AH256" s="4" t="str">
        <f>IF(OR(AI256&gt;=3,AJ256="Shock"),"Shock","No Shock")</f>
        <v>No Shock</v>
      </c>
      <c r="AI256" s="61">
        <v>0</v>
      </c>
      <c r="AJ256" s="6" t="str">
        <f>IF(AK256&gt;=1,"Shock","No Shock")</f>
        <v>No Shock</v>
      </c>
      <c r="AK256">
        <v>0</v>
      </c>
    </row>
    <row r="257" spans="1:37" ht="17.5" thickTop="1" thickBot="1" x14ac:dyDescent="0.5">
      <c r="A257" s="50" t="s">
        <v>147</v>
      </c>
      <c r="B257" s="3" t="s">
        <v>402</v>
      </c>
      <c r="C257" s="3" t="s">
        <v>429</v>
      </c>
      <c r="D257" s="3" t="s">
        <v>430</v>
      </c>
      <c r="E257" s="3" t="str">
        <f>_xlfn.CONCAT(D257,"_",A257)</f>
        <v>AF1214_February</v>
      </c>
      <c r="F257" s="10">
        <v>105541.47773952461</v>
      </c>
      <c r="G257" s="8">
        <f>COUNTIF(H257, "Shock")+COUNTIF(V257, "Shock")+COUNTIF(AF257, "Shock")+COUNTIF(AH257, "Shock")</f>
        <v>0</v>
      </c>
      <c r="H257" s="4" t="str">
        <f>IF(I257&gt;0, "Shock", "No shock")</f>
        <v>No shock</v>
      </c>
      <c r="I257" s="4">
        <f>SUM(P257:U257)</f>
        <v>0</v>
      </c>
      <c r="J257" s="17">
        <v>-0.54184051864855998</v>
      </c>
      <c r="K257" s="17">
        <v>0.19751726901725</v>
      </c>
      <c r="L257" s="6" t="s">
        <v>1003</v>
      </c>
      <c r="M257" s="6" t="s">
        <v>1003</v>
      </c>
      <c r="N257" s="6" t="s">
        <v>1003</v>
      </c>
      <c r="O257" s="17">
        <v>0.3178191549725744</v>
      </c>
      <c r="P257" s="56">
        <f>IF(J257&lt;=-0.8, 1, 0)</f>
        <v>0</v>
      </c>
      <c r="Q257" s="6">
        <f>IF(K257&lt;=-0.8, 1, 0)</f>
        <v>0</v>
      </c>
      <c r="R257" s="6">
        <f>IF(AND(NOT(ISTEXT(L257)),L257&gt;=0.25),1,0)</f>
        <v>0</v>
      </c>
      <c r="S257" s="6">
        <f>IF(AND(NOT(ISTEXT(M257)),M257&gt;=0.25), 1, 0)</f>
        <v>0</v>
      </c>
      <c r="T257" s="6">
        <f>IF(AND(NOT(ISTEXT(N257)), N257&gt;=3), 1, 0)</f>
        <v>0</v>
      </c>
      <c r="U257" s="6">
        <f>IF(O257&lt;=-0.8, 1, 0)</f>
        <v>0</v>
      </c>
      <c r="V257" s="4" t="str">
        <f>IF(W257&gt;0, "Shock", "No shock")</f>
        <v>No shock</v>
      </c>
      <c r="W257" s="4">
        <f>SUM(AC257:AE257)</f>
        <v>0</v>
      </c>
      <c r="X257" s="51">
        <v>0.69999100000000003</v>
      </c>
      <c r="Y257" s="6">
        <v>5.0519431337679296E-3</v>
      </c>
      <c r="Z257" s="6">
        <v>3.6097220000000001E-3</v>
      </c>
      <c r="AA257" s="16" t="s">
        <v>1003</v>
      </c>
      <c r="AB257" s="16" t="s">
        <v>1003</v>
      </c>
      <c r="AC257" s="6">
        <f>IF(ISTEXT(X257), 0, IF(X257&gt;1.4, 1, 0))</f>
        <v>0</v>
      </c>
      <c r="AD257" s="6">
        <f>IF(OR(ISTEXT(Y257), ISTEXT(Z257)), 0, IF(OR(Y257&gt;3, Z257&gt;=2), 1, 0))</f>
        <v>0</v>
      </c>
      <c r="AE257" s="6">
        <f>IF(AND(ISTEXT(AA257), ISTEXT(AB257)), 0, IF(AND(AA257&gt;0.03, AB257&gt;=1), 1, 0))</f>
        <v>0</v>
      </c>
      <c r="AF257" s="4" t="s">
        <v>1005</v>
      </c>
      <c r="AG257" s="5">
        <v>0</v>
      </c>
      <c r="AH257" s="4" t="str">
        <f>IF(OR(AI257&gt;=3,AJ257="Shock"),"Shock","No Shock")</f>
        <v>No Shock</v>
      </c>
      <c r="AI257" s="61">
        <v>0</v>
      </c>
      <c r="AJ257" s="6" t="str">
        <f>IF(AK257&gt;=1,"Shock","No Shock")</f>
        <v>No Shock</v>
      </c>
      <c r="AK257">
        <v>0</v>
      </c>
    </row>
    <row r="258" spans="1:37" ht="17.5" thickTop="1" thickBot="1" x14ac:dyDescent="0.5">
      <c r="A258" s="50" t="s">
        <v>147</v>
      </c>
      <c r="B258" s="3" t="s">
        <v>248</v>
      </c>
      <c r="C258" s="3" t="s">
        <v>277</v>
      </c>
      <c r="D258" s="3" t="s">
        <v>278</v>
      </c>
      <c r="E258" s="3" t="str">
        <f>_xlfn.CONCAT(D258,"_",A258)</f>
        <v>AF0615_February</v>
      </c>
      <c r="F258" s="10">
        <v>154950.56993632004</v>
      </c>
      <c r="G258" s="8">
        <f>COUNTIF(H258, "Shock")+COUNTIF(V258, "Shock")+COUNTIF(AF258, "Shock")+COUNTIF(AH258, "Shock")</f>
        <v>1</v>
      </c>
      <c r="H258" s="4" t="str">
        <f>IF(I258&gt;0, "Shock", "No shock")</f>
        <v>Shock</v>
      </c>
      <c r="I258" s="4">
        <f>SUM(P258:U258)</f>
        <v>1</v>
      </c>
      <c r="J258" s="17">
        <v>-0.50002750283793396</v>
      </c>
      <c r="K258" s="17">
        <v>-0.85739856644680601</v>
      </c>
      <c r="L258" s="6" t="s">
        <v>1003</v>
      </c>
      <c r="M258" s="6" t="s">
        <v>1003</v>
      </c>
      <c r="N258" s="6" t="s">
        <v>1003</v>
      </c>
      <c r="O258" s="17">
        <v>1.6120191870087931E-2</v>
      </c>
      <c r="P258" s="56">
        <f>IF(J258&lt;=-0.8, 1, 0)</f>
        <v>0</v>
      </c>
      <c r="Q258" s="6">
        <f>IF(K258&lt;=-0.8, 1, 0)</f>
        <v>1</v>
      </c>
      <c r="R258" s="6">
        <f>IF(AND(NOT(ISTEXT(L258)),L258&gt;=0.25),1,0)</f>
        <v>0</v>
      </c>
      <c r="S258" s="6">
        <f>IF(AND(NOT(ISTEXT(M258)),M258&gt;=0.25), 1, 0)</f>
        <v>0</v>
      </c>
      <c r="T258" s="6">
        <f>IF(AND(NOT(ISTEXT(N258)), N258&gt;=3), 1, 0)</f>
        <v>0</v>
      </c>
      <c r="U258" s="6">
        <f>IF(O258&lt;=-0.8, 1, 0)</f>
        <v>0</v>
      </c>
      <c r="V258" s="4" t="str">
        <f>IF(W258&gt;0, "Shock", "No shock")</f>
        <v>No shock</v>
      </c>
      <c r="W258" s="4">
        <f>SUM(AC258:AE258)</f>
        <v>0</v>
      </c>
      <c r="X258" s="51">
        <v>0.93379000000000001</v>
      </c>
      <c r="Y258" s="6">
        <v>4.3191995132782499E-3</v>
      </c>
      <c r="Z258" s="6">
        <v>2.0384660000000001E-3</v>
      </c>
      <c r="AA258" s="16" t="s">
        <v>1003</v>
      </c>
      <c r="AB258" s="16" t="s">
        <v>1003</v>
      </c>
      <c r="AC258" s="6">
        <f>IF(ISTEXT(X258), 0, IF(X258&gt;1.4, 1, 0))</f>
        <v>0</v>
      </c>
      <c r="AD258" s="6">
        <f>IF(OR(ISTEXT(Y258), ISTEXT(Z258)), 0, IF(OR(Y258&gt;3, Z258&gt;=2), 1, 0))</f>
        <v>0</v>
      </c>
      <c r="AE258" s="6">
        <f>IF(AND(ISTEXT(AA258), ISTEXT(AB258)), 0, IF(AND(AA258&gt;0.03, AB258&gt;=1), 1, 0))</f>
        <v>0</v>
      </c>
      <c r="AF258" s="4" t="s">
        <v>1005</v>
      </c>
      <c r="AG258" s="5">
        <v>0</v>
      </c>
      <c r="AH258" s="4" t="str">
        <f>IF(OR(AI258&gt;=3,AJ258="Shock"),"Shock","No Shock")</f>
        <v>No Shock</v>
      </c>
      <c r="AI258" s="61">
        <v>2</v>
      </c>
      <c r="AJ258" s="6" t="str">
        <f>IF(AK258&gt;=1,"Shock","No Shock")</f>
        <v>No Shock</v>
      </c>
      <c r="AK258">
        <v>0</v>
      </c>
    </row>
    <row r="259" spans="1:37" ht="17.5" thickTop="1" thickBot="1" x14ac:dyDescent="0.5">
      <c r="A259" s="50" t="s">
        <v>147</v>
      </c>
      <c r="B259" s="3" t="s">
        <v>868</v>
      </c>
      <c r="C259" s="3" t="s">
        <v>871</v>
      </c>
      <c r="D259" s="3" t="s">
        <v>872</v>
      </c>
      <c r="E259" s="3" t="str">
        <f>_xlfn.CONCAT(D259,"_",A259)</f>
        <v>AF3002_February</v>
      </c>
      <c r="F259" s="10">
        <v>333990.30015547806</v>
      </c>
      <c r="G259" s="8">
        <f>COUNTIF(H259, "Shock")+COUNTIF(V259, "Shock")+COUNTIF(AF259, "Shock")+COUNTIF(AH259, "Shock")</f>
        <v>0</v>
      </c>
      <c r="H259" s="4" t="str">
        <f>IF(I259&gt;0, "Shock", "No shock")</f>
        <v>No shock</v>
      </c>
      <c r="I259" s="4">
        <f>SUM(P259:U259)</f>
        <v>0</v>
      </c>
      <c r="J259" s="17">
        <v>0.43005163081306003</v>
      </c>
      <c r="K259" s="17">
        <v>-0.38257009060850899</v>
      </c>
      <c r="L259" s="6" t="s">
        <v>1003</v>
      </c>
      <c r="M259" s="6" t="s">
        <v>1003</v>
      </c>
      <c r="N259" s="6" t="s">
        <v>1003</v>
      </c>
      <c r="O259" s="17">
        <v>0.79722676753687127</v>
      </c>
      <c r="P259" s="56">
        <f>IF(J259&lt;=-0.8, 1, 0)</f>
        <v>0</v>
      </c>
      <c r="Q259" s="6">
        <f>IF(K259&lt;=-0.8, 1, 0)</f>
        <v>0</v>
      </c>
      <c r="R259" s="6">
        <f>IF(AND(NOT(ISTEXT(L259)),L259&gt;=0.25),1,0)</f>
        <v>0</v>
      </c>
      <c r="S259" s="6">
        <f>IF(AND(NOT(ISTEXT(M259)),M259&gt;=0.25), 1, 0)</f>
        <v>0</v>
      </c>
      <c r="T259" s="6">
        <f>IF(AND(NOT(ISTEXT(N259)), N259&gt;=3), 1, 0)</f>
        <v>0</v>
      </c>
      <c r="U259" s="6">
        <f>IF(O259&lt;=-0.8, 1, 0)</f>
        <v>0</v>
      </c>
      <c r="V259" s="4" t="str">
        <f>IF(W259&gt;0, "Shock", "No shock")</f>
        <v>No shock</v>
      </c>
      <c r="W259" s="4">
        <f>SUM(AC259:AE259)</f>
        <v>0</v>
      </c>
      <c r="X259" s="51">
        <v>0.75946399999999992</v>
      </c>
      <c r="Y259" s="6">
        <v>3.8254229287677799E-3</v>
      </c>
      <c r="Z259" s="6">
        <v>2.3337505000000001E-2</v>
      </c>
      <c r="AA259" s="16" t="s">
        <v>1003</v>
      </c>
      <c r="AB259" s="16" t="s">
        <v>1003</v>
      </c>
      <c r="AC259" s="6">
        <f>IF(ISTEXT(X259), 0, IF(X259&gt;1.4, 1, 0))</f>
        <v>0</v>
      </c>
      <c r="AD259" s="6">
        <f>IF(OR(ISTEXT(Y259), ISTEXT(Z259)), 0, IF(OR(Y259&gt;3, Z259&gt;=2), 1, 0))</f>
        <v>0</v>
      </c>
      <c r="AE259" s="6">
        <f>IF(AND(ISTEXT(AA259), ISTEXT(AB259)), 0, IF(AND(AA259&gt;0.03, AB259&gt;=1), 1, 0))</f>
        <v>0</v>
      </c>
      <c r="AF259" s="4" t="s">
        <v>1005</v>
      </c>
      <c r="AG259" s="5">
        <v>0</v>
      </c>
      <c r="AH259" s="4" t="str">
        <f>IF(OR(AI259&gt;=3,AJ259="Shock"),"Shock","No Shock")</f>
        <v>No Shock</v>
      </c>
      <c r="AI259" s="61">
        <v>0</v>
      </c>
      <c r="AJ259" s="6" t="str">
        <f>IF(AK259&gt;=1,"Shock","No Shock")</f>
        <v>No Shock</v>
      </c>
      <c r="AK259">
        <v>0</v>
      </c>
    </row>
    <row r="260" spans="1:37" ht="17.5" thickTop="1" thickBot="1" x14ac:dyDescent="0.5">
      <c r="A260" s="50" t="s">
        <v>147</v>
      </c>
      <c r="B260" s="3" t="s">
        <v>248</v>
      </c>
      <c r="C260" s="3" t="s">
        <v>281</v>
      </c>
      <c r="D260" s="3" t="s">
        <v>282</v>
      </c>
      <c r="E260" s="3" t="str">
        <f>_xlfn.CONCAT(D260,"_",A260)</f>
        <v>AF0617_February</v>
      </c>
      <c r="F260" s="10">
        <v>78092.001105629941</v>
      </c>
      <c r="G260" s="8">
        <f>COUNTIF(H260, "Shock")+COUNTIF(V260, "Shock")+COUNTIF(AF260, "Shock")+COUNTIF(AH260, "Shock")</f>
        <v>2</v>
      </c>
      <c r="H260" s="4" t="str">
        <f>IF(I260&gt;0, "Shock", "No shock")</f>
        <v>Shock</v>
      </c>
      <c r="I260" s="4">
        <f>SUM(P260:U260)</f>
        <v>3</v>
      </c>
      <c r="J260" s="17">
        <v>-0.84579977989196797</v>
      </c>
      <c r="K260" s="17">
        <v>-0.91210747361183198</v>
      </c>
      <c r="L260" s="6" t="s">
        <v>1003</v>
      </c>
      <c r="M260" s="6" t="s">
        <v>1003</v>
      </c>
      <c r="N260" s="6" t="s">
        <v>1003</v>
      </c>
      <c r="O260" s="17">
        <v>-0.84353001986480036</v>
      </c>
      <c r="P260" s="56">
        <f>IF(J260&lt;=-0.8, 1, 0)</f>
        <v>1</v>
      </c>
      <c r="Q260" s="6">
        <f>IF(K260&lt;=-0.8, 1, 0)</f>
        <v>1</v>
      </c>
      <c r="R260" s="6">
        <f>IF(AND(NOT(ISTEXT(L260)),L260&gt;=0.25),1,0)</f>
        <v>0</v>
      </c>
      <c r="S260" s="6">
        <f>IF(AND(NOT(ISTEXT(M260)),M260&gt;=0.25), 1, 0)</f>
        <v>0</v>
      </c>
      <c r="T260" s="6">
        <f>IF(AND(NOT(ISTEXT(N260)), N260&gt;=3), 1, 0)</f>
        <v>0</v>
      </c>
      <c r="U260" s="6">
        <f>IF(O260&lt;=-0.8, 1, 0)</f>
        <v>1</v>
      </c>
      <c r="V260" s="4" t="str">
        <f>IF(W260&gt;0, "Shock", "No shock")</f>
        <v>No shock</v>
      </c>
      <c r="W260" s="4">
        <f>SUM(AC260:AE260)</f>
        <v>0</v>
      </c>
      <c r="X260" s="51">
        <v>0.94182299999999997</v>
      </c>
      <c r="Y260" s="6">
        <v>3.5126528397822002E-3</v>
      </c>
      <c r="Z260" s="6">
        <v>1.002034E-3</v>
      </c>
      <c r="AA260" s="16" t="s">
        <v>1003</v>
      </c>
      <c r="AB260" s="16" t="s">
        <v>1003</v>
      </c>
      <c r="AC260" s="6">
        <f>IF(ISTEXT(X260), 0, IF(X260&gt;1.4, 1, 0))</f>
        <v>0</v>
      </c>
      <c r="AD260" s="6">
        <f>IF(OR(ISTEXT(Y260), ISTEXT(Z260)), 0, IF(OR(Y260&gt;3, Z260&gt;=2), 1, 0))</f>
        <v>0</v>
      </c>
      <c r="AE260" s="6">
        <f>IF(AND(ISTEXT(AA260), ISTEXT(AB260)), 0, IF(AND(AA260&gt;0.03, AB260&gt;=1), 1, 0))</f>
        <v>0</v>
      </c>
      <c r="AF260" s="4" t="s">
        <v>1005</v>
      </c>
      <c r="AG260" s="5">
        <v>0</v>
      </c>
      <c r="AH260" s="4" t="str">
        <f>IF(OR(AI260&gt;=3,AJ260="Shock"),"Shock","No Shock")</f>
        <v>Shock</v>
      </c>
      <c r="AI260" s="61">
        <v>7</v>
      </c>
      <c r="AJ260" s="6" t="str">
        <f>IF(AK260&gt;=1,"Shock","No Shock")</f>
        <v>No Shock</v>
      </c>
      <c r="AK260">
        <v>0</v>
      </c>
    </row>
    <row r="261" spans="1:37" ht="17.5" thickTop="1" thickBot="1" x14ac:dyDescent="0.5">
      <c r="A261" s="50" t="s">
        <v>147</v>
      </c>
      <c r="B261" s="3" t="s">
        <v>727</v>
      </c>
      <c r="C261" s="3" t="s">
        <v>742</v>
      </c>
      <c r="D261" s="3" t="s">
        <v>743</v>
      </c>
      <c r="E261" s="3" t="str">
        <f>_xlfn.CONCAT(D261,"_",A261)</f>
        <v>AF2408_February</v>
      </c>
      <c r="F261" s="10">
        <v>43945.29383763652</v>
      </c>
      <c r="G261" s="8">
        <f>COUNTIF(H261, "Shock")+COUNTIF(V261, "Shock")+COUNTIF(AF261, "Shock")+COUNTIF(AH261, "Shock")</f>
        <v>1</v>
      </c>
      <c r="H261" s="4" t="str">
        <f>IF(I261&gt;0, "Shock", "No shock")</f>
        <v>Shock</v>
      </c>
      <c r="I261" s="4">
        <f>SUM(P261:U261)</f>
        <v>1</v>
      </c>
      <c r="J261" s="17">
        <v>-0.87367987632751498</v>
      </c>
      <c r="K261" s="17">
        <v>-0.53086192253977105</v>
      </c>
      <c r="L261" s="6" t="s">
        <v>1003</v>
      </c>
      <c r="M261" s="6" t="s">
        <v>1003</v>
      </c>
      <c r="N261" s="6" t="s">
        <v>1003</v>
      </c>
      <c r="O261" s="17">
        <v>-0.67807289909065604</v>
      </c>
      <c r="P261" s="56">
        <f>IF(J261&lt;=-0.8, 1, 0)</f>
        <v>1</v>
      </c>
      <c r="Q261" s="6">
        <f>IF(K261&lt;=-0.8, 1, 0)</f>
        <v>0</v>
      </c>
      <c r="R261" s="6">
        <f>IF(AND(NOT(ISTEXT(L261)),L261&gt;=0.25),1,0)</f>
        <v>0</v>
      </c>
      <c r="S261" s="6">
        <f>IF(AND(NOT(ISTEXT(M261)),M261&gt;=0.25), 1, 0)</f>
        <v>0</v>
      </c>
      <c r="T261" s="6">
        <f>IF(AND(NOT(ISTEXT(N261)), N261&gt;=3), 1, 0)</f>
        <v>0</v>
      </c>
      <c r="U261" s="6">
        <f>IF(O261&lt;=-0.8, 1, 0)</f>
        <v>0</v>
      </c>
      <c r="V261" s="4" t="str">
        <f>IF(W261&gt;0, "Shock", "No shock")</f>
        <v>No shock</v>
      </c>
      <c r="W261" s="4">
        <f>SUM(AC261:AE261)</f>
        <v>0</v>
      </c>
      <c r="X261" s="51">
        <v>0.53503699999999998</v>
      </c>
      <c r="Y261" s="6">
        <v>3.1227785547130798E-3</v>
      </c>
      <c r="Z261" s="6">
        <v>5.1407099999999995E-4</v>
      </c>
      <c r="AA261" s="16" t="s">
        <v>1003</v>
      </c>
      <c r="AB261" s="16" t="s">
        <v>1003</v>
      </c>
      <c r="AC261" s="6">
        <f>IF(ISTEXT(X261), 0, IF(X261&gt;1.4, 1, 0))</f>
        <v>0</v>
      </c>
      <c r="AD261" s="6">
        <f>IF(OR(ISTEXT(Y261), ISTEXT(Z261)), 0, IF(OR(Y261&gt;3, Z261&gt;=2), 1, 0))</f>
        <v>0</v>
      </c>
      <c r="AE261" s="6">
        <f>IF(AND(ISTEXT(AA261), ISTEXT(AB261)), 0, IF(AND(AA261&gt;0.03, AB261&gt;=1), 1, 0))</f>
        <v>0</v>
      </c>
      <c r="AF261" s="4" t="s">
        <v>1005</v>
      </c>
      <c r="AG261" s="5">
        <v>0</v>
      </c>
      <c r="AH261" s="4" t="str">
        <f>IF(OR(AI261&gt;=3,AJ261="Shock"),"Shock","No Shock")</f>
        <v>No Shock</v>
      </c>
      <c r="AI261" s="61">
        <v>0</v>
      </c>
      <c r="AJ261" s="6" t="str">
        <f>IF(AK261&gt;=1,"Shock","No Shock")</f>
        <v>No Shock</v>
      </c>
      <c r="AK261">
        <v>0</v>
      </c>
    </row>
    <row r="262" spans="1:37" ht="17.5" thickTop="1" thickBot="1" x14ac:dyDescent="0.5">
      <c r="A262" s="50" t="s">
        <v>147</v>
      </c>
      <c r="B262" s="3" t="s">
        <v>596</v>
      </c>
      <c r="C262" s="3" t="s">
        <v>619</v>
      </c>
      <c r="D262" s="3" t="s">
        <v>620</v>
      </c>
      <c r="E262" s="3" t="str">
        <f>_xlfn.CONCAT(D262,"_",A262)</f>
        <v>AF1812_February</v>
      </c>
      <c r="F262" s="10">
        <v>72300.275447257343</v>
      </c>
      <c r="G262" s="8">
        <f>COUNTIF(H262, "Shock")+COUNTIF(V262, "Shock")+COUNTIF(AF262, "Shock")+COUNTIF(AH262, "Shock")</f>
        <v>1</v>
      </c>
      <c r="H262" s="4" t="str">
        <f>IF(I262&gt;0, "Shock", "No shock")</f>
        <v>Shock</v>
      </c>
      <c r="I262" s="4">
        <f>SUM(P262:U262)</f>
        <v>2</v>
      </c>
      <c r="J262" s="17">
        <v>-0.497994501675878</v>
      </c>
      <c r="K262" s="17">
        <v>-1.4264446496963501</v>
      </c>
      <c r="L262" s="6" t="s">
        <v>1003</v>
      </c>
      <c r="M262" s="6" t="s">
        <v>1003</v>
      </c>
      <c r="N262" s="6" t="s">
        <v>1003</v>
      </c>
      <c r="O262" s="17">
        <v>-1.5125709928391191</v>
      </c>
      <c r="P262" s="56">
        <f>IF(J262&lt;=-0.8, 1, 0)</f>
        <v>0</v>
      </c>
      <c r="Q262" s="6">
        <f>IF(K262&lt;=-0.8, 1, 0)</f>
        <v>1</v>
      </c>
      <c r="R262" s="6">
        <f>IF(AND(NOT(ISTEXT(L262)),L262&gt;=0.25),1,0)</f>
        <v>0</v>
      </c>
      <c r="S262" s="6">
        <f>IF(AND(NOT(ISTEXT(M262)),M262&gt;=0.25), 1, 0)</f>
        <v>0</v>
      </c>
      <c r="T262" s="6">
        <f>IF(AND(NOT(ISTEXT(N262)), N262&gt;=3), 1, 0)</f>
        <v>0</v>
      </c>
      <c r="U262" s="6">
        <f>IF(O262&lt;=-0.8, 1, 0)</f>
        <v>1</v>
      </c>
      <c r="V262" s="4" t="str">
        <f>IF(W262&gt;0, "Shock", "No shock")</f>
        <v>No shock</v>
      </c>
      <c r="W262" s="4">
        <f>SUM(AC262:AE262)</f>
        <v>0</v>
      </c>
      <c r="X262" s="51">
        <v>1.1227290000000001</v>
      </c>
      <c r="Y262" s="6">
        <v>2.6028654238757901E-3</v>
      </c>
      <c r="Z262" s="6">
        <v>9.8019199999999996E-4</v>
      </c>
      <c r="AA262" s="16" t="s">
        <v>1003</v>
      </c>
      <c r="AB262" s="16" t="s">
        <v>1003</v>
      </c>
      <c r="AC262" s="6">
        <f>IF(ISTEXT(X262), 0, IF(X262&gt;1.4, 1, 0))</f>
        <v>0</v>
      </c>
      <c r="AD262" s="6">
        <f>IF(OR(ISTEXT(Y262), ISTEXT(Z262)), 0, IF(OR(Y262&gt;3, Z262&gt;=2), 1, 0))</f>
        <v>0</v>
      </c>
      <c r="AE262" s="6">
        <f>IF(AND(ISTEXT(AA262), ISTEXT(AB262)), 0, IF(AND(AA262&gt;0.03, AB262&gt;=1), 1, 0))</f>
        <v>0</v>
      </c>
      <c r="AF262" s="4" t="s">
        <v>1005</v>
      </c>
      <c r="AG262" s="5">
        <v>0</v>
      </c>
      <c r="AH262" s="4" t="str">
        <f>IF(OR(AI262&gt;=3,AJ262="Shock"),"Shock","No Shock")</f>
        <v>No Shock</v>
      </c>
      <c r="AI262" s="61">
        <v>1</v>
      </c>
      <c r="AJ262" s="6" t="str">
        <f>IF(AK262&gt;=1,"Shock","No Shock")</f>
        <v>No Shock</v>
      </c>
      <c r="AK262">
        <v>0</v>
      </c>
    </row>
    <row r="263" spans="1:37" ht="17.5" thickTop="1" thickBot="1" x14ac:dyDescent="0.5">
      <c r="A263" s="50" t="s">
        <v>147</v>
      </c>
      <c r="B263" s="3" t="s">
        <v>464</v>
      </c>
      <c r="C263" s="3" t="s">
        <v>479</v>
      </c>
      <c r="D263" s="3" t="s">
        <v>480</v>
      </c>
      <c r="E263" s="3" t="str">
        <f>_xlfn.CONCAT(D263,"_",A263)</f>
        <v>AF1408_February</v>
      </c>
      <c r="F263" s="10">
        <v>71889.900271477381</v>
      </c>
      <c r="G263" s="8">
        <f>COUNTIF(H263, "Shock")+COUNTIF(V263, "Shock")+COUNTIF(AF263, "Shock")+COUNTIF(AH263, "Shock")</f>
        <v>0</v>
      </c>
      <c r="H263" s="4" t="str">
        <f>IF(I263&gt;0, "Shock", "No shock")</f>
        <v>No shock</v>
      </c>
      <c r="I263" s="4">
        <f>SUM(P263:U263)</f>
        <v>0</v>
      </c>
      <c r="J263" s="17">
        <v>-0.74014440178871199</v>
      </c>
      <c r="K263" s="17">
        <v>-0.39232477173209201</v>
      </c>
      <c r="L263" s="6" t="s">
        <v>1003</v>
      </c>
      <c r="M263" s="6" t="s">
        <v>1003</v>
      </c>
      <c r="N263" s="6" t="s">
        <v>1003</v>
      </c>
      <c r="O263" s="17">
        <v>0.50327851042004013</v>
      </c>
      <c r="P263" s="56">
        <f>IF(J263&lt;=-0.8, 1, 0)</f>
        <v>0</v>
      </c>
      <c r="Q263" s="6">
        <f>IF(K263&lt;=-0.8, 1, 0)</f>
        <v>0</v>
      </c>
      <c r="R263" s="6">
        <f>IF(AND(NOT(ISTEXT(L263)),L263&gt;=0.25),1,0)</f>
        <v>0</v>
      </c>
      <c r="S263" s="6">
        <f>IF(AND(NOT(ISTEXT(M263)),M263&gt;=0.25), 1, 0)</f>
        <v>0</v>
      </c>
      <c r="T263" s="6">
        <f>IF(AND(NOT(ISTEXT(N263)), N263&gt;=3), 1, 0)</f>
        <v>0</v>
      </c>
      <c r="U263" s="6">
        <f>IF(O263&lt;=-0.8, 1, 0)</f>
        <v>0</v>
      </c>
      <c r="V263" s="4" t="str">
        <f>IF(W263&gt;0, "Shock", "No shock")</f>
        <v>No shock</v>
      </c>
      <c r="W263" s="4">
        <f>SUM(AC263:AE263)</f>
        <v>0</v>
      </c>
      <c r="X263" s="51">
        <v>0.87952600000000003</v>
      </c>
      <c r="Y263" s="6">
        <v>2.5103181228925998E-3</v>
      </c>
      <c r="Z263" s="6">
        <v>1.0219070000000001E-3</v>
      </c>
      <c r="AA263" s="16" t="s">
        <v>1003</v>
      </c>
      <c r="AB263" s="16" t="s">
        <v>1003</v>
      </c>
      <c r="AC263" s="6">
        <f>IF(ISTEXT(X263), 0, IF(X263&gt;1.4, 1, 0))</f>
        <v>0</v>
      </c>
      <c r="AD263" s="6">
        <f>IF(OR(ISTEXT(Y263), ISTEXT(Z263)), 0, IF(OR(Y263&gt;3, Z263&gt;=2), 1, 0))</f>
        <v>0</v>
      </c>
      <c r="AE263" s="6">
        <f>IF(AND(ISTEXT(AA263), ISTEXT(AB263)), 0, IF(AND(AA263&gt;0.03, AB263&gt;=1), 1, 0))</f>
        <v>0</v>
      </c>
      <c r="AF263" s="4" t="s">
        <v>1005</v>
      </c>
      <c r="AG263" s="5">
        <v>0</v>
      </c>
      <c r="AH263" s="4" t="str">
        <f>IF(OR(AI263&gt;=3,AJ263="Shock"),"Shock","No Shock")</f>
        <v>No Shock</v>
      </c>
      <c r="AI263" s="61">
        <v>1</v>
      </c>
      <c r="AJ263" s="6" t="str">
        <f>IF(AK263&gt;=1,"Shock","No Shock")</f>
        <v>No Shock</v>
      </c>
      <c r="AK263">
        <v>0</v>
      </c>
    </row>
    <row r="264" spans="1:37" ht="17.5" thickTop="1" thickBot="1" x14ac:dyDescent="0.5">
      <c r="A264" s="50" t="s">
        <v>147</v>
      </c>
      <c r="B264" s="3" t="s">
        <v>631</v>
      </c>
      <c r="C264" s="3" t="s">
        <v>641</v>
      </c>
      <c r="D264" s="3" t="s">
        <v>642</v>
      </c>
      <c r="E264" s="3" t="str">
        <f>_xlfn.CONCAT(D264,"_",A264)</f>
        <v>AF1906_February</v>
      </c>
      <c r="F264" s="10">
        <v>160112.09280163713</v>
      </c>
      <c r="G264" s="8">
        <f>COUNTIF(H264, "Shock")+COUNTIF(V264, "Shock")+COUNTIF(AF264, "Shock")+COUNTIF(AH264, "Shock")</f>
        <v>1</v>
      </c>
      <c r="H264" s="4" t="str">
        <f>IF(I264&gt;0, "Shock", "No shock")</f>
        <v>Shock</v>
      </c>
      <c r="I264" s="4">
        <f>SUM(P264:U264)</f>
        <v>2</v>
      </c>
      <c r="J264" s="17">
        <v>-0.56047322511673003</v>
      </c>
      <c r="K264" s="17">
        <v>-1.56658894538879</v>
      </c>
      <c r="L264" s="6" t="s">
        <v>1003</v>
      </c>
      <c r="M264" s="6" t="s">
        <v>1003</v>
      </c>
      <c r="N264" s="6" t="s">
        <v>1003</v>
      </c>
      <c r="O264" s="17">
        <v>-1.078404007104464</v>
      </c>
      <c r="P264" s="56">
        <f>IF(J264&lt;=-0.8, 1, 0)</f>
        <v>0</v>
      </c>
      <c r="Q264" s="6">
        <f>IF(K264&lt;=-0.8, 1, 0)</f>
        <v>1</v>
      </c>
      <c r="R264" s="6">
        <f>IF(AND(NOT(ISTEXT(L264)),L264&gt;=0.25),1,0)</f>
        <v>0</v>
      </c>
      <c r="S264" s="6">
        <f>IF(AND(NOT(ISTEXT(M264)),M264&gt;=0.25), 1, 0)</f>
        <v>0</v>
      </c>
      <c r="T264" s="6">
        <f>IF(AND(NOT(ISTEXT(N264)), N264&gt;=3), 1, 0)</f>
        <v>0</v>
      </c>
      <c r="U264" s="6">
        <f>IF(O264&lt;=-0.8, 1, 0)</f>
        <v>1</v>
      </c>
      <c r="V264" s="4" t="str">
        <f>IF(W264&gt;0, "Shock", "No shock")</f>
        <v>No shock</v>
      </c>
      <c r="W264" s="4">
        <f>SUM(AC264:AE264)</f>
        <v>0</v>
      </c>
      <c r="X264" s="51">
        <v>1.1195440000000001</v>
      </c>
      <c r="Y264" s="6">
        <v>2.4967835807747098E-3</v>
      </c>
      <c r="Z264" s="6">
        <v>4.393091E-3</v>
      </c>
      <c r="AA264" s="16" t="s">
        <v>1003</v>
      </c>
      <c r="AB264" s="16" t="s">
        <v>1003</v>
      </c>
      <c r="AC264" s="6">
        <f>IF(ISTEXT(X264), 0, IF(X264&gt;1.4, 1, 0))</f>
        <v>0</v>
      </c>
      <c r="AD264" s="6">
        <f>IF(OR(ISTEXT(Y264), ISTEXT(Z264)), 0, IF(OR(Y264&gt;3, Z264&gt;=2), 1, 0))</f>
        <v>0</v>
      </c>
      <c r="AE264" s="6">
        <f>IF(AND(ISTEXT(AA264), ISTEXT(AB264)), 0, IF(AND(AA264&gt;0.03, AB264&gt;=1), 1, 0))</f>
        <v>0</v>
      </c>
      <c r="AF264" s="4" t="s">
        <v>1005</v>
      </c>
      <c r="AG264" s="5">
        <v>0</v>
      </c>
      <c r="AH264" s="4" t="str">
        <f>IF(OR(AI264&gt;=3,AJ264="Shock"),"Shock","No Shock")</f>
        <v>No Shock</v>
      </c>
      <c r="AI264" s="61">
        <v>1</v>
      </c>
      <c r="AJ264" s="6" t="str">
        <f>IF(AK264&gt;=1,"Shock","No Shock")</f>
        <v>No Shock</v>
      </c>
      <c r="AK264">
        <v>0</v>
      </c>
    </row>
    <row r="265" spans="1:37" ht="17.5" thickTop="1" thickBot="1" x14ac:dyDescent="0.5">
      <c r="A265" s="50" t="s">
        <v>147</v>
      </c>
      <c r="B265" s="3" t="s">
        <v>319</v>
      </c>
      <c r="C265" s="3" t="s">
        <v>324</v>
      </c>
      <c r="D265" s="3" t="s">
        <v>325</v>
      </c>
      <c r="E265" s="3" t="str">
        <f>_xlfn.CONCAT(D265,"_",A265)</f>
        <v>AF0903_February</v>
      </c>
      <c r="F265" s="10">
        <v>108004.58647877969</v>
      </c>
      <c r="G265" s="8">
        <f>COUNTIF(H265, "Shock")+COUNTIF(V265, "Shock")+COUNTIF(AF265, "Shock")+COUNTIF(AH265, "Shock")</f>
        <v>2</v>
      </c>
      <c r="H265" s="4" t="str">
        <f>IF(I265&gt;0, "Shock", "No shock")</f>
        <v>Shock</v>
      </c>
      <c r="I265" s="4">
        <f>SUM(P265:U265)</f>
        <v>1</v>
      </c>
      <c r="J265" s="17">
        <v>-0.37299961262921799</v>
      </c>
      <c r="K265" s="17">
        <v>-1.3047040870315101</v>
      </c>
      <c r="L265" s="6" t="s">
        <v>1003</v>
      </c>
      <c r="M265" s="6" t="s">
        <v>1003</v>
      </c>
      <c r="N265" s="6" t="s">
        <v>1003</v>
      </c>
      <c r="O265" s="17">
        <v>-0.45026969771566999</v>
      </c>
      <c r="P265" s="56">
        <f>IF(J265&lt;=-0.8, 1, 0)</f>
        <v>0</v>
      </c>
      <c r="Q265" s="6">
        <f>IF(K265&lt;=-0.8, 1, 0)</f>
        <v>1</v>
      </c>
      <c r="R265" s="6">
        <f>IF(AND(NOT(ISTEXT(L265)),L265&gt;=0.25),1,0)</f>
        <v>0</v>
      </c>
      <c r="S265" s="6">
        <f>IF(AND(NOT(ISTEXT(M265)),M265&gt;=0.25), 1, 0)</f>
        <v>0</v>
      </c>
      <c r="T265" s="6">
        <f>IF(AND(NOT(ISTEXT(N265)), N265&gt;=3), 1, 0)</f>
        <v>0</v>
      </c>
      <c r="U265" s="6">
        <f>IF(O265&lt;=-0.8, 1, 0)</f>
        <v>0</v>
      </c>
      <c r="V265" s="4" t="str">
        <f>IF(W265&gt;0, "Shock", "No shock")</f>
        <v>No shock</v>
      </c>
      <c r="W265" s="4">
        <f>SUM(AC265:AE265)</f>
        <v>0</v>
      </c>
      <c r="X265" s="51">
        <v>0.94276399999999994</v>
      </c>
      <c r="Y265" s="6">
        <v>2.4666006183028102E-3</v>
      </c>
      <c r="Z265" s="6">
        <v>4.9812499999999998E-4</v>
      </c>
      <c r="AA265" s="16" t="s">
        <v>1003</v>
      </c>
      <c r="AB265" s="16" t="s">
        <v>1003</v>
      </c>
      <c r="AC265" s="6">
        <f>IF(ISTEXT(X265), 0, IF(X265&gt;1.4, 1, 0))</f>
        <v>0</v>
      </c>
      <c r="AD265" s="6">
        <f>IF(OR(ISTEXT(Y265), ISTEXT(Z265)), 0, IF(OR(Y265&gt;3, Z265&gt;=2), 1, 0))</f>
        <v>0</v>
      </c>
      <c r="AE265" s="6">
        <f>IF(AND(ISTEXT(AA265), ISTEXT(AB265)), 0, IF(AND(AA265&gt;0.03, AB265&gt;=1), 1, 0))</f>
        <v>0</v>
      </c>
      <c r="AF265" s="4" t="s">
        <v>1005</v>
      </c>
      <c r="AG265" s="5">
        <v>0</v>
      </c>
      <c r="AH265" s="4" t="str">
        <f>IF(OR(AI265&gt;=3,AJ265="Shock"),"Shock","No Shock")</f>
        <v>Shock</v>
      </c>
      <c r="AI265" s="61">
        <v>7</v>
      </c>
      <c r="AJ265" s="6" t="str">
        <f>IF(AK265&gt;=1,"Shock","No Shock")</f>
        <v>Shock</v>
      </c>
      <c r="AK265">
        <v>1</v>
      </c>
    </row>
    <row r="266" spans="1:37" ht="17.5" thickTop="1" thickBot="1" x14ac:dyDescent="0.5">
      <c r="A266" s="50" t="s">
        <v>147</v>
      </c>
      <c r="B266" s="3" t="s">
        <v>631</v>
      </c>
      <c r="C266" s="3" t="s">
        <v>637</v>
      </c>
      <c r="D266" s="3" t="s">
        <v>638</v>
      </c>
      <c r="E266" s="3" t="str">
        <f>_xlfn.CONCAT(D266,"_",A266)</f>
        <v>AF1904_February</v>
      </c>
      <c r="F266" s="10">
        <v>234403.84312826901</v>
      </c>
      <c r="G266" s="8">
        <f>COUNTIF(H266, "Shock")+COUNTIF(V266, "Shock")+COUNTIF(AF266, "Shock")+COUNTIF(AH266, "Shock")</f>
        <v>2</v>
      </c>
      <c r="H266" s="4" t="str">
        <f>IF(I266&gt;0, "Shock", "No shock")</f>
        <v>Shock</v>
      </c>
      <c r="I266" s="4">
        <f>SUM(P266:U266)</f>
        <v>1</v>
      </c>
      <c r="J266" s="17">
        <v>-0.39884422380815898</v>
      </c>
      <c r="K266" s="17">
        <v>-1.4122029542923</v>
      </c>
      <c r="L266" s="6" t="s">
        <v>1003</v>
      </c>
      <c r="M266" s="6" t="s">
        <v>1003</v>
      </c>
      <c r="N266" s="6" t="s">
        <v>1003</v>
      </c>
      <c r="O266" s="17">
        <v>-0.5173244305842305</v>
      </c>
      <c r="P266" s="56">
        <f>IF(J266&lt;=-0.8, 1, 0)</f>
        <v>0</v>
      </c>
      <c r="Q266" s="6">
        <f>IF(K266&lt;=-0.8, 1, 0)</f>
        <v>1</v>
      </c>
      <c r="R266" s="6">
        <f>IF(AND(NOT(ISTEXT(L266)),L266&gt;=0.25),1,0)</f>
        <v>0</v>
      </c>
      <c r="S266" s="6">
        <f>IF(AND(NOT(ISTEXT(M266)),M266&gt;=0.25), 1, 0)</f>
        <v>0</v>
      </c>
      <c r="T266" s="6">
        <f>IF(AND(NOT(ISTEXT(N266)), N266&gt;=3), 1, 0)</f>
        <v>0</v>
      </c>
      <c r="U266" s="6">
        <f>IF(O266&lt;=-0.8, 1, 0)</f>
        <v>0</v>
      </c>
      <c r="V266" s="4" t="str">
        <f>IF(W266&gt;0, "Shock", "No shock")</f>
        <v>No shock</v>
      </c>
      <c r="W266" s="4">
        <f>SUM(AC266:AE266)</f>
        <v>0</v>
      </c>
      <c r="X266" s="51">
        <v>1.062565</v>
      </c>
      <c r="Y266" s="6">
        <v>2.20422586872575E-3</v>
      </c>
      <c r="Z266" s="6">
        <v>2.1804989999999998E-3</v>
      </c>
      <c r="AA266" s="16" t="s">
        <v>1003</v>
      </c>
      <c r="AB266" s="16" t="s">
        <v>1003</v>
      </c>
      <c r="AC266" s="6">
        <f>IF(ISTEXT(X266), 0, IF(X266&gt;1.4, 1, 0))</f>
        <v>0</v>
      </c>
      <c r="AD266" s="6">
        <f>IF(OR(ISTEXT(Y266), ISTEXT(Z266)), 0, IF(OR(Y266&gt;3, Z266&gt;=2), 1, 0))</f>
        <v>0</v>
      </c>
      <c r="AE266" s="6">
        <f>IF(AND(ISTEXT(AA266), ISTEXT(AB266)), 0, IF(AND(AA266&gt;0.03, AB266&gt;=1), 1, 0))</f>
        <v>0</v>
      </c>
      <c r="AF266" s="4" t="s">
        <v>1005</v>
      </c>
      <c r="AG266" s="5">
        <v>0</v>
      </c>
      <c r="AH266" s="4" t="str">
        <f>IF(OR(AI266&gt;=3,AJ266="Shock"),"Shock","No Shock")</f>
        <v>Shock</v>
      </c>
      <c r="AI266" s="61">
        <v>8</v>
      </c>
      <c r="AJ266" s="6" t="str">
        <f>IF(AK266&gt;=1,"Shock","No Shock")</f>
        <v>No Shock</v>
      </c>
      <c r="AK266">
        <v>0</v>
      </c>
    </row>
    <row r="267" spans="1:37" ht="17.5" thickTop="1" thickBot="1" x14ac:dyDescent="0.5">
      <c r="A267" s="50" t="s">
        <v>147</v>
      </c>
      <c r="B267" s="3" t="s">
        <v>660</v>
      </c>
      <c r="C267" s="3" t="s">
        <v>672</v>
      </c>
      <c r="D267" s="3" t="s">
        <v>673</v>
      </c>
      <c r="E267" s="3" t="str">
        <f>_xlfn.CONCAT(D267,"_",A267)</f>
        <v>AF2107_February</v>
      </c>
      <c r="F267" s="10">
        <v>135074.11697881419</v>
      </c>
      <c r="G267" s="8">
        <f>COUNTIF(H267, "Shock")+COUNTIF(V267, "Shock")+COUNTIF(AF267, "Shock")+COUNTIF(AH267, "Shock")</f>
        <v>1</v>
      </c>
      <c r="H267" s="4" t="str">
        <f>IF(I267&gt;0, "Shock", "No shock")</f>
        <v>Shock</v>
      </c>
      <c r="I267" s="4">
        <f>SUM(P267:U267)</f>
        <v>1</v>
      </c>
      <c r="J267" s="17">
        <v>8.4519072570505394E-2</v>
      </c>
      <c r="K267" s="17">
        <v>-1.2735978458608901</v>
      </c>
      <c r="L267" s="6" t="s">
        <v>1003</v>
      </c>
      <c r="M267" s="6" t="s">
        <v>1003</v>
      </c>
      <c r="N267" s="6" t="s">
        <v>1003</v>
      </c>
      <c r="O267" s="17">
        <v>-0.21106767983852431</v>
      </c>
      <c r="P267" s="56">
        <f>IF(J267&lt;=-0.8, 1, 0)</f>
        <v>0</v>
      </c>
      <c r="Q267" s="6">
        <f>IF(K267&lt;=-0.8, 1, 0)</f>
        <v>1</v>
      </c>
      <c r="R267" s="6">
        <f>IF(AND(NOT(ISTEXT(L267)),L267&gt;=0.25),1,0)</f>
        <v>0</v>
      </c>
      <c r="S267" s="6">
        <f>IF(AND(NOT(ISTEXT(M267)),M267&gt;=0.25), 1, 0)</f>
        <v>0</v>
      </c>
      <c r="T267" s="6">
        <f>IF(AND(NOT(ISTEXT(N267)), N267&gt;=3), 1, 0)</f>
        <v>0</v>
      </c>
      <c r="U267" s="6">
        <f>IF(O267&lt;=-0.8, 1, 0)</f>
        <v>0</v>
      </c>
      <c r="V267" s="4" t="str">
        <f>IF(W267&gt;0, "Shock", "No shock")</f>
        <v>No shock</v>
      </c>
      <c r="W267" s="4">
        <f>SUM(AC267:AE267)</f>
        <v>0</v>
      </c>
      <c r="X267" s="51">
        <v>0.78766199999999997</v>
      </c>
      <c r="Y267" s="6">
        <v>2.1415855913409199E-3</v>
      </c>
      <c r="Z267" s="6">
        <v>2.1998550000000001E-3</v>
      </c>
      <c r="AA267" s="16" t="s">
        <v>1003</v>
      </c>
      <c r="AB267" s="16" t="s">
        <v>1003</v>
      </c>
      <c r="AC267" s="6">
        <f>IF(ISTEXT(X267), 0, IF(X267&gt;1.4, 1, 0))</f>
        <v>0</v>
      </c>
      <c r="AD267" s="6">
        <f>IF(OR(ISTEXT(Y267), ISTEXT(Z267)), 0, IF(OR(Y267&gt;3, Z267&gt;=2), 1, 0))</f>
        <v>0</v>
      </c>
      <c r="AE267" s="6">
        <f>IF(AND(ISTEXT(AA267), ISTEXT(AB267)), 0, IF(AND(AA267&gt;0.03, AB267&gt;=1), 1, 0))</f>
        <v>0</v>
      </c>
      <c r="AF267" s="4" t="s">
        <v>1005</v>
      </c>
      <c r="AG267" s="5">
        <v>0</v>
      </c>
      <c r="AH267" s="4" t="str">
        <f>IF(OR(AI267&gt;=3,AJ267="Shock"),"Shock","No Shock")</f>
        <v>No Shock</v>
      </c>
      <c r="AI267" s="61">
        <v>1</v>
      </c>
      <c r="AJ267" s="6" t="str">
        <f>IF(AK267&gt;=1,"Shock","No Shock")</f>
        <v>No Shock</v>
      </c>
      <c r="AK267">
        <v>0</v>
      </c>
    </row>
    <row r="268" spans="1:37" ht="17.5" thickTop="1" thickBot="1" x14ac:dyDescent="0.5">
      <c r="A268" s="50" t="s">
        <v>147</v>
      </c>
      <c r="B268" s="3" t="s">
        <v>596</v>
      </c>
      <c r="C268" s="3" t="s">
        <v>597</v>
      </c>
      <c r="D268" s="3" t="s">
        <v>598</v>
      </c>
      <c r="E268" s="3" t="str">
        <f>_xlfn.CONCAT(D268,"_",A268)</f>
        <v>AF1801_February</v>
      </c>
      <c r="F268" s="10">
        <v>370299.59655242239</v>
      </c>
      <c r="G268" s="8">
        <f>COUNTIF(H268, "Shock")+COUNTIF(V268, "Shock")+COUNTIF(AF268, "Shock")+COUNTIF(AH268, "Shock")</f>
        <v>2</v>
      </c>
      <c r="H268" s="4" t="str">
        <f>IF(I268&gt;0, "Shock", "No shock")</f>
        <v>Shock</v>
      </c>
      <c r="I268" s="4">
        <f>SUM(P268:U268)</f>
        <v>2</v>
      </c>
      <c r="J268" s="17">
        <v>-0.43278405535966202</v>
      </c>
      <c r="K268" s="17">
        <v>-1.23516637086868</v>
      </c>
      <c r="L268" s="6" t="s">
        <v>1003</v>
      </c>
      <c r="M268" s="6" t="s">
        <v>1003</v>
      </c>
      <c r="N268" s="6" t="s">
        <v>1003</v>
      </c>
      <c r="O268" s="17">
        <v>-0.80910485027383672</v>
      </c>
      <c r="P268" s="56">
        <f>IF(J268&lt;=-0.8, 1, 0)</f>
        <v>0</v>
      </c>
      <c r="Q268" s="6">
        <f>IF(K268&lt;=-0.8, 1, 0)</f>
        <v>1</v>
      </c>
      <c r="R268" s="6">
        <f>IF(AND(NOT(ISTEXT(L268)),L268&gt;=0.25),1,0)</f>
        <v>0</v>
      </c>
      <c r="S268" s="6">
        <f>IF(AND(NOT(ISTEXT(M268)),M268&gt;=0.25), 1, 0)</f>
        <v>0</v>
      </c>
      <c r="T268" s="6">
        <f>IF(AND(NOT(ISTEXT(N268)), N268&gt;=3), 1, 0)</f>
        <v>0</v>
      </c>
      <c r="U268" s="6">
        <f>IF(O268&lt;=-0.8, 1, 0)</f>
        <v>1</v>
      </c>
      <c r="V268" s="4" t="str">
        <f>IF(W268&gt;0, "Shock", "No shock")</f>
        <v>No shock</v>
      </c>
      <c r="W268" s="4">
        <f>SUM(AC268:AE268)</f>
        <v>0</v>
      </c>
      <c r="X268" s="51">
        <v>1.1491830000000001</v>
      </c>
      <c r="Y268" s="6">
        <v>1.99479181987382E-3</v>
      </c>
      <c r="Z268" s="6">
        <v>1.4770429999999999E-3</v>
      </c>
      <c r="AA268" s="16" t="s">
        <v>1003</v>
      </c>
      <c r="AB268" s="16" t="s">
        <v>1003</v>
      </c>
      <c r="AC268" s="6">
        <f>IF(ISTEXT(X268), 0, IF(X268&gt;1.4, 1, 0))</f>
        <v>0</v>
      </c>
      <c r="AD268" s="6">
        <f>IF(OR(ISTEXT(Y268), ISTEXT(Z268)), 0, IF(OR(Y268&gt;3, Z268&gt;=2), 1, 0))</f>
        <v>0</v>
      </c>
      <c r="AE268" s="6">
        <f>IF(AND(ISTEXT(AA268), ISTEXT(AB268)), 0, IF(AND(AA268&gt;0.03, AB268&gt;=1), 1, 0))</f>
        <v>0</v>
      </c>
      <c r="AF268" s="4" t="s">
        <v>1005</v>
      </c>
      <c r="AG268" s="5">
        <v>0</v>
      </c>
      <c r="AH268" s="4" t="str">
        <f>IF(OR(AI268&gt;=3,AJ268="Shock"),"Shock","No Shock")</f>
        <v>Shock</v>
      </c>
      <c r="AI268" s="61">
        <v>4</v>
      </c>
      <c r="AJ268" s="6" t="str">
        <f>IF(AK268&gt;=1,"Shock","No Shock")</f>
        <v>No Shock</v>
      </c>
      <c r="AK268">
        <v>0</v>
      </c>
    </row>
    <row r="269" spans="1:37" ht="17.5" thickTop="1" thickBot="1" x14ac:dyDescent="0.5">
      <c r="A269" s="50" t="s">
        <v>147</v>
      </c>
      <c r="B269" s="3" t="s">
        <v>319</v>
      </c>
      <c r="C269" s="3" t="s">
        <v>328</v>
      </c>
      <c r="D269" s="3" t="s">
        <v>329</v>
      </c>
      <c r="E269" s="3" t="str">
        <f>_xlfn.CONCAT(D269,"_",A269)</f>
        <v>AF0905_February</v>
      </c>
      <c r="F269" s="10">
        <v>193307.19051399332</v>
      </c>
      <c r="G269" s="8">
        <f>COUNTIF(H269, "Shock")+COUNTIF(V269, "Shock")+COUNTIF(AF269, "Shock")+COUNTIF(AH269, "Shock")</f>
        <v>1</v>
      </c>
      <c r="H269" s="4" t="str">
        <f>IF(I269&gt;0, "Shock", "No shock")</f>
        <v>Shock</v>
      </c>
      <c r="I269" s="4">
        <f>SUM(P269:U269)</f>
        <v>1</v>
      </c>
      <c r="J269" s="17">
        <v>-0.65829243521167802</v>
      </c>
      <c r="K269" s="17">
        <v>-1.57513242715026</v>
      </c>
      <c r="L269" s="6" t="s">
        <v>1003</v>
      </c>
      <c r="M269" s="6" t="s">
        <v>1003</v>
      </c>
      <c r="N269" s="6" t="s">
        <v>1003</v>
      </c>
      <c r="O269" s="17">
        <v>6.7107822900400987E-2</v>
      </c>
      <c r="P269" s="56">
        <f>IF(J269&lt;=-0.8, 1, 0)</f>
        <v>0</v>
      </c>
      <c r="Q269" s="6">
        <f>IF(K269&lt;=-0.8, 1, 0)</f>
        <v>1</v>
      </c>
      <c r="R269" s="6">
        <f>IF(AND(NOT(ISTEXT(L269)),L269&gt;=0.25),1,0)</f>
        <v>0</v>
      </c>
      <c r="S269" s="6">
        <f>IF(AND(NOT(ISTEXT(M269)),M269&gt;=0.25), 1, 0)</f>
        <v>0</v>
      </c>
      <c r="T269" s="6">
        <f>IF(AND(NOT(ISTEXT(N269)), N269&gt;=3), 1, 0)</f>
        <v>0</v>
      </c>
      <c r="U269" s="6">
        <f>IF(O269&lt;=-0.8, 1, 0)</f>
        <v>0</v>
      </c>
      <c r="V269" s="4" t="str">
        <f>IF(W269&gt;0, "Shock", "No shock")</f>
        <v>No shock</v>
      </c>
      <c r="W269" s="4">
        <f>SUM(AC269:AE269)</f>
        <v>0</v>
      </c>
      <c r="X269" s="51">
        <v>0.926674</v>
      </c>
      <c r="Y269" s="6">
        <v>1.60312631500689E-3</v>
      </c>
      <c r="Z269" s="6">
        <v>1.978502E-3</v>
      </c>
      <c r="AA269" s="16" t="s">
        <v>1003</v>
      </c>
      <c r="AB269" s="16" t="s">
        <v>1003</v>
      </c>
      <c r="AC269" s="6">
        <f>IF(ISTEXT(X269), 0, IF(X269&gt;1.4, 1, 0))</f>
        <v>0</v>
      </c>
      <c r="AD269" s="6">
        <f>IF(OR(ISTEXT(Y269), ISTEXT(Z269)), 0, IF(OR(Y269&gt;3, Z269&gt;=2), 1, 0))</f>
        <v>0</v>
      </c>
      <c r="AE269" s="6">
        <f>IF(AND(ISTEXT(AA269), ISTEXT(AB269)), 0, IF(AND(AA269&gt;0.03, AB269&gt;=1), 1, 0))</f>
        <v>0</v>
      </c>
      <c r="AF269" s="4" t="s">
        <v>1005</v>
      </c>
      <c r="AG269" s="5">
        <v>0</v>
      </c>
      <c r="AH269" s="4" t="str">
        <f>IF(OR(AI269&gt;=3,AJ269="Shock"),"Shock","No Shock")</f>
        <v>No Shock</v>
      </c>
      <c r="AI269" s="61">
        <v>0</v>
      </c>
      <c r="AJ269" s="6" t="str">
        <f>IF(AK269&gt;=1,"Shock","No Shock")</f>
        <v>No Shock</v>
      </c>
      <c r="AK269">
        <v>0</v>
      </c>
    </row>
    <row r="270" spans="1:37" ht="17.5" thickTop="1" thickBot="1" x14ac:dyDescent="0.5">
      <c r="A270" s="50" t="s">
        <v>147</v>
      </c>
      <c r="B270" s="3" t="s">
        <v>464</v>
      </c>
      <c r="C270" s="3" t="s">
        <v>481</v>
      </c>
      <c r="D270" s="3" t="s">
        <v>482</v>
      </c>
      <c r="E270" s="3" t="str">
        <f>_xlfn.CONCAT(D270,"_",A270)</f>
        <v>AF1409_February</v>
      </c>
      <c r="F270" s="10">
        <v>39014.586161993961</v>
      </c>
      <c r="G270" s="8">
        <f>COUNTIF(H270, "Shock")+COUNTIF(V270, "Shock")+COUNTIF(AF270, "Shock")+COUNTIF(AH270, "Shock")</f>
        <v>1</v>
      </c>
      <c r="H270" s="4" t="str">
        <f>IF(I270&gt;0, "Shock", "No shock")</f>
        <v>No shock</v>
      </c>
      <c r="I270" s="4">
        <f>SUM(P270:U270)</f>
        <v>0</v>
      </c>
      <c r="J270" s="17">
        <v>-0.56400092442830396</v>
      </c>
      <c r="K270" s="17">
        <v>-0.417812369763851</v>
      </c>
      <c r="L270" s="6" t="s">
        <v>1003</v>
      </c>
      <c r="M270" s="6" t="s">
        <v>1003</v>
      </c>
      <c r="N270" s="6" t="s">
        <v>1003</v>
      </c>
      <c r="O270" s="17">
        <v>1.060710436907158</v>
      </c>
      <c r="P270" s="56">
        <f>IF(J270&lt;=-0.8, 1, 0)</f>
        <v>0</v>
      </c>
      <c r="Q270" s="6">
        <f>IF(K270&lt;=-0.8, 1, 0)</f>
        <v>0</v>
      </c>
      <c r="R270" s="6">
        <f>IF(AND(NOT(ISTEXT(L270)),L270&gt;=0.25),1,0)</f>
        <v>0</v>
      </c>
      <c r="S270" s="6">
        <f>IF(AND(NOT(ISTEXT(M270)),M270&gt;=0.25), 1, 0)</f>
        <v>0</v>
      </c>
      <c r="T270" s="6">
        <f>IF(AND(NOT(ISTEXT(N270)), N270&gt;=3), 1, 0)</f>
        <v>0</v>
      </c>
      <c r="U270" s="6">
        <f>IF(O270&lt;=-0.8, 1, 0)</f>
        <v>0</v>
      </c>
      <c r="V270" s="4" t="str">
        <f>IF(W270&gt;0, "Shock", "No shock")</f>
        <v>No shock</v>
      </c>
      <c r="W270" s="4">
        <f>SUM(AC270:AE270)</f>
        <v>0</v>
      </c>
      <c r="X270" s="51">
        <v>1.0511809999999999</v>
      </c>
      <c r="Y270" s="6">
        <v>1.4928153643208901E-3</v>
      </c>
      <c r="Z270" s="6">
        <v>5.1186999999999999E-4</v>
      </c>
      <c r="AA270" s="16" t="s">
        <v>1003</v>
      </c>
      <c r="AB270" s="16" t="s">
        <v>1003</v>
      </c>
      <c r="AC270" s="6">
        <f>IF(ISTEXT(X270), 0, IF(X270&gt;1.4, 1, 0))</f>
        <v>0</v>
      </c>
      <c r="AD270" s="6">
        <f>IF(OR(ISTEXT(Y270), ISTEXT(Z270)), 0, IF(OR(Y270&gt;3, Z270&gt;=2), 1, 0))</f>
        <v>0</v>
      </c>
      <c r="AE270" s="6">
        <f>IF(AND(ISTEXT(AA270), ISTEXT(AB270)), 0, IF(AND(AA270&gt;0.03, AB270&gt;=1), 1, 0))</f>
        <v>0</v>
      </c>
      <c r="AF270" s="4" t="s">
        <v>1005</v>
      </c>
      <c r="AG270" s="5">
        <v>0</v>
      </c>
      <c r="AH270" s="4" t="str">
        <f>IF(OR(AI270&gt;=3,AJ270="Shock"),"Shock","No Shock")</f>
        <v>Shock</v>
      </c>
      <c r="AI270" s="61">
        <v>3</v>
      </c>
      <c r="AJ270" s="6" t="str">
        <f>IF(AK270&gt;=1,"Shock","No Shock")</f>
        <v>No Shock</v>
      </c>
      <c r="AK270">
        <v>0</v>
      </c>
    </row>
    <row r="271" spans="1:37" ht="17.5" thickTop="1" thickBot="1" x14ac:dyDescent="0.5">
      <c r="A271" s="50" t="s">
        <v>147</v>
      </c>
      <c r="B271" s="3" t="s">
        <v>596</v>
      </c>
      <c r="C271" s="3" t="s">
        <v>625</v>
      </c>
      <c r="D271" s="3" t="s">
        <v>626</v>
      </c>
      <c r="E271" s="3" t="str">
        <f>_xlfn.CONCAT(D271,"_",A271)</f>
        <v>AF1815_February</v>
      </c>
      <c r="F271" s="10">
        <v>47256.708947771156</v>
      </c>
      <c r="G271" s="8">
        <f>COUNTIF(H271, "Shock")+COUNTIF(V271, "Shock")+COUNTIF(AF271, "Shock")+COUNTIF(AH271, "Shock")</f>
        <v>2</v>
      </c>
      <c r="H271" s="4" t="str">
        <f>IF(I271&gt;0, "Shock", "No shock")</f>
        <v>Shock</v>
      </c>
      <c r="I271" s="4">
        <f>SUM(P271:U271)</f>
        <v>1</v>
      </c>
      <c r="J271" s="17">
        <v>-0.35941749946637602</v>
      </c>
      <c r="K271" s="17">
        <v>-1.3467456427487501</v>
      </c>
      <c r="L271" s="6" t="s">
        <v>1003</v>
      </c>
      <c r="M271" s="6" t="s">
        <v>1003</v>
      </c>
      <c r="N271" s="6" t="s">
        <v>1003</v>
      </c>
      <c r="O271" s="17">
        <v>0.31518965916524561</v>
      </c>
      <c r="P271" s="56">
        <f>IF(J271&lt;=-0.8, 1, 0)</f>
        <v>0</v>
      </c>
      <c r="Q271" s="6">
        <f>IF(K271&lt;=-0.8, 1, 0)</f>
        <v>1</v>
      </c>
      <c r="R271" s="6">
        <f>IF(AND(NOT(ISTEXT(L271)),L271&gt;=0.25),1,0)</f>
        <v>0</v>
      </c>
      <c r="S271" s="6">
        <f>IF(AND(NOT(ISTEXT(M271)),M271&gt;=0.25), 1, 0)</f>
        <v>0</v>
      </c>
      <c r="T271" s="6">
        <f>IF(AND(NOT(ISTEXT(N271)), N271&gt;=3), 1, 0)</f>
        <v>0</v>
      </c>
      <c r="U271" s="6">
        <f>IF(O271&lt;=-0.8, 1, 0)</f>
        <v>0</v>
      </c>
      <c r="V271" s="4" t="str">
        <f>IF(W271&gt;0, "Shock", "No shock")</f>
        <v>No shock</v>
      </c>
      <c r="W271" s="4">
        <f>SUM(AC271:AE271)</f>
        <v>0</v>
      </c>
      <c r="X271" s="51">
        <v>1.233768</v>
      </c>
      <c r="Y271" s="6">
        <v>1.42759756480515E-3</v>
      </c>
      <c r="Z271" s="6">
        <v>1.451878E-3</v>
      </c>
      <c r="AA271" s="16" t="s">
        <v>1003</v>
      </c>
      <c r="AB271" s="16" t="s">
        <v>1003</v>
      </c>
      <c r="AC271" s="6">
        <f>IF(ISTEXT(X271), 0, IF(X271&gt;1.4, 1, 0))</f>
        <v>0</v>
      </c>
      <c r="AD271" s="6">
        <f>IF(OR(ISTEXT(Y271), ISTEXT(Z271)), 0, IF(OR(Y271&gt;3, Z271&gt;=2), 1, 0))</f>
        <v>0</v>
      </c>
      <c r="AE271" s="6">
        <f>IF(AND(ISTEXT(AA271), ISTEXT(AB271)), 0, IF(AND(AA271&gt;0.03, AB271&gt;=1), 1, 0))</f>
        <v>0</v>
      </c>
      <c r="AF271" s="4" t="s">
        <v>1005</v>
      </c>
      <c r="AG271" s="5">
        <v>0</v>
      </c>
      <c r="AH271" s="4" t="str">
        <f>IF(OR(AI271&gt;=3,AJ271="Shock"),"Shock","No Shock")</f>
        <v>Shock</v>
      </c>
      <c r="AI271" s="61">
        <v>3</v>
      </c>
      <c r="AJ271" s="6" t="str">
        <f>IF(AK271&gt;=1,"Shock","No Shock")</f>
        <v>No Shock</v>
      </c>
      <c r="AK271">
        <v>0</v>
      </c>
    </row>
    <row r="272" spans="1:37" ht="17.5" thickTop="1" thickBot="1" x14ac:dyDescent="0.5">
      <c r="A272" s="50" t="s">
        <v>147</v>
      </c>
      <c r="B272" s="3" t="s">
        <v>631</v>
      </c>
      <c r="C272" s="3" t="s">
        <v>633</v>
      </c>
      <c r="D272" s="3" t="s">
        <v>634</v>
      </c>
      <c r="E272" s="3" t="str">
        <f>_xlfn.CONCAT(D272,"_",A272)</f>
        <v>AF1902_February</v>
      </c>
      <c r="F272" s="10">
        <v>107698.80084165111</v>
      </c>
      <c r="G272" s="8">
        <f>COUNTIF(H272, "Shock")+COUNTIF(V272, "Shock")+COUNTIF(AF272, "Shock")+COUNTIF(AH272, "Shock")</f>
        <v>1</v>
      </c>
      <c r="H272" s="4" t="str">
        <f>IF(I272&gt;0, "Shock", "No shock")</f>
        <v>Shock</v>
      </c>
      <c r="I272" s="4">
        <f>SUM(P272:U272)</f>
        <v>2</v>
      </c>
      <c r="J272" s="17">
        <v>-0.63221874962682301</v>
      </c>
      <c r="K272" s="17">
        <v>-1.6195525293764901</v>
      </c>
      <c r="L272" s="6" t="s">
        <v>1003</v>
      </c>
      <c r="M272" s="6" t="s">
        <v>1003</v>
      </c>
      <c r="N272" s="6" t="s">
        <v>1003</v>
      </c>
      <c r="O272" s="17">
        <v>-1.3962384760788269</v>
      </c>
      <c r="P272" s="56">
        <f>IF(J272&lt;=-0.8, 1, 0)</f>
        <v>0</v>
      </c>
      <c r="Q272" s="6">
        <f>IF(K272&lt;=-0.8, 1, 0)</f>
        <v>1</v>
      </c>
      <c r="R272" s="6">
        <f>IF(AND(NOT(ISTEXT(L272)),L272&gt;=0.25),1,0)</f>
        <v>0</v>
      </c>
      <c r="S272" s="6">
        <f>IF(AND(NOT(ISTEXT(M272)),M272&gt;=0.25), 1, 0)</f>
        <v>0</v>
      </c>
      <c r="T272" s="6">
        <f>IF(AND(NOT(ISTEXT(N272)), N272&gt;=3), 1, 0)</f>
        <v>0</v>
      </c>
      <c r="U272" s="6">
        <f>IF(O272&lt;=-0.8, 1, 0)</f>
        <v>1</v>
      </c>
      <c r="V272" s="4" t="str">
        <f>IF(W272&gt;0, "Shock", "No shock")</f>
        <v>No shock</v>
      </c>
      <c r="W272" s="4">
        <f>SUM(AC272:AE272)</f>
        <v>0</v>
      </c>
      <c r="X272" s="51">
        <v>0.95224799999999998</v>
      </c>
      <c r="Y272" s="6">
        <v>1.3820474462362901E-3</v>
      </c>
      <c r="Z272" s="6">
        <v>9.8524399999999992E-4</v>
      </c>
      <c r="AA272" s="16" t="s">
        <v>1003</v>
      </c>
      <c r="AB272" s="16" t="s">
        <v>1003</v>
      </c>
      <c r="AC272" s="6">
        <f>IF(ISTEXT(X272), 0, IF(X272&gt;1.4, 1, 0))</f>
        <v>0</v>
      </c>
      <c r="AD272" s="6">
        <f>IF(OR(ISTEXT(Y272), ISTEXT(Z272)), 0, IF(OR(Y272&gt;3, Z272&gt;=2), 1, 0))</f>
        <v>0</v>
      </c>
      <c r="AE272" s="6">
        <f>IF(AND(ISTEXT(AA272), ISTEXT(AB272)), 0, IF(AND(AA272&gt;0.03, AB272&gt;=1), 1, 0))</f>
        <v>0</v>
      </c>
      <c r="AF272" s="4" t="s">
        <v>1005</v>
      </c>
      <c r="AG272" s="5">
        <v>0</v>
      </c>
      <c r="AH272" s="4" t="str">
        <f>IF(OR(AI272&gt;=3,AJ272="Shock"),"Shock","No Shock")</f>
        <v>No Shock</v>
      </c>
      <c r="AI272" s="61">
        <v>0</v>
      </c>
      <c r="AJ272" s="6" t="str">
        <f>IF(AK272&gt;=1,"Shock","No Shock")</f>
        <v>No Shock</v>
      </c>
      <c r="AK272">
        <v>0</v>
      </c>
    </row>
    <row r="273" spans="1:37" ht="17.5" thickTop="1" thickBot="1" x14ac:dyDescent="0.5">
      <c r="A273" s="50" t="s">
        <v>147</v>
      </c>
      <c r="B273" s="3" t="s">
        <v>178</v>
      </c>
      <c r="C273" s="3" t="s">
        <v>179</v>
      </c>
      <c r="D273" s="3" t="s">
        <v>180</v>
      </c>
      <c r="E273" s="3" t="str">
        <f>_xlfn.CONCAT(D273,"_",A273)</f>
        <v>AF0201_February</v>
      </c>
      <c r="F273" s="10">
        <v>111837.21290036582</v>
      </c>
      <c r="G273" s="8">
        <f>COUNTIF(H273, "Shock")+COUNTIF(V273, "Shock")+COUNTIF(AF273, "Shock")+COUNTIF(AH273, "Shock")</f>
        <v>2</v>
      </c>
      <c r="H273" s="4" t="str">
        <f>IF(I273&gt;0, "Shock", "No shock")</f>
        <v>Shock</v>
      </c>
      <c r="I273" s="4">
        <f>SUM(P273:U273)</f>
        <v>1</v>
      </c>
      <c r="J273" s="17">
        <v>-0.17793127575091</v>
      </c>
      <c r="K273" s="17">
        <v>-0.99958294630050704</v>
      </c>
      <c r="L273" s="6" t="s">
        <v>1003</v>
      </c>
      <c r="M273" s="6" t="s">
        <v>1003</v>
      </c>
      <c r="N273" s="6" t="s">
        <v>1003</v>
      </c>
      <c r="O273" s="17">
        <v>-0.30241626615151762</v>
      </c>
      <c r="P273" s="56">
        <f>IF(J273&lt;=-0.8, 1, 0)</f>
        <v>0</v>
      </c>
      <c r="Q273" s="6">
        <f>IF(K273&lt;=-0.8, 1, 0)</f>
        <v>1</v>
      </c>
      <c r="R273" s="6">
        <f>IF(AND(NOT(ISTEXT(L273)),L273&gt;=0.25),1,0)</f>
        <v>0</v>
      </c>
      <c r="S273" s="6">
        <f>IF(AND(NOT(ISTEXT(M273)),M273&gt;=0.25), 1, 0)</f>
        <v>0</v>
      </c>
      <c r="T273" s="6">
        <f>IF(AND(NOT(ISTEXT(N273)), N273&gt;=3), 1, 0)</f>
        <v>0</v>
      </c>
      <c r="U273" s="6">
        <f>IF(O273&lt;=-0.8, 1, 0)</f>
        <v>0</v>
      </c>
      <c r="V273" s="4" t="str">
        <f>IF(W273&gt;0, "Shock", "No shock")</f>
        <v>No shock</v>
      </c>
      <c r="W273" s="4">
        <f>SUM(AC273:AE273)</f>
        <v>0</v>
      </c>
      <c r="X273" s="51">
        <v>1.1119809999999999</v>
      </c>
      <c r="Y273" s="6">
        <v>5.0791207038252805E-4</v>
      </c>
      <c r="Z273" s="6">
        <v>1.23435E-4</v>
      </c>
      <c r="AA273" s="16" t="s">
        <v>1003</v>
      </c>
      <c r="AB273" s="16" t="s">
        <v>1003</v>
      </c>
      <c r="AC273" s="6">
        <f>IF(ISTEXT(X273), 0, IF(X273&gt;1.4, 1, 0))</f>
        <v>0</v>
      </c>
      <c r="AD273" s="6">
        <f>IF(OR(ISTEXT(Y273), ISTEXT(Z273)), 0, IF(OR(Y273&gt;3, Z273&gt;=2), 1, 0))</f>
        <v>0</v>
      </c>
      <c r="AE273" s="6">
        <f>IF(AND(ISTEXT(AA273), ISTEXT(AB273)), 0, IF(AND(AA273&gt;0.03, AB273&gt;=1), 1, 0))</f>
        <v>0</v>
      </c>
      <c r="AF273" s="4" t="s">
        <v>1005</v>
      </c>
      <c r="AG273" s="5">
        <v>0</v>
      </c>
      <c r="AH273" s="4" t="str">
        <f>IF(OR(AI273&gt;=3,AJ273="Shock"),"Shock","No Shock")</f>
        <v>Shock</v>
      </c>
      <c r="AI273" s="61">
        <v>3</v>
      </c>
      <c r="AJ273" s="6" t="str">
        <f>IF(AK273&gt;=1,"Shock","No Shock")</f>
        <v>No Shock</v>
      </c>
      <c r="AK273">
        <v>0</v>
      </c>
    </row>
    <row r="274" spans="1:37" ht="17.5" thickTop="1" thickBot="1" x14ac:dyDescent="0.5">
      <c r="A274" s="50" t="s">
        <v>147</v>
      </c>
      <c r="B274" s="3" t="s">
        <v>746</v>
      </c>
      <c r="C274" s="3" t="s">
        <v>747</v>
      </c>
      <c r="D274" s="3" t="s">
        <v>748</v>
      </c>
      <c r="E274" s="3" t="str">
        <f>_xlfn.CONCAT(D274,"_",A274)</f>
        <v>AF2501_February</v>
      </c>
      <c r="F274" s="10">
        <v>177336.07028498684</v>
      </c>
      <c r="G274" s="8">
        <f>COUNTIF(H274, "Shock")+COUNTIF(V274, "Shock")+COUNTIF(AF274, "Shock")+COUNTIF(AH274, "Shock")</f>
        <v>0</v>
      </c>
      <c r="H274" s="4" t="str">
        <f>IF(I274&gt;0, "Shock", "No shock")</f>
        <v>No shock</v>
      </c>
      <c r="I274" s="4">
        <f>SUM(P274:U274)</f>
        <v>0</v>
      </c>
      <c r="J274" s="17">
        <v>-0.41783538503261902</v>
      </c>
      <c r="K274" s="17">
        <v>-1.73210127527515E-2</v>
      </c>
      <c r="L274" s="6" t="s">
        <v>1003</v>
      </c>
      <c r="M274" s="6" t="s">
        <v>1003</v>
      </c>
      <c r="N274" s="6" t="s">
        <v>1003</v>
      </c>
      <c r="O274" s="17">
        <v>-0.28052560373822522</v>
      </c>
      <c r="P274" s="56">
        <f>IF(J274&lt;=-0.8, 1, 0)</f>
        <v>0</v>
      </c>
      <c r="Q274" s="6">
        <f>IF(K274&lt;=-0.8, 1, 0)</f>
        <v>0</v>
      </c>
      <c r="R274" s="6">
        <f>IF(AND(NOT(ISTEXT(L274)),L274&gt;=0.25),1,0)</f>
        <v>0</v>
      </c>
      <c r="S274" s="6">
        <f>IF(AND(NOT(ISTEXT(M274)),M274&gt;=0.25), 1, 0)</f>
        <v>0</v>
      </c>
      <c r="T274" s="6">
        <f>IF(AND(NOT(ISTEXT(N274)), N274&gt;=3), 1, 0)</f>
        <v>0</v>
      </c>
      <c r="U274" s="6">
        <f>IF(O274&lt;=-0.8, 1, 0)</f>
        <v>0</v>
      </c>
      <c r="V274" s="4" t="str">
        <f>IF(W274&gt;0, "Shock", "No shock")</f>
        <v>No shock</v>
      </c>
      <c r="W274" s="4">
        <f>SUM(AC274:AE274)</f>
        <v>0</v>
      </c>
      <c r="X274" s="51">
        <v>0.45506500000000005</v>
      </c>
      <c r="Y274" s="6">
        <v>4.3853570413090201E-4</v>
      </c>
      <c r="Z274" s="6">
        <v>5.1816000000000004E-4</v>
      </c>
      <c r="AA274" s="16" t="s">
        <v>1003</v>
      </c>
      <c r="AB274" s="16" t="s">
        <v>1003</v>
      </c>
      <c r="AC274" s="6">
        <f>IF(ISTEXT(X274), 0, IF(X274&gt;1.4, 1, 0))</f>
        <v>0</v>
      </c>
      <c r="AD274" s="6">
        <f>IF(OR(ISTEXT(Y274), ISTEXT(Z274)), 0, IF(OR(Y274&gt;3, Z274&gt;=2), 1, 0))</f>
        <v>0</v>
      </c>
      <c r="AE274" s="6">
        <f>IF(AND(ISTEXT(AA274), ISTEXT(AB274)), 0, IF(AND(AA274&gt;0.03, AB274&gt;=1), 1, 0))</f>
        <v>0</v>
      </c>
      <c r="AF274" s="4" t="s">
        <v>1005</v>
      </c>
      <c r="AG274" s="5">
        <v>0</v>
      </c>
      <c r="AH274" s="4" t="str">
        <f>IF(OR(AI274&gt;=3,AJ274="Shock"),"Shock","No Shock")</f>
        <v>No Shock</v>
      </c>
      <c r="AI274" s="61">
        <v>0</v>
      </c>
      <c r="AJ274" s="6" t="str">
        <f>IF(AK274&gt;=1,"Shock","No Shock")</f>
        <v>No Shock</v>
      </c>
      <c r="AK274">
        <v>0</v>
      </c>
    </row>
    <row r="275" spans="1:37" ht="17.5" thickTop="1" thickBot="1" x14ac:dyDescent="0.5">
      <c r="A275" s="50" t="s">
        <v>147</v>
      </c>
      <c r="B275" s="3" t="s">
        <v>364</v>
      </c>
      <c r="C275" s="3" t="s">
        <v>392</v>
      </c>
      <c r="D275" s="3" t="s">
        <v>393</v>
      </c>
      <c r="E275" s="3" t="str">
        <f>_xlfn.CONCAT(D275,"_",A275)</f>
        <v>AF1115_February</v>
      </c>
      <c r="F275" s="10">
        <v>50771.795394407636</v>
      </c>
      <c r="G275" s="8">
        <f>COUNTIF(H275, "Shock")+COUNTIF(V275, "Shock")+COUNTIF(AF275, "Shock")+COUNTIF(AH275, "Shock")</f>
        <v>1</v>
      </c>
      <c r="H275" s="4" t="str">
        <f>IF(I275&gt;0, "Shock", "No shock")</f>
        <v>No shock</v>
      </c>
      <c r="I275" s="4">
        <f>SUM(P275:U275)</f>
        <v>0</v>
      </c>
      <c r="J275" s="17">
        <v>-0.56412314857755397</v>
      </c>
      <c r="K275" s="17">
        <v>-0.50961205874170601</v>
      </c>
      <c r="L275" s="6" t="s">
        <v>1003</v>
      </c>
      <c r="M275" s="6" t="s">
        <v>1003</v>
      </c>
      <c r="N275" s="6" t="s">
        <v>1003</v>
      </c>
      <c r="O275" s="17">
        <v>0.41185551725058089</v>
      </c>
      <c r="P275" s="56">
        <f>IF(J275&lt;=-0.8, 1, 0)</f>
        <v>0</v>
      </c>
      <c r="Q275" s="6">
        <f>IF(K275&lt;=-0.8, 1, 0)</f>
        <v>0</v>
      </c>
      <c r="R275" s="6">
        <f>IF(AND(NOT(ISTEXT(L275)),L275&gt;=0.25),1,0)</f>
        <v>0</v>
      </c>
      <c r="S275" s="6">
        <f>IF(AND(NOT(ISTEXT(M275)),M275&gt;=0.25), 1, 0)</f>
        <v>0</v>
      </c>
      <c r="T275" s="6">
        <f>IF(AND(NOT(ISTEXT(N275)), N275&gt;=3), 1, 0)</f>
        <v>0</v>
      </c>
      <c r="U275" s="6">
        <f>IF(O275&lt;=-0.8, 1, 0)</f>
        <v>0</v>
      </c>
      <c r="V275" s="4" t="str">
        <f>IF(W275&gt;0, "Shock", "No shock")</f>
        <v>No shock</v>
      </c>
      <c r="W275" s="4">
        <f>SUM(AC275:AE275)</f>
        <v>0</v>
      </c>
      <c r="X275" s="51">
        <v>0.49503799999999998</v>
      </c>
      <c r="Y275" s="6">
        <v>0</v>
      </c>
      <c r="Z275" s="6">
        <v>0</v>
      </c>
      <c r="AA275" s="16" t="s">
        <v>1003</v>
      </c>
      <c r="AB275" s="16" t="s">
        <v>1003</v>
      </c>
      <c r="AC275" s="6">
        <f>IF(ISTEXT(X275), 0, IF(X275&gt;1.4, 1, 0))</f>
        <v>0</v>
      </c>
      <c r="AD275" s="6">
        <f>IF(OR(ISTEXT(Y275), ISTEXT(Z275)), 0, IF(OR(Y275&gt;3, Z275&gt;=2), 1, 0))</f>
        <v>0</v>
      </c>
      <c r="AE275" s="6">
        <f>IF(AND(ISTEXT(AA275), ISTEXT(AB275)), 0, IF(AND(AA275&gt;0.03, AB275&gt;=1), 1, 0))</f>
        <v>0</v>
      </c>
      <c r="AF275" s="4" t="s">
        <v>1005</v>
      </c>
      <c r="AG275" s="5">
        <v>0</v>
      </c>
      <c r="AH275" s="4" t="str">
        <f>IF(OR(AI275&gt;=3,AJ275="Shock"),"Shock","No Shock")</f>
        <v>Shock</v>
      </c>
      <c r="AI275" s="61">
        <v>0</v>
      </c>
      <c r="AJ275" s="6" t="str">
        <f>IF(AK275&gt;=1,"Shock","No Shock")</f>
        <v>Shock</v>
      </c>
      <c r="AK275">
        <v>14</v>
      </c>
    </row>
    <row r="276" spans="1:37" ht="17.5" thickTop="1" thickBot="1" x14ac:dyDescent="0.5">
      <c r="A276" s="50" t="s">
        <v>147</v>
      </c>
      <c r="B276" s="3" t="s">
        <v>364</v>
      </c>
      <c r="C276" s="3" t="s">
        <v>378</v>
      </c>
      <c r="D276" s="3" t="s">
        <v>379</v>
      </c>
      <c r="E276" s="3" t="str">
        <f>_xlfn.CONCAT(D276,"_",A276)</f>
        <v>AF1108_February</v>
      </c>
      <c r="F276" s="10">
        <v>39291.966792867228</v>
      </c>
      <c r="G276" s="8">
        <f>COUNTIF(H276, "Shock")+COUNTIF(V276, "Shock")+COUNTIF(AF276, "Shock")+COUNTIF(AH276, "Shock")</f>
        <v>0</v>
      </c>
      <c r="H276" s="4" t="str">
        <f>IF(I276&gt;0, "Shock", "No shock")</f>
        <v>No shock</v>
      </c>
      <c r="I276" s="4">
        <f>SUM(P276:U276)</f>
        <v>0</v>
      </c>
      <c r="J276" s="17">
        <v>-0.63568475097417798</v>
      </c>
      <c r="K276" s="17">
        <v>-0.54709787170092306</v>
      </c>
      <c r="L276" s="6" t="s">
        <v>1003</v>
      </c>
      <c r="M276" s="6" t="s">
        <v>1003</v>
      </c>
      <c r="N276" s="6" t="s">
        <v>1003</v>
      </c>
      <c r="O276" s="17">
        <v>0.72085048849292244</v>
      </c>
      <c r="P276" s="56">
        <f>IF(J276&lt;=-0.8, 1, 0)</f>
        <v>0</v>
      </c>
      <c r="Q276" s="6">
        <f>IF(K276&lt;=-0.8, 1, 0)</f>
        <v>0</v>
      </c>
      <c r="R276" s="6">
        <f>IF(AND(NOT(ISTEXT(L276)),L276&gt;=0.25),1,0)</f>
        <v>0</v>
      </c>
      <c r="S276" s="6">
        <f>IF(AND(NOT(ISTEXT(M276)),M276&gt;=0.25), 1, 0)</f>
        <v>0</v>
      </c>
      <c r="T276" s="6">
        <f>IF(AND(NOT(ISTEXT(N276)), N276&gt;=3), 1, 0)</f>
        <v>0</v>
      </c>
      <c r="U276" s="6">
        <f>IF(O276&lt;=-0.8, 1, 0)</f>
        <v>0</v>
      </c>
      <c r="V276" s="4" t="str">
        <f>IF(W276&gt;0, "Shock", "No shock")</f>
        <v>No shock</v>
      </c>
      <c r="W276" s="4">
        <f>SUM(AC276:AE276)</f>
        <v>0</v>
      </c>
      <c r="X276" s="51">
        <v>0.681948</v>
      </c>
      <c r="Y276" s="6">
        <v>0</v>
      </c>
      <c r="Z276" s="6">
        <v>0</v>
      </c>
      <c r="AA276" s="16" t="s">
        <v>1003</v>
      </c>
      <c r="AB276" s="16" t="s">
        <v>1003</v>
      </c>
      <c r="AC276" s="6">
        <f>IF(ISTEXT(X276), 0, IF(X276&gt;1.4, 1, 0))</f>
        <v>0</v>
      </c>
      <c r="AD276" s="6">
        <f>IF(OR(ISTEXT(Y276), ISTEXT(Z276)), 0, IF(OR(Y276&gt;3, Z276&gt;=2), 1, 0))</f>
        <v>0</v>
      </c>
      <c r="AE276" s="6">
        <f>IF(AND(ISTEXT(AA276), ISTEXT(AB276)), 0, IF(AND(AA276&gt;0.03, AB276&gt;=1), 1, 0))</f>
        <v>0</v>
      </c>
      <c r="AF276" s="4" t="s">
        <v>1005</v>
      </c>
      <c r="AG276" s="5">
        <v>0</v>
      </c>
      <c r="AH276" s="4" t="str">
        <f>IF(OR(AI276&gt;=3,AJ276="Shock"),"Shock","No Shock")</f>
        <v>No Shock</v>
      </c>
      <c r="AI276" s="61">
        <v>0</v>
      </c>
      <c r="AJ276" s="6" t="str">
        <f>IF(AK276&gt;=1,"Shock","No Shock")</f>
        <v>No Shock</v>
      </c>
      <c r="AK276">
        <v>0</v>
      </c>
    </row>
    <row r="277" spans="1:37" ht="17.5" thickTop="1" thickBot="1" x14ac:dyDescent="0.5">
      <c r="A277" s="50" t="s">
        <v>147</v>
      </c>
      <c r="B277" s="3" t="s">
        <v>364</v>
      </c>
      <c r="C277" s="3" t="s">
        <v>376</v>
      </c>
      <c r="D277" s="3" t="s">
        <v>377</v>
      </c>
      <c r="E277" s="3" t="str">
        <f>_xlfn.CONCAT(D277,"_",A277)</f>
        <v>AF1107_February</v>
      </c>
      <c r="F277" s="10">
        <v>175990.50680857917</v>
      </c>
      <c r="G277" s="8">
        <f>COUNTIF(H277, "Shock")+COUNTIF(V277, "Shock")+COUNTIF(AF277, "Shock")+COUNTIF(AH277, "Shock")</f>
        <v>0</v>
      </c>
      <c r="H277" s="4" t="str">
        <f>IF(I277&gt;0, "Shock", "No shock")</f>
        <v>No shock</v>
      </c>
      <c r="I277" s="4">
        <f>SUM(P277:U277)</f>
        <v>0</v>
      </c>
      <c r="J277" s="17">
        <v>-0.793213040740402</v>
      </c>
      <c r="K277" s="17">
        <v>-0.50351518502941806</v>
      </c>
      <c r="L277" s="6" t="s">
        <v>1003</v>
      </c>
      <c r="M277" s="6" t="s">
        <v>1003</v>
      </c>
      <c r="N277" s="6" t="s">
        <v>1003</v>
      </c>
      <c r="O277" s="17">
        <v>0.52573195619587365</v>
      </c>
      <c r="P277" s="56">
        <f>IF(J277&lt;=-0.8, 1, 0)</f>
        <v>0</v>
      </c>
      <c r="Q277" s="6">
        <f>IF(K277&lt;=-0.8, 1, 0)</f>
        <v>0</v>
      </c>
      <c r="R277" s="6">
        <f>IF(AND(NOT(ISTEXT(L277)),L277&gt;=0.25),1,0)</f>
        <v>0</v>
      </c>
      <c r="S277" s="6">
        <f>IF(AND(NOT(ISTEXT(M277)),M277&gt;=0.25), 1, 0)</f>
        <v>0</v>
      </c>
      <c r="T277" s="6">
        <f>IF(AND(NOT(ISTEXT(N277)), N277&gt;=3), 1, 0)</f>
        <v>0</v>
      </c>
      <c r="U277" s="6">
        <f>IF(O277&lt;=-0.8, 1, 0)</f>
        <v>0</v>
      </c>
      <c r="V277" s="4" t="str">
        <f>IF(W277&gt;0, "Shock", "No shock")</f>
        <v>No shock</v>
      </c>
      <c r="W277" s="4">
        <f>SUM(AC277:AE277)</f>
        <v>0</v>
      </c>
      <c r="X277" s="51">
        <v>0.62992499999999996</v>
      </c>
      <c r="Y277" s="6">
        <v>0</v>
      </c>
      <c r="Z277" s="6">
        <v>0</v>
      </c>
      <c r="AA277" s="16" t="s">
        <v>1003</v>
      </c>
      <c r="AB277" s="16" t="s">
        <v>1003</v>
      </c>
      <c r="AC277" s="6">
        <f>IF(ISTEXT(X277), 0, IF(X277&gt;1.4, 1, 0))</f>
        <v>0</v>
      </c>
      <c r="AD277" s="6">
        <f>IF(OR(ISTEXT(Y277), ISTEXT(Z277)), 0, IF(OR(Y277&gt;3, Z277&gt;=2), 1, 0))</f>
        <v>0</v>
      </c>
      <c r="AE277" s="6">
        <f>IF(AND(ISTEXT(AA277), ISTEXT(AB277)), 0, IF(AND(AA277&gt;0.03, AB277&gt;=1), 1, 0))</f>
        <v>0</v>
      </c>
      <c r="AF277" s="4" t="s">
        <v>1005</v>
      </c>
      <c r="AG277" s="5">
        <v>0</v>
      </c>
      <c r="AH277" s="4" t="str">
        <f>IF(OR(AI277&gt;=3,AJ277="Shock"),"Shock","No Shock")</f>
        <v>No Shock</v>
      </c>
      <c r="AI277" s="61">
        <v>0</v>
      </c>
      <c r="AJ277" s="6" t="str">
        <f>IF(AK277&gt;=1,"Shock","No Shock")</f>
        <v>No Shock</v>
      </c>
      <c r="AK277">
        <v>0</v>
      </c>
    </row>
    <row r="278" spans="1:37" ht="17.5" thickTop="1" thickBot="1" x14ac:dyDescent="0.5">
      <c r="A278" s="50" t="s">
        <v>147</v>
      </c>
      <c r="B278" s="3" t="s">
        <v>402</v>
      </c>
      <c r="C278" s="3" t="s">
        <v>403</v>
      </c>
      <c r="D278" s="3" t="s">
        <v>404</v>
      </c>
      <c r="E278" s="3" t="str">
        <f>_xlfn.CONCAT(D278,"_",A278)</f>
        <v>AF1201_February</v>
      </c>
      <c r="F278" s="10">
        <v>115098.32516026401</v>
      </c>
      <c r="G278" s="8">
        <f>COUNTIF(H278, "Shock")+COUNTIF(V278, "Shock")+COUNTIF(AF278, "Shock")+COUNTIF(AH278, "Shock")</f>
        <v>0</v>
      </c>
      <c r="H278" s="4" t="str">
        <f>IF(I278&gt;0, "Shock", "No shock")</f>
        <v>No shock</v>
      </c>
      <c r="I278" s="4">
        <f>SUM(P278:U278)</f>
        <v>0</v>
      </c>
      <c r="J278" s="17">
        <v>-0.49866055614418497</v>
      </c>
      <c r="K278" s="17">
        <v>-0.41241965608464298</v>
      </c>
      <c r="L278" s="6" t="s">
        <v>1003</v>
      </c>
      <c r="M278" s="6" t="s">
        <v>1003</v>
      </c>
      <c r="N278" s="6" t="s">
        <v>1003</v>
      </c>
      <c r="O278" s="17">
        <v>0.90950267265687335</v>
      </c>
      <c r="P278" s="56">
        <f>IF(J278&lt;=-0.8, 1, 0)</f>
        <v>0</v>
      </c>
      <c r="Q278" s="6">
        <f>IF(K278&lt;=-0.8, 1, 0)</f>
        <v>0</v>
      </c>
      <c r="R278" s="6">
        <f>IF(AND(NOT(ISTEXT(L278)),L278&gt;=0.25),1,0)</f>
        <v>0</v>
      </c>
      <c r="S278" s="6">
        <f>IF(AND(NOT(ISTEXT(M278)),M278&gt;=0.25), 1, 0)</f>
        <v>0</v>
      </c>
      <c r="T278" s="6">
        <f>IF(AND(NOT(ISTEXT(N278)), N278&gt;=3), 1, 0)</f>
        <v>0</v>
      </c>
      <c r="U278" s="6">
        <f>IF(O278&lt;=-0.8, 1, 0)</f>
        <v>0</v>
      </c>
      <c r="V278" s="4" t="str">
        <f>IF(W278&gt;0, "Shock", "No shock")</f>
        <v>No shock</v>
      </c>
      <c r="W278" s="4">
        <f>SUM(AC278:AE278)</f>
        <v>0</v>
      </c>
      <c r="X278" s="51">
        <v>0.74680999999999997</v>
      </c>
      <c r="Y278" s="6">
        <v>0</v>
      </c>
      <c r="Z278" s="6">
        <v>0</v>
      </c>
      <c r="AA278" s="16" t="s">
        <v>1003</v>
      </c>
      <c r="AB278" s="16" t="s">
        <v>1003</v>
      </c>
      <c r="AC278" s="6">
        <f>IF(ISTEXT(X278), 0, IF(X278&gt;1.4, 1, 0))</f>
        <v>0</v>
      </c>
      <c r="AD278" s="6">
        <f>IF(OR(ISTEXT(Y278), ISTEXT(Z278)), 0, IF(OR(Y278&gt;3, Z278&gt;=2), 1, 0))</f>
        <v>0</v>
      </c>
      <c r="AE278" s="6">
        <f>IF(AND(ISTEXT(AA278), ISTEXT(AB278)), 0, IF(AND(AA278&gt;0.03, AB278&gt;=1), 1, 0))</f>
        <v>0</v>
      </c>
      <c r="AF278" s="4" t="s">
        <v>1005</v>
      </c>
      <c r="AG278" s="5">
        <v>0</v>
      </c>
      <c r="AH278" s="4" t="str">
        <f>IF(OR(AI278&gt;=3,AJ278="Shock"),"Shock","No Shock")</f>
        <v>No Shock</v>
      </c>
      <c r="AI278" s="61">
        <v>0</v>
      </c>
      <c r="AJ278" s="6" t="str">
        <f>IF(AK278&gt;=1,"Shock","No Shock")</f>
        <v>No Shock</v>
      </c>
      <c r="AK278">
        <v>0</v>
      </c>
    </row>
    <row r="279" spans="1:37" ht="17.5" thickTop="1" thickBot="1" x14ac:dyDescent="0.5">
      <c r="A279" s="50" t="s">
        <v>147</v>
      </c>
      <c r="B279" s="3" t="s">
        <v>402</v>
      </c>
      <c r="C279" s="3" t="s">
        <v>433</v>
      </c>
      <c r="D279" s="3" t="s">
        <v>434</v>
      </c>
      <c r="E279" s="3" t="str">
        <f>_xlfn.CONCAT(D279,"_",A279)</f>
        <v>AF1216_February</v>
      </c>
      <c r="F279" s="10">
        <v>50459.104354725758</v>
      </c>
      <c r="G279" s="8">
        <f>COUNTIF(H279, "Shock")+COUNTIF(V279, "Shock")+COUNTIF(AF279, "Shock")+COUNTIF(AH279, "Shock")</f>
        <v>0</v>
      </c>
      <c r="H279" s="4" t="str">
        <f>IF(I279&gt;0, "Shock", "No shock")</f>
        <v>No shock</v>
      </c>
      <c r="I279" s="4">
        <f>SUM(P279:U279)</f>
        <v>0</v>
      </c>
      <c r="J279" s="17">
        <v>-0.64520449108547595</v>
      </c>
      <c r="K279" s="17">
        <v>-0.51475257098812699</v>
      </c>
      <c r="L279" s="6" t="s">
        <v>1003</v>
      </c>
      <c r="M279" s="6" t="s">
        <v>1003</v>
      </c>
      <c r="N279" s="6" t="s">
        <v>1003</v>
      </c>
      <c r="O279" s="17">
        <v>0.74795965942800435</v>
      </c>
      <c r="P279" s="56">
        <f>IF(J279&lt;=-0.8, 1, 0)</f>
        <v>0</v>
      </c>
      <c r="Q279" s="6">
        <f>IF(K279&lt;=-0.8, 1, 0)</f>
        <v>0</v>
      </c>
      <c r="R279" s="6">
        <f>IF(AND(NOT(ISTEXT(L279)),L279&gt;=0.25),1,0)</f>
        <v>0</v>
      </c>
      <c r="S279" s="6">
        <f>IF(AND(NOT(ISTEXT(M279)),M279&gt;=0.25), 1, 0)</f>
        <v>0</v>
      </c>
      <c r="T279" s="6">
        <f>IF(AND(NOT(ISTEXT(N279)), N279&gt;=3), 1, 0)</f>
        <v>0</v>
      </c>
      <c r="U279" s="6">
        <f>IF(O279&lt;=-0.8, 1, 0)</f>
        <v>0</v>
      </c>
      <c r="V279" s="4" t="str">
        <f>IF(W279&gt;0, "Shock", "No shock")</f>
        <v>No shock</v>
      </c>
      <c r="W279" s="4">
        <f>SUM(AC279:AE279)</f>
        <v>0</v>
      </c>
      <c r="X279" s="51">
        <v>0.55559999999999998</v>
      </c>
      <c r="Y279" s="6">
        <v>0</v>
      </c>
      <c r="Z279" s="6">
        <v>0</v>
      </c>
      <c r="AA279" s="16" t="s">
        <v>1003</v>
      </c>
      <c r="AB279" s="16" t="s">
        <v>1003</v>
      </c>
      <c r="AC279" s="6">
        <f>IF(ISTEXT(X279), 0, IF(X279&gt;1.4, 1, 0))</f>
        <v>0</v>
      </c>
      <c r="AD279" s="6">
        <f>IF(OR(ISTEXT(Y279), ISTEXT(Z279)), 0, IF(OR(Y279&gt;3, Z279&gt;=2), 1, 0))</f>
        <v>0</v>
      </c>
      <c r="AE279" s="6">
        <f>IF(AND(ISTEXT(AA279), ISTEXT(AB279)), 0, IF(AND(AA279&gt;0.03, AB279&gt;=1), 1, 0))</f>
        <v>0</v>
      </c>
      <c r="AF279" s="4" t="s">
        <v>1005</v>
      </c>
      <c r="AG279" s="5">
        <v>0</v>
      </c>
      <c r="AH279" s="4" t="str">
        <f>IF(OR(AI279&gt;=3,AJ279="Shock"),"Shock","No Shock")</f>
        <v>No Shock</v>
      </c>
      <c r="AI279" s="61">
        <v>0</v>
      </c>
      <c r="AJ279" s="6" t="str">
        <f>IF(AK279&gt;=1,"Shock","No Shock")</f>
        <v>No Shock</v>
      </c>
      <c r="AK279">
        <v>0</v>
      </c>
    </row>
    <row r="280" spans="1:37" ht="17.5" thickTop="1" thickBot="1" x14ac:dyDescent="0.5">
      <c r="A280" s="50" t="s">
        <v>147</v>
      </c>
      <c r="B280" s="3" t="s">
        <v>364</v>
      </c>
      <c r="C280" s="3" t="s">
        <v>396</v>
      </c>
      <c r="D280" s="3" t="s">
        <v>397</v>
      </c>
      <c r="E280" s="3" t="str">
        <f>_xlfn.CONCAT(D280,"_",A280)</f>
        <v>AF1117_February</v>
      </c>
      <c r="F280" s="10">
        <v>65946.160482921521</v>
      </c>
      <c r="G280" s="8">
        <f>COUNTIF(H280, "Shock")+COUNTIF(V280, "Shock")+COUNTIF(AF280, "Shock")+COUNTIF(AH280, "Shock")</f>
        <v>0</v>
      </c>
      <c r="H280" s="4" t="str">
        <f>IF(I280&gt;0, "Shock", "No shock")</f>
        <v>No shock</v>
      </c>
      <c r="I280" s="4">
        <f>SUM(P280:U280)</f>
        <v>0</v>
      </c>
      <c r="J280" s="17">
        <v>-0.42809664822098897</v>
      </c>
      <c r="K280" s="17">
        <v>-0.46701552024619097</v>
      </c>
      <c r="L280" s="6" t="s">
        <v>1003</v>
      </c>
      <c r="M280" s="6" t="s">
        <v>1003</v>
      </c>
      <c r="N280" s="6" t="s">
        <v>1003</v>
      </c>
      <c r="O280" s="17">
        <v>0.36015785176126308</v>
      </c>
      <c r="P280" s="56">
        <f>IF(J280&lt;=-0.8, 1, 0)</f>
        <v>0</v>
      </c>
      <c r="Q280" s="6">
        <f>IF(K280&lt;=-0.8, 1, 0)</f>
        <v>0</v>
      </c>
      <c r="R280" s="6">
        <f>IF(AND(NOT(ISTEXT(L280)),L280&gt;=0.25),1,0)</f>
        <v>0</v>
      </c>
      <c r="S280" s="6">
        <f>IF(AND(NOT(ISTEXT(M280)),M280&gt;=0.25), 1, 0)</f>
        <v>0</v>
      </c>
      <c r="T280" s="6">
        <f>IF(AND(NOT(ISTEXT(N280)), N280&gt;=3), 1, 0)</f>
        <v>0</v>
      </c>
      <c r="U280" s="6">
        <f>IF(O280&lt;=-0.8, 1, 0)</f>
        <v>0</v>
      </c>
      <c r="V280" s="4" t="str">
        <f>IF(W280&gt;0, "Shock", "No shock")</f>
        <v>No shock</v>
      </c>
      <c r="W280" s="4">
        <f>SUM(AC280:AE280)</f>
        <v>0</v>
      </c>
      <c r="X280" s="51">
        <v>0.52090499999999995</v>
      </c>
      <c r="Y280" s="6">
        <v>0</v>
      </c>
      <c r="Z280" s="6">
        <v>0</v>
      </c>
      <c r="AA280" s="16" t="s">
        <v>1003</v>
      </c>
      <c r="AB280" s="16" t="s">
        <v>1003</v>
      </c>
      <c r="AC280" s="6">
        <f>IF(ISTEXT(X280), 0, IF(X280&gt;1.4, 1, 0))</f>
        <v>0</v>
      </c>
      <c r="AD280" s="6">
        <f>IF(OR(ISTEXT(Y280), ISTEXT(Z280)), 0, IF(OR(Y280&gt;3, Z280&gt;=2), 1, 0))</f>
        <v>0</v>
      </c>
      <c r="AE280" s="6">
        <f>IF(AND(ISTEXT(AA280), ISTEXT(AB280)), 0, IF(AND(AA280&gt;0.03, AB280&gt;=1), 1, 0))</f>
        <v>0</v>
      </c>
      <c r="AF280" s="4" t="s">
        <v>1005</v>
      </c>
      <c r="AG280" s="5">
        <v>0</v>
      </c>
      <c r="AH280" s="4" t="str">
        <f>IF(OR(AI280&gt;=3,AJ280="Shock"),"Shock","No Shock")</f>
        <v>No Shock</v>
      </c>
      <c r="AI280" s="61">
        <v>0</v>
      </c>
      <c r="AJ280" s="6" t="str">
        <f>IF(AK280&gt;=1,"Shock","No Shock")</f>
        <v>No Shock</v>
      </c>
      <c r="AK280">
        <v>0</v>
      </c>
    </row>
    <row r="281" spans="1:37" ht="17.5" thickTop="1" thickBot="1" x14ac:dyDescent="0.5">
      <c r="A281" s="50" t="s">
        <v>147</v>
      </c>
      <c r="B281" s="3" t="s">
        <v>402</v>
      </c>
      <c r="C281" s="3" t="s">
        <v>405</v>
      </c>
      <c r="D281" s="3" t="s">
        <v>406</v>
      </c>
      <c r="E281" s="3" t="str">
        <f>_xlfn.CONCAT(D281,"_",A281)</f>
        <v>AF1202_February</v>
      </c>
      <c r="F281" s="10">
        <v>41365.456045732295</v>
      </c>
      <c r="G281" s="8">
        <f>COUNTIF(H281, "Shock")+COUNTIF(V281, "Shock")+COUNTIF(AF281, "Shock")+COUNTIF(AH281, "Shock")</f>
        <v>0</v>
      </c>
      <c r="H281" s="4" t="str">
        <f>IF(I281&gt;0, "Shock", "No shock")</f>
        <v>No shock</v>
      </c>
      <c r="I281" s="4">
        <f>SUM(P281:U281)</f>
        <v>0</v>
      </c>
      <c r="J281" s="17">
        <v>-0.386443736031651</v>
      </c>
      <c r="K281" s="17">
        <v>-0.30270336009561999</v>
      </c>
      <c r="L281" s="6" t="s">
        <v>1003</v>
      </c>
      <c r="M281" s="6" t="s">
        <v>1003</v>
      </c>
      <c r="N281" s="6" t="s">
        <v>1003</v>
      </c>
      <c r="O281" s="17">
        <v>0.80689985920171137</v>
      </c>
      <c r="P281" s="56">
        <f>IF(J281&lt;=-0.8, 1, 0)</f>
        <v>0</v>
      </c>
      <c r="Q281" s="6">
        <f>IF(K281&lt;=-0.8, 1, 0)</f>
        <v>0</v>
      </c>
      <c r="R281" s="6">
        <f>IF(AND(NOT(ISTEXT(L281)),L281&gt;=0.25),1,0)</f>
        <v>0</v>
      </c>
      <c r="S281" s="6">
        <f>IF(AND(NOT(ISTEXT(M281)),M281&gt;=0.25), 1, 0)</f>
        <v>0</v>
      </c>
      <c r="T281" s="6">
        <f>IF(AND(NOT(ISTEXT(N281)), N281&gt;=3), 1, 0)</f>
        <v>0</v>
      </c>
      <c r="U281" s="6">
        <f>IF(O281&lt;=-0.8, 1, 0)</f>
        <v>0</v>
      </c>
      <c r="V281" s="4" t="str">
        <f>IF(W281&gt;0, "Shock", "No shock")</f>
        <v>No shock</v>
      </c>
      <c r="W281" s="4">
        <f>SUM(AC281:AE281)</f>
        <v>0</v>
      </c>
      <c r="X281" s="51">
        <v>0.8700969999999999</v>
      </c>
      <c r="Y281" s="6">
        <v>0</v>
      </c>
      <c r="Z281" s="6">
        <v>0</v>
      </c>
      <c r="AA281" s="16" t="s">
        <v>1003</v>
      </c>
      <c r="AB281" s="16" t="s">
        <v>1003</v>
      </c>
      <c r="AC281" s="6">
        <f>IF(ISTEXT(X281), 0, IF(X281&gt;1.4, 1, 0))</f>
        <v>0</v>
      </c>
      <c r="AD281" s="6">
        <f>IF(OR(ISTEXT(Y281), ISTEXT(Z281)), 0, IF(OR(Y281&gt;3, Z281&gt;=2), 1, 0))</f>
        <v>0</v>
      </c>
      <c r="AE281" s="6">
        <f>IF(AND(ISTEXT(AA281), ISTEXT(AB281)), 0, IF(AND(AA281&gt;0.03, AB281&gt;=1), 1, 0))</f>
        <v>0</v>
      </c>
      <c r="AF281" s="4" t="s">
        <v>1005</v>
      </c>
      <c r="AG281" s="5">
        <v>0</v>
      </c>
      <c r="AH281" s="4" t="str">
        <f>IF(OR(AI281&gt;=3,AJ281="Shock"),"Shock","No Shock")</f>
        <v>No Shock</v>
      </c>
      <c r="AI281" s="61">
        <v>0</v>
      </c>
      <c r="AJ281" s="6" t="str">
        <f>IF(AK281&gt;=1,"Shock","No Shock")</f>
        <v>No Shock</v>
      </c>
      <c r="AK281">
        <v>0</v>
      </c>
    </row>
    <row r="282" spans="1:37" ht="17.5" thickTop="1" thickBot="1" x14ac:dyDescent="0.5">
      <c r="A282" s="50" t="s">
        <v>147</v>
      </c>
      <c r="B282" s="3" t="s">
        <v>364</v>
      </c>
      <c r="C282" s="3" t="s">
        <v>386</v>
      </c>
      <c r="D282" s="3" t="s">
        <v>387</v>
      </c>
      <c r="E282" s="3" t="str">
        <f>_xlfn.CONCAT(D282,"_",A282)</f>
        <v>AF1112_February</v>
      </c>
      <c r="F282" s="10">
        <v>49301.410309666324</v>
      </c>
      <c r="G282" s="8">
        <f>COUNTIF(H282, "Shock")+COUNTIF(V282, "Shock")+COUNTIF(AF282, "Shock")+COUNTIF(AH282, "Shock")</f>
        <v>0</v>
      </c>
      <c r="H282" s="4" t="str">
        <f>IF(I282&gt;0, "Shock", "No shock")</f>
        <v>No shock</v>
      </c>
      <c r="I282" s="4">
        <f>SUM(P282:U282)</f>
        <v>0</v>
      </c>
      <c r="J282" s="17">
        <v>-0.79669253089848702</v>
      </c>
      <c r="K282" s="17">
        <v>-0.57009160255684599</v>
      </c>
      <c r="L282" s="6" t="s">
        <v>1003</v>
      </c>
      <c r="M282" s="6" t="s">
        <v>1003</v>
      </c>
      <c r="N282" s="6" t="s">
        <v>1003</v>
      </c>
      <c r="O282" s="17">
        <v>0.43653323590436599</v>
      </c>
      <c r="P282" s="56">
        <f>IF(J282&lt;=-0.8, 1, 0)</f>
        <v>0</v>
      </c>
      <c r="Q282" s="6">
        <f>IF(K282&lt;=-0.8, 1, 0)</f>
        <v>0</v>
      </c>
      <c r="R282" s="6">
        <f>IF(AND(NOT(ISTEXT(L282)),L282&gt;=0.25),1,0)</f>
        <v>0</v>
      </c>
      <c r="S282" s="6">
        <f>IF(AND(NOT(ISTEXT(M282)),M282&gt;=0.25), 1, 0)</f>
        <v>0</v>
      </c>
      <c r="T282" s="6">
        <f>IF(AND(NOT(ISTEXT(N282)), N282&gt;=3), 1, 0)</f>
        <v>0</v>
      </c>
      <c r="U282" s="6">
        <f>IF(O282&lt;=-0.8, 1, 0)</f>
        <v>0</v>
      </c>
      <c r="V282" s="4" t="str">
        <f>IF(W282&gt;0, "Shock", "No shock")</f>
        <v>No shock</v>
      </c>
      <c r="W282" s="4">
        <f>SUM(AC282:AE282)</f>
        <v>0</v>
      </c>
      <c r="X282" s="51">
        <v>0.54668700000000003</v>
      </c>
      <c r="Y282" s="6">
        <v>0</v>
      </c>
      <c r="Z282" s="6">
        <v>0</v>
      </c>
      <c r="AA282" s="16" t="s">
        <v>1003</v>
      </c>
      <c r="AB282" s="16" t="s">
        <v>1003</v>
      </c>
      <c r="AC282" s="6">
        <f>IF(ISTEXT(X282), 0, IF(X282&gt;1.4, 1, 0))</f>
        <v>0</v>
      </c>
      <c r="AD282" s="6">
        <f>IF(OR(ISTEXT(Y282), ISTEXT(Z282)), 0, IF(OR(Y282&gt;3, Z282&gt;=2), 1, 0))</f>
        <v>0</v>
      </c>
      <c r="AE282" s="6">
        <f>IF(AND(ISTEXT(AA282), ISTEXT(AB282)), 0, IF(AND(AA282&gt;0.03, AB282&gt;=1), 1, 0))</f>
        <v>0</v>
      </c>
      <c r="AF282" s="4" t="s">
        <v>1005</v>
      </c>
      <c r="AG282" s="5">
        <v>0</v>
      </c>
      <c r="AH282" s="4" t="str">
        <f>IF(OR(AI282&gt;=3,AJ282="Shock"),"Shock","No Shock")</f>
        <v>No Shock</v>
      </c>
      <c r="AI282" s="61">
        <v>0</v>
      </c>
      <c r="AJ282" s="6" t="str">
        <f>IF(AK282&gt;=1,"Shock","No Shock")</f>
        <v>No Shock</v>
      </c>
      <c r="AK282">
        <v>0</v>
      </c>
    </row>
    <row r="283" spans="1:37" ht="17.5" thickTop="1" thickBot="1" x14ac:dyDescent="0.5">
      <c r="A283" s="50" t="s">
        <v>147</v>
      </c>
      <c r="B283" s="3" t="s">
        <v>491</v>
      </c>
      <c r="C283" s="3" t="s">
        <v>514</v>
      </c>
      <c r="D283" s="3" t="s">
        <v>515</v>
      </c>
      <c r="E283" s="3" t="str">
        <f>_xlfn.CONCAT(D283,"_",A283)</f>
        <v>AF1512_February</v>
      </c>
      <c r="F283" s="10">
        <v>32317.607579902706</v>
      </c>
      <c r="G283" s="8">
        <f>COUNTIF(H283, "Shock")+COUNTIF(V283, "Shock")+COUNTIF(AF283, "Shock")+COUNTIF(AH283, "Shock")</f>
        <v>1</v>
      </c>
      <c r="H283" s="4" t="str">
        <f>IF(I283&gt;0, "Shock", "No shock")</f>
        <v>Shock</v>
      </c>
      <c r="I283" s="4">
        <f>SUM(P283:U283)</f>
        <v>2</v>
      </c>
      <c r="J283" s="17">
        <v>-1.0049695031983501</v>
      </c>
      <c r="K283" s="17">
        <v>-1.2618422508239699</v>
      </c>
      <c r="L283" s="6" t="s">
        <v>1003</v>
      </c>
      <c r="M283" s="6" t="s">
        <v>1003</v>
      </c>
      <c r="N283" s="6" t="s">
        <v>1003</v>
      </c>
      <c r="O283" s="17">
        <v>0</v>
      </c>
      <c r="P283" s="56">
        <f>IF(J283&lt;=-0.8, 1, 0)</f>
        <v>1</v>
      </c>
      <c r="Q283" s="6">
        <f>IF(K283&lt;=-0.8, 1, 0)</f>
        <v>1</v>
      </c>
      <c r="R283" s="6">
        <f>IF(AND(NOT(ISTEXT(L283)),L283&gt;=0.25),1,0)</f>
        <v>0</v>
      </c>
      <c r="S283" s="6">
        <f>IF(AND(NOT(ISTEXT(M283)),M283&gt;=0.25), 1, 0)</f>
        <v>0</v>
      </c>
      <c r="T283" s="6">
        <f>IF(AND(NOT(ISTEXT(N283)), N283&gt;=3), 1, 0)</f>
        <v>0</v>
      </c>
      <c r="U283" s="6">
        <f>IF(O283&lt;=-0.8, 1, 0)</f>
        <v>0</v>
      </c>
      <c r="V283" s="4" t="str">
        <f>IF(W283&gt;0, "Shock", "No shock")</f>
        <v>No shock</v>
      </c>
      <c r="W283" s="4">
        <f>SUM(AC283:AE283)</f>
        <v>0</v>
      </c>
      <c r="X283" s="51">
        <v>0.91693000000000002</v>
      </c>
      <c r="Y283" s="6">
        <v>0</v>
      </c>
      <c r="Z283" s="6">
        <v>0</v>
      </c>
      <c r="AA283" s="16" t="s">
        <v>1003</v>
      </c>
      <c r="AB283" s="16" t="s">
        <v>1003</v>
      </c>
      <c r="AC283" s="6">
        <f>IF(ISTEXT(X283), 0, IF(X283&gt;1.4, 1, 0))</f>
        <v>0</v>
      </c>
      <c r="AD283" s="6">
        <f>IF(OR(ISTEXT(Y283), ISTEXT(Z283)), 0, IF(OR(Y283&gt;3, Z283&gt;=2), 1, 0))</f>
        <v>0</v>
      </c>
      <c r="AE283" s="6">
        <f>IF(AND(ISTEXT(AA283), ISTEXT(AB283)), 0, IF(AND(AA283&gt;0.03, AB283&gt;=1), 1, 0))</f>
        <v>0</v>
      </c>
      <c r="AF283" s="4" t="s">
        <v>1005</v>
      </c>
      <c r="AG283" s="5">
        <v>0</v>
      </c>
      <c r="AH283" s="4" t="str">
        <f>IF(OR(AI283&gt;=3,AJ283="Shock"),"Shock","No Shock")</f>
        <v>No Shock</v>
      </c>
      <c r="AI283" s="61">
        <v>0</v>
      </c>
      <c r="AJ283" s="6" t="str">
        <f>IF(AK283&gt;=1,"Shock","No Shock")</f>
        <v>No Shock</v>
      </c>
      <c r="AK283">
        <v>0</v>
      </c>
    </row>
    <row r="284" spans="1:37" ht="17.5" thickTop="1" thickBot="1" x14ac:dyDescent="0.5">
      <c r="A284" s="50" t="s">
        <v>147</v>
      </c>
      <c r="B284" s="3" t="s">
        <v>364</v>
      </c>
      <c r="C284" s="3" t="s">
        <v>400</v>
      </c>
      <c r="D284" s="3" t="s">
        <v>401</v>
      </c>
      <c r="E284" s="3" t="str">
        <f>_xlfn.CONCAT(D284,"_",A284)</f>
        <v>AF1119_February</v>
      </c>
      <c r="F284" s="10">
        <v>22817.870700305913</v>
      </c>
      <c r="G284" s="8">
        <f>COUNTIF(H284, "Shock")+COUNTIF(V284, "Shock")+COUNTIF(AF284, "Shock")+COUNTIF(AH284, "Shock")</f>
        <v>0</v>
      </c>
      <c r="H284" s="4" t="str">
        <f>IF(I284&gt;0, "Shock", "No shock")</f>
        <v>No shock</v>
      </c>
      <c r="I284" s="4">
        <f>SUM(P284:U284)</f>
        <v>0</v>
      </c>
      <c r="J284" s="17">
        <v>-0.39521329779081998</v>
      </c>
      <c r="K284" s="17">
        <v>-0.15426554002196499</v>
      </c>
      <c r="L284" s="6" t="s">
        <v>1003</v>
      </c>
      <c r="M284" s="6" t="s">
        <v>1003</v>
      </c>
      <c r="N284" s="6" t="s">
        <v>1003</v>
      </c>
      <c r="O284" s="17">
        <v>0.76945947426673456</v>
      </c>
      <c r="P284" s="56">
        <f>IF(J284&lt;=-0.8, 1, 0)</f>
        <v>0</v>
      </c>
      <c r="Q284" s="6">
        <f>IF(K284&lt;=-0.8, 1, 0)</f>
        <v>0</v>
      </c>
      <c r="R284" s="6">
        <f>IF(AND(NOT(ISTEXT(L284)),L284&gt;=0.25),1,0)</f>
        <v>0</v>
      </c>
      <c r="S284" s="6">
        <f>IF(AND(NOT(ISTEXT(M284)),M284&gt;=0.25), 1, 0)</f>
        <v>0</v>
      </c>
      <c r="T284" s="6">
        <f>IF(AND(NOT(ISTEXT(N284)), N284&gt;=3), 1, 0)</f>
        <v>0</v>
      </c>
      <c r="U284" s="6">
        <f>IF(O284&lt;=-0.8, 1, 0)</f>
        <v>0</v>
      </c>
      <c r="V284" s="4" t="str">
        <f>IF(W284&gt;0, "Shock", "No shock")</f>
        <v>No shock</v>
      </c>
      <c r="W284" s="4">
        <f>SUM(AC284:AE284)</f>
        <v>0</v>
      </c>
      <c r="X284" s="51">
        <v>0.58576499999999998</v>
      </c>
      <c r="Y284" s="6">
        <v>0</v>
      </c>
      <c r="Z284" s="6">
        <v>0</v>
      </c>
      <c r="AA284" s="16" t="s">
        <v>1003</v>
      </c>
      <c r="AB284" s="16" t="s">
        <v>1003</v>
      </c>
      <c r="AC284" s="6">
        <f>IF(ISTEXT(X284), 0, IF(X284&gt;1.4, 1, 0))</f>
        <v>0</v>
      </c>
      <c r="AD284" s="6">
        <f>IF(OR(ISTEXT(Y284), ISTEXT(Z284)), 0, IF(OR(Y284&gt;3, Z284&gt;=2), 1, 0))</f>
        <v>0</v>
      </c>
      <c r="AE284" s="6">
        <f>IF(AND(ISTEXT(AA284), ISTEXT(AB284)), 0, IF(AND(AA284&gt;0.03, AB284&gt;=1), 1, 0))</f>
        <v>0</v>
      </c>
      <c r="AF284" s="4" t="s">
        <v>1005</v>
      </c>
      <c r="AG284" s="5">
        <v>0</v>
      </c>
      <c r="AH284" s="4" t="str">
        <f>IF(OR(AI284&gt;=3,AJ284="Shock"),"Shock","No Shock")</f>
        <v>No Shock</v>
      </c>
      <c r="AI284" s="61">
        <v>0</v>
      </c>
      <c r="AJ284" s="6" t="str">
        <f>IF(AK284&gt;=1,"Shock","No Shock")</f>
        <v>No Shock</v>
      </c>
      <c r="AK284">
        <v>0</v>
      </c>
    </row>
    <row r="285" spans="1:37" ht="17.5" thickTop="1" thickBot="1" x14ac:dyDescent="0.5">
      <c r="A285" s="50" t="s">
        <v>147</v>
      </c>
      <c r="B285" s="3" t="s">
        <v>402</v>
      </c>
      <c r="C285" s="3" t="s">
        <v>407</v>
      </c>
      <c r="D285" s="3" t="s">
        <v>408</v>
      </c>
      <c r="E285" s="3" t="str">
        <f>_xlfn.CONCAT(D285,"_",A285)</f>
        <v>AF1203_February</v>
      </c>
      <c r="F285" s="10">
        <v>60077.850460142356</v>
      </c>
      <c r="G285" s="8">
        <f>COUNTIF(H285, "Shock")+COUNTIF(V285, "Shock")+COUNTIF(AF285, "Shock")+COUNTIF(AH285, "Shock")</f>
        <v>0</v>
      </c>
      <c r="H285" s="4" t="str">
        <f>IF(I285&gt;0, "Shock", "No shock")</f>
        <v>No shock</v>
      </c>
      <c r="I285" s="4">
        <f>SUM(P285:U285)</f>
        <v>0</v>
      </c>
      <c r="J285" s="17">
        <v>-0.572174917096677</v>
      </c>
      <c r="K285" s="17">
        <v>-0.56330205370550601</v>
      </c>
      <c r="L285" s="6" t="s">
        <v>1003</v>
      </c>
      <c r="M285" s="6" t="s">
        <v>1003</v>
      </c>
      <c r="N285" s="6" t="s">
        <v>1003</v>
      </c>
      <c r="O285" s="17">
        <v>0.97769470425753635</v>
      </c>
      <c r="P285" s="56">
        <f>IF(J285&lt;=-0.8, 1, 0)</f>
        <v>0</v>
      </c>
      <c r="Q285" s="6">
        <f>IF(K285&lt;=-0.8, 1, 0)</f>
        <v>0</v>
      </c>
      <c r="R285" s="6">
        <f>IF(AND(NOT(ISTEXT(L285)),L285&gt;=0.25),1,0)</f>
        <v>0</v>
      </c>
      <c r="S285" s="6">
        <f>IF(AND(NOT(ISTEXT(M285)),M285&gt;=0.25), 1, 0)</f>
        <v>0</v>
      </c>
      <c r="T285" s="6">
        <f>IF(AND(NOT(ISTEXT(N285)), N285&gt;=3), 1, 0)</f>
        <v>0</v>
      </c>
      <c r="U285" s="6">
        <f>IF(O285&lt;=-0.8, 1, 0)</f>
        <v>0</v>
      </c>
      <c r="V285" s="4" t="str">
        <f>IF(W285&gt;0, "Shock", "No shock")</f>
        <v>No shock</v>
      </c>
      <c r="W285" s="4">
        <f>SUM(AC285:AE285)</f>
        <v>0</v>
      </c>
      <c r="X285" s="51">
        <v>0.62411499999999998</v>
      </c>
      <c r="Y285" s="6">
        <v>0</v>
      </c>
      <c r="Z285" s="6">
        <v>0</v>
      </c>
      <c r="AA285" s="16" t="s">
        <v>1003</v>
      </c>
      <c r="AB285" s="16" t="s">
        <v>1003</v>
      </c>
      <c r="AC285" s="6">
        <f>IF(ISTEXT(X285), 0, IF(X285&gt;1.4, 1, 0))</f>
        <v>0</v>
      </c>
      <c r="AD285" s="6">
        <f>IF(OR(ISTEXT(Y285), ISTEXT(Z285)), 0, IF(OR(Y285&gt;3, Z285&gt;=2), 1, 0))</f>
        <v>0</v>
      </c>
      <c r="AE285" s="6">
        <f>IF(AND(ISTEXT(AA285), ISTEXT(AB285)), 0, IF(AND(AA285&gt;0.03, AB285&gt;=1), 1, 0))</f>
        <v>0</v>
      </c>
      <c r="AF285" s="4" t="s">
        <v>1005</v>
      </c>
      <c r="AG285" s="5">
        <v>0</v>
      </c>
      <c r="AH285" s="4" t="str">
        <f>IF(OR(AI285&gt;=3,AJ285="Shock"),"Shock","No Shock")</f>
        <v>No Shock</v>
      </c>
      <c r="AI285" s="61">
        <v>0</v>
      </c>
      <c r="AJ285" s="6" t="str">
        <f>IF(AK285&gt;=1,"Shock","No Shock")</f>
        <v>No Shock</v>
      </c>
      <c r="AK285">
        <v>0</v>
      </c>
    </row>
    <row r="286" spans="1:37" ht="17.5" thickTop="1" thickBot="1" x14ac:dyDescent="0.5">
      <c r="A286" s="50" t="s">
        <v>147</v>
      </c>
      <c r="B286" s="3" t="s">
        <v>364</v>
      </c>
      <c r="C286" s="3" t="s">
        <v>388</v>
      </c>
      <c r="D286" s="3" t="s">
        <v>389</v>
      </c>
      <c r="E286" s="3" t="str">
        <f>_xlfn.CONCAT(D286,"_",A286)</f>
        <v>AF1113_February</v>
      </c>
      <c r="F286" s="10">
        <v>36298.965402636248</v>
      </c>
      <c r="G286" s="8">
        <f>COUNTIF(H286, "Shock")+COUNTIF(V286, "Shock")+COUNTIF(AF286, "Shock")+COUNTIF(AH286, "Shock")</f>
        <v>0</v>
      </c>
      <c r="H286" s="4" t="str">
        <f>IF(I286&gt;0, "Shock", "No shock")</f>
        <v>No shock</v>
      </c>
      <c r="I286" s="4">
        <f>SUM(P286:U286)</f>
        <v>0</v>
      </c>
      <c r="J286" s="17">
        <v>-0.698382956416983</v>
      </c>
      <c r="K286" s="17">
        <v>-0.61558974730341098</v>
      </c>
      <c r="L286" s="6" t="s">
        <v>1003</v>
      </c>
      <c r="M286" s="6" t="s">
        <v>1003</v>
      </c>
      <c r="N286" s="6" t="s">
        <v>1003</v>
      </c>
      <c r="O286" s="17">
        <v>0.58855145781953044</v>
      </c>
      <c r="P286" s="56">
        <f>IF(J286&lt;=-0.8, 1, 0)</f>
        <v>0</v>
      </c>
      <c r="Q286" s="6">
        <f>IF(K286&lt;=-0.8, 1, 0)</f>
        <v>0</v>
      </c>
      <c r="R286" s="6">
        <f>IF(AND(NOT(ISTEXT(L286)),L286&gt;=0.25),1,0)</f>
        <v>0</v>
      </c>
      <c r="S286" s="6">
        <f>IF(AND(NOT(ISTEXT(M286)),M286&gt;=0.25), 1, 0)</f>
        <v>0</v>
      </c>
      <c r="T286" s="6">
        <f>IF(AND(NOT(ISTEXT(N286)), N286&gt;=3), 1, 0)</f>
        <v>0</v>
      </c>
      <c r="U286" s="6">
        <f>IF(O286&lt;=-0.8, 1, 0)</f>
        <v>0</v>
      </c>
      <c r="V286" s="4" t="str">
        <f>IF(W286&gt;0, "Shock", "No shock")</f>
        <v>No shock</v>
      </c>
      <c r="W286" s="4">
        <f>SUM(AC286:AE286)</f>
        <v>0</v>
      </c>
      <c r="X286" s="51">
        <v>0.496365</v>
      </c>
      <c r="Y286" s="6">
        <v>0</v>
      </c>
      <c r="Z286" s="6">
        <v>0</v>
      </c>
      <c r="AA286" s="16" t="s">
        <v>1003</v>
      </c>
      <c r="AB286" s="16" t="s">
        <v>1003</v>
      </c>
      <c r="AC286" s="6">
        <f>IF(ISTEXT(X286), 0, IF(X286&gt;1.4, 1, 0))</f>
        <v>0</v>
      </c>
      <c r="AD286" s="6">
        <f>IF(OR(ISTEXT(Y286), ISTEXT(Z286)), 0, IF(OR(Y286&gt;3, Z286&gt;=2), 1, 0))</f>
        <v>0</v>
      </c>
      <c r="AE286" s="6">
        <f>IF(AND(ISTEXT(AA286), ISTEXT(AB286)), 0, IF(AND(AA286&gt;0.03, AB286&gt;=1), 1, 0))</f>
        <v>0</v>
      </c>
      <c r="AF286" s="4" t="s">
        <v>1005</v>
      </c>
      <c r="AG286" s="5">
        <v>0</v>
      </c>
      <c r="AH286" s="4" t="str">
        <f>IF(OR(AI286&gt;=3,AJ286="Shock"),"Shock","No Shock")</f>
        <v>No Shock</v>
      </c>
      <c r="AI286" s="61">
        <v>0</v>
      </c>
      <c r="AJ286" s="6" t="str">
        <f>IF(AK286&gt;=1,"Shock","No Shock")</f>
        <v>No Shock</v>
      </c>
      <c r="AK286">
        <v>0</v>
      </c>
    </row>
    <row r="287" spans="1:37" ht="17.5" thickTop="1" thickBot="1" x14ac:dyDescent="0.5">
      <c r="A287" s="50" t="s">
        <v>147</v>
      </c>
      <c r="B287" s="3" t="s">
        <v>761</v>
      </c>
      <c r="C287" s="3" t="s">
        <v>778</v>
      </c>
      <c r="D287" s="3" t="s">
        <v>779</v>
      </c>
      <c r="E287" s="3" t="str">
        <f>_xlfn.CONCAT(D287,"_",A287)</f>
        <v>AF2609_February</v>
      </c>
      <c r="F287" s="10">
        <v>15391.312199673186</v>
      </c>
      <c r="G287" s="8">
        <f>COUNTIF(H287, "Shock")+COUNTIF(V287, "Shock")+COUNTIF(AF287, "Shock")+COUNTIF(AH287, "Shock")</f>
        <v>0</v>
      </c>
      <c r="H287" s="4" t="str">
        <f>IF(I287&gt;0, "Shock", "No shock")</f>
        <v>No shock</v>
      </c>
      <c r="I287" s="4">
        <f>SUM(P287:U287)</f>
        <v>0</v>
      </c>
      <c r="J287" s="17">
        <v>-0.21648480991522501</v>
      </c>
      <c r="K287" s="17">
        <v>6.2217663563344398E-2</v>
      </c>
      <c r="L287" s="6" t="s">
        <v>1003</v>
      </c>
      <c r="M287" s="6" t="s">
        <v>1003</v>
      </c>
      <c r="N287" s="6" t="s">
        <v>1003</v>
      </c>
      <c r="O287" s="17">
        <v>0.16725917059539669</v>
      </c>
      <c r="P287" s="56">
        <f>IF(J287&lt;=-0.8, 1, 0)</f>
        <v>0</v>
      </c>
      <c r="Q287" s="6">
        <f>IF(K287&lt;=-0.8, 1, 0)</f>
        <v>0</v>
      </c>
      <c r="R287" s="6">
        <f>IF(AND(NOT(ISTEXT(L287)),L287&gt;=0.25),1,0)</f>
        <v>0</v>
      </c>
      <c r="S287" s="6">
        <f>IF(AND(NOT(ISTEXT(M287)),M287&gt;=0.25), 1, 0)</f>
        <v>0</v>
      </c>
      <c r="T287" s="6">
        <f>IF(AND(NOT(ISTEXT(N287)), N287&gt;=3), 1, 0)</f>
        <v>0</v>
      </c>
      <c r="U287" s="6">
        <f>IF(O287&lt;=-0.8, 1, 0)</f>
        <v>0</v>
      </c>
      <c r="V287" s="4" t="str">
        <f>IF(W287&gt;0, "Shock", "No shock")</f>
        <v>No shock</v>
      </c>
      <c r="W287" s="4">
        <f>SUM(AC287:AE287)</f>
        <v>0</v>
      </c>
      <c r="X287" s="51">
        <v>0.53769800000000001</v>
      </c>
      <c r="Y287" s="6">
        <v>0</v>
      </c>
      <c r="Z287" s="6">
        <v>0</v>
      </c>
      <c r="AA287" s="16" t="s">
        <v>1003</v>
      </c>
      <c r="AB287" s="16" t="s">
        <v>1003</v>
      </c>
      <c r="AC287" s="6">
        <f>IF(ISTEXT(X287), 0, IF(X287&gt;1.4, 1, 0))</f>
        <v>0</v>
      </c>
      <c r="AD287" s="6">
        <f>IF(OR(ISTEXT(Y287), ISTEXT(Z287)), 0, IF(OR(Y287&gt;3, Z287&gt;=2), 1, 0))</f>
        <v>0</v>
      </c>
      <c r="AE287" s="6">
        <f>IF(AND(ISTEXT(AA287), ISTEXT(AB287)), 0, IF(AND(AA287&gt;0.03, AB287&gt;=1), 1, 0))</f>
        <v>0</v>
      </c>
      <c r="AF287" s="4" t="s">
        <v>1005</v>
      </c>
      <c r="AG287" s="5">
        <v>0</v>
      </c>
      <c r="AH287" s="4" t="str">
        <f>IF(OR(AI287&gt;=3,AJ287="Shock"),"Shock","No Shock")</f>
        <v>No Shock</v>
      </c>
      <c r="AI287" s="61">
        <v>0</v>
      </c>
      <c r="AJ287" s="6" t="str">
        <f>IF(AK287&gt;=1,"Shock","No Shock")</f>
        <v>No Shock</v>
      </c>
      <c r="AK287">
        <v>0</v>
      </c>
    </row>
    <row r="288" spans="1:37" ht="17.5" thickTop="1" thickBot="1" x14ac:dyDescent="0.5">
      <c r="A288" s="50" t="s">
        <v>147</v>
      </c>
      <c r="B288" s="3" t="s">
        <v>402</v>
      </c>
      <c r="C288" s="3" t="s">
        <v>419</v>
      </c>
      <c r="D288" s="3" t="s">
        <v>420</v>
      </c>
      <c r="E288" s="3" t="str">
        <f>_xlfn.CONCAT(D288,"_",A288)</f>
        <v>AF1209_February</v>
      </c>
      <c r="F288" s="10">
        <v>57965.951746252897</v>
      </c>
      <c r="G288" s="8">
        <f>COUNTIF(H288, "Shock")+COUNTIF(V288, "Shock")+COUNTIF(AF288, "Shock")+COUNTIF(AH288, "Shock")</f>
        <v>0</v>
      </c>
      <c r="H288" s="4" t="str">
        <f>IF(I288&gt;0, "Shock", "No shock")</f>
        <v>No shock</v>
      </c>
      <c r="I288" s="4">
        <f>SUM(P288:U288)</f>
        <v>0</v>
      </c>
      <c r="J288" s="17">
        <v>-0.64057655554068704</v>
      </c>
      <c r="K288" s="17">
        <v>6.4017844631483703E-2</v>
      </c>
      <c r="L288" s="6" t="s">
        <v>1003</v>
      </c>
      <c r="M288" s="6" t="s">
        <v>1003</v>
      </c>
      <c r="N288" s="6" t="s">
        <v>1003</v>
      </c>
      <c r="O288" s="17">
        <v>0.39147090306963023</v>
      </c>
      <c r="P288" s="56">
        <f>IF(J288&lt;=-0.8, 1, 0)</f>
        <v>0</v>
      </c>
      <c r="Q288" s="6">
        <f>IF(K288&lt;=-0.8, 1, 0)</f>
        <v>0</v>
      </c>
      <c r="R288" s="6">
        <f>IF(AND(NOT(ISTEXT(L288)),L288&gt;=0.25),1,0)</f>
        <v>0</v>
      </c>
      <c r="S288" s="6">
        <f>IF(AND(NOT(ISTEXT(M288)),M288&gt;=0.25), 1, 0)</f>
        <v>0</v>
      </c>
      <c r="T288" s="6">
        <f>IF(AND(NOT(ISTEXT(N288)), N288&gt;=3), 1, 0)</f>
        <v>0</v>
      </c>
      <c r="U288" s="6">
        <f>IF(O288&lt;=-0.8, 1, 0)</f>
        <v>0</v>
      </c>
      <c r="V288" s="4" t="str">
        <f>IF(W288&gt;0, "Shock", "No shock")</f>
        <v>No shock</v>
      </c>
      <c r="W288" s="4">
        <f>SUM(AC288:AE288)</f>
        <v>0</v>
      </c>
      <c r="X288" s="51">
        <v>0.60485800000000001</v>
      </c>
      <c r="Y288" s="6">
        <v>0</v>
      </c>
      <c r="Z288" s="6">
        <v>0</v>
      </c>
      <c r="AA288" s="16" t="s">
        <v>1003</v>
      </c>
      <c r="AB288" s="16" t="s">
        <v>1003</v>
      </c>
      <c r="AC288" s="6">
        <f>IF(ISTEXT(X288), 0, IF(X288&gt;1.4, 1, 0))</f>
        <v>0</v>
      </c>
      <c r="AD288" s="6">
        <f>IF(OR(ISTEXT(Y288), ISTEXT(Z288)), 0, IF(OR(Y288&gt;3, Z288&gt;=2), 1, 0))</f>
        <v>0</v>
      </c>
      <c r="AE288" s="6">
        <f>IF(AND(ISTEXT(AA288), ISTEXT(AB288)), 0, IF(AND(AA288&gt;0.03, AB288&gt;=1), 1, 0))</f>
        <v>0</v>
      </c>
      <c r="AF288" s="4" t="s">
        <v>1005</v>
      </c>
      <c r="AG288" s="5">
        <v>0</v>
      </c>
      <c r="AH288" s="4" t="str">
        <f>IF(OR(AI288&gt;=3,AJ288="Shock"),"Shock","No Shock")</f>
        <v>No Shock</v>
      </c>
      <c r="AI288" s="61">
        <v>0</v>
      </c>
      <c r="AJ288" s="6" t="str">
        <f>IF(AK288&gt;=1,"Shock","No Shock")</f>
        <v>No Shock</v>
      </c>
      <c r="AK288">
        <v>0</v>
      </c>
    </row>
    <row r="289" spans="1:37" ht="17.5" thickTop="1" thickBot="1" x14ac:dyDescent="0.5">
      <c r="A289" s="50" t="s">
        <v>147</v>
      </c>
      <c r="B289" s="3" t="s">
        <v>402</v>
      </c>
      <c r="C289" s="3" t="s">
        <v>439</v>
      </c>
      <c r="D289" s="3" t="s">
        <v>440</v>
      </c>
      <c r="E289" s="3" t="str">
        <f>_xlfn.CONCAT(D289,"_",A289)</f>
        <v>AF1219_February</v>
      </c>
      <c r="F289" s="10">
        <v>8917.7997729786221</v>
      </c>
      <c r="G289" s="8">
        <f>COUNTIF(H289, "Shock")+COUNTIF(V289, "Shock")+COUNTIF(AF289, "Shock")+COUNTIF(AH289, "Shock")</f>
        <v>1</v>
      </c>
      <c r="H289" s="4" t="str">
        <f>IF(I289&gt;0, "Shock", "No shock")</f>
        <v>Shock</v>
      </c>
      <c r="I289" s="4">
        <f>SUM(P289:U289)</f>
        <v>1</v>
      </c>
      <c r="J289" s="17">
        <v>-0.80967036979954399</v>
      </c>
      <c r="K289" s="17">
        <v>0.20447075285199201</v>
      </c>
      <c r="L289" s="6" t="s">
        <v>1003</v>
      </c>
      <c r="M289" s="6" t="s">
        <v>1003</v>
      </c>
      <c r="N289" s="6" t="s">
        <v>1003</v>
      </c>
      <c r="O289" s="17">
        <v>0.32407003817261482</v>
      </c>
      <c r="P289" s="56">
        <f>IF(J289&lt;=-0.8, 1, 0)</f>
        <v>1</v>
      </c>
      <c r="Q289" s="6">
        <f>IF(K289&lt;=-0.8, 1, 0)</f>
        <v>0</v>
      </c>
      <c r="R289" s="6">
        <f>IF(AND(NOT(ISTEXT(L289)),L289&gt;=0.25),1,0)</f>
        <v>0</v>
      </c>
      <c r="S289" s="6">
        <f>IF(AND(NOT(ISTEXT(M289)),M289&gt;=0.25), 1, 0)</f>
        <v>0</v>
      </c>
      <c r="T289" s="6">
        <f>IF(AND(NOT(ISTEXT(N289)), N289&gt;=3), 1, 0)</f>
        <v>0</v>
      </c>
      <c r="U289" s="6">
        <f>IF(O289&lt;=-0.8, 1, 0)</f>
        <v>0</v>
      </c>
      <c r="V289" s="4" t="str">
        <f>IF(W289&gt;0, "Shock", "No shock")</f>
        <v>No shock</v>
      </c>
      <c r="W289" s="4">
        <f>SUM(AC289:AE289)</f>
        <v>0</v>
      </c>
      <c r="X289" s="51">
        <v>0.53753600000000001</v>
      </c>
      <c r="Y289" s="6">
        <v>0</v>
      </c>
      <c r="Z289" s="6">
        <v>0</v>
      </c>
      <c r="AA289" s="16" t="s">
        <v>1003</v>
      </c>
      <c r="AB289" s="16" t="s">
        <v>1003</v>
      </c>
      <c r="AC289" s="6">
        <f>IF(ISTEXT(X289), 0, IF(X289&gt;1.4, 1, 0))</f>
        <v>0</v>
      </c>
      <c r="AD289" s="6">
        <f>IF(OR(ISTEXT(Y289), ISTEXT(Z289)), 0, IF(OR(Y289&gt;3, Z289&gt;=2), 1, 0))</f>
        <v>0</v>
      </c>
      <c r="AE289" s="6">
        <f>IF(AND(ISTEXT(AA289), ISTEXT(AB289)), 0, IF(AND(AA289&gt;0.03, AB289&gt;=1), 1, 0))</f>
        <v>0</v>
      </c>
      <c r="AF289" s="4" t="s">
        <v>1005</v>
      </c>
      <c r="AG289" s="5">
        <v>0</v>
      </c>
      <c r="AH289" s="4" t="str">
        <f>IF(OR(AI289&gt;=3,AJ289="Shock"),"Shock","No Shock")</f>
        <v>No Shock</v>
      </c>
      <c r="AI289" s="61">
        <v>0</v>
      </c>
      <c r="AJ289" s="6" t="str">
        <f>IF(AK289&gt;=1,"Shock","No Shock")</f>
        <v>No Shock</v>
      </c>
      <c r="AK289">
        <v>0</v>
      </c>
    </row>
    <row r="290" spans="1:37" ht="17.5" thickTop="1" thickBot="1" x14ac:dyDescent="0.5">
      <c r="A290" s="50" t="s">
        <v>147</v>
      </c>
      <c r="B290" s="3" t="s">
        <v>402</v>
      </c>
      <c r="C290" s="3" t="s">
        <v>435</v>
      </c>
      <c r="D290" s="3" t="s">
        <v>436</v>
      </c>
      <c r="E290" s="3" t="str">
        <f>_xlfn.CONCAT(D290,"_",A290)</f>
        <v>AF1217_February</v>
      </c>
      <c r="F290" s="10">
        <v>56689.094424424911</v>
      </c>
      <c r="G290" s="8">
        <f>COUNTIF(H290, "Shock")+COUNTIF(V290, "Shock")+COUNTIF(AF290, "Shock")+COUNTIF(AH290, "Shock")</f>
        <v>0</v>
      </c>
      <c r="H290" s="4" t="str">
        <f>IF(I290&gt;0, "Shock", "No shock")</f>
        <v>No shock</v>
      </c>
      <c r="I290" s="4">
        <f>SUM(P290:U290)</f>
        <v>0</v>
      </c>
      <c r="J290" s="17">
        <v>-0.69686857416577996</v>
      </c>
      <c r="K290" s="17">
        <v>-2.8559069280796101E-2</v>
      </c>
      <c r="L290" s="6" t="s">
        <v>1003</v>
      </c>
      <c r="M290" s="6" t="s">
        <v>1003</v>
      </c>
      <c r="N290" s="6" t="s">
        <v>1003</v>
      </c>
      <c r="O290" s="17">
        <v>0.63702931770969651</v>
      </c>
      <c r="P290" s="56">
        <f>IF(J290&lt;=-0.8, 1, 0)</f>
        <v>0</v>
      </c>
      <c r="Q290" s="6">
        <f>IF(K290&lt;=-0.8, 1, 0)</f>
        <v>0</v>
      </c>
      <c r="R290" s="6">
        <f>IF(AND(NOT(ISTEXT(L290)),L290&gt;=0.25),1,0)</f>
        <v>0</v>
      </c>
      <c r="S290" s="6">
        <f>IF(AND(NOT(ISTEXT(M290)),M290&gt;=0.25), 1, 0)</f>
        <v>0</v>
      </c>
      <c r="T290" s="6">
        <f>IF(AND(NOT(ISTEXT(N290)), N290&gt;=3), 1, 0)</f>
        <v>0</v>
      </c>
      <c r="U290" s="6">
        <f>IF(O290&lt;=-0.8, 1, 0)</f>
        <v>0</v>
      </c>
      <c r="V290" s="4" t="str">
        <f>IF(W290&gt;0, "Shock", "No shock")</f>
        <v>No shock</v>
      </c>
      <c r="W290" s="4">
        <f>SUM(AC290:AE290)</f>
        <v>0</v>
      </c>
      <c r="X290" s="51">
        <v>0.56345699999999999</v>
      </c>
      <c r="Y290" s="6">
        <v>0</v>
      </c>
      <c r="Z290" s="6">
        <v>0</v>
      </c>
      <c r="AA290" s="16" t="s">
        <v>1003</v>
      </c>
      <c r="AB290" s="16" t="s">
        <v>1003</v>
      </c>
      <c r="AC290" s="6">
        <f>IF(ISTEXT(X290), 0, IF(X290&gt;1.4, 1, 0))</f>
        <v>0</v>
      </c>
      <c r="AD290" s="6">
        <f>IF(OR(ISTEXT(Y290), ISTEXT(Z290)), 0, IF(OR(Y290&gt;3, Z290&gt;=2), 1, 0))</f>
        <v>0</v>
      </c>
      <c r="AE290" s="6">
        <f>IF(AND(ISTEXT(AA290), ISTEXT(AB290)), 0, IF(AND(AA290&gt;0.03, AB290&gt;=1), 1, 0))</f>
        <v>0</v>
      </c>
      <c r="AF290" s="4" t="s">
        <v>1005</v>
      </c>
      <c r="AG290" s="5">
        <v>0</v>
      </c>
      <c r="AH290" s="4" t="str">
        <f>IF(OR(AI290&gt;=3,AJ290="Shock"),"Shock","No Shock")</f>
        <v>No Shock</v>
      </c>
      <c r="AI290" s="61">
        <v>0</v>
      </c>
      <c r="AJ290" s="6" t="str">
        <f>IF(AK290&gt;=1,"Shock","No Shock")</f>
        <v>No Shock</v>
      </c>
      <c r="AK290">
        <v>0</v>
      </c>
    </row>
    <row r="291" spans="1:37" ht="17.5" thickTop="1" thickBot="1" x14ac:dyDescent="0.5">
      <c r="A291" s="50" t="s">
        <v>147</v>
      </c>
      <c r="B291" s="3" t="s">
        <v>761</v>
      </c>
      <c r="C291" s="3" t="s">
        <v>772</v>
      </c>
      <c r="D291" s="3" t="s">
        <v>773</v>
      </c>
      <c r="E291" s="3" t="str">
        <f>_xlfn.CONCAT(D291,"_",A291)</f>
        <v>AF2606_February</v>
      </c>
      <c r="F291" s="10">
        <v>89770.043019478384</v>
      </c>
      <c r="G291" s="8">
        <f>COUNTIF(H291, "Shock")+COUNTIF(V291, "Shock")+COUNTIF(AF291, "Shock")+COUNTIF(AH291, "Shock")</f>
        <v>0</v>
      </c>
      <c r="H291" s="4" t="str">
        <f>IF(I291&gt;0, "Shock", "No shock")</f>
        <v>No shock</v>
      </c>
      <c r="I291" s="4">
        <f>SUM(P291:U291)</f>
        <v>0</v>
      </c>
      <c r="J291" s="17">
        <v>-0.208949361720148</v>
      </c>
      <c r="K291" s="17">
        <v>3.7444536904552697E-2</v>
      </c>
      <c r="L291" s="6" t="s">
        <v>1003</v>
      </c>
      <c r="M291" s="6" t="s">
        <v>1003</v>
      </c>
      <c r="N291" s="6" t="s">
        <v>1003</v>
      </c>
      <c r="O291" s="17">
        <v>0.12952341880395529</v>
      </c>
      <c r="P291" s="56">
        <f>IF(J291&lt;=-0.8, 1, 0)</f>
        <v>0</v>
      </c>
      <c r="Q291" s="6">
        <f>IF(K291&lt;=-0.8, 1, 0)</f>
        <v>0</v>
      </c>
      <c r="R291" s="6">
        <f>IF(AND(NOT(ISTEXT(L291)),L291&gt;=0.25),1,0)</f>
        <v>0</v>
      </c>
      <c r="S291" s="6">
        <f>IF(AND(NOT(ISTEXT(M291)),M291&gt;=0.25), 1, 0)</f>
        <v>0</v>
      </c>
      <c r="T291" s="6">
        <f>IF(AND(NOT(ISTEXT(N291)), N291&gt;=3), 1, 0)</f>
        <v>0</v>
      </c>
      <c r="U291" s="6">
        <f>IF(O291&lt;=-0.8, 1, 0)</f>
        <v>0</v>
      </c>
      <c r="V291" s="4" t="str">
        <f>IF(W291&gt;0, "Shock", "No shock")</f>
        <v>No shock</v>
      </c>
      <c r="W291" s="4">
        <f>SUM(AC291:AE291)</f>
        <v>0</v>
      </c>
      <c r="X291" s="51">
        <v>0.54134500000000008</v>
      </c>
      <c r="Y291" s="6">
        <v>0</v>
      </c>
      <c r="Z291" s="6">
        <v>0</v>
      </c>
      <c r="AA291" s="16" t="s">
        <v>1003</v>
      </c>
      <c r="AB291" s="16" t="s">
        <v>1003</v>
      </c>
      <c r="AC291" s="6">
        <f>IF(ISTEXT(X291), 0, IF(X291&gt;1.4, 1, 0))</f>
        <v>0</v>
      </c>
      <c r="AD291" s="6">
        <f>IF(OR(ISTEXT(Y291), ISTEXT(Z291)), 0, IF(OR(Y291&gt;3, Z291&gt;=2), 1, 0))</f>
        <v>0</v>
      </c>
      <c r="AE291" s="6">
        <f>IF(AND(ISTEXT(AA291), ISTEXT(AB291)), 0, IF(AND(AA291&gt;0.03, AB291&gt;=1), 1, 0))</f>
        <v>0</v>
      </c>
      <c r="AF291" s="4" t="s">
        <v>1005</v>
      </c>
      <c r="AG291" s="5">
        <v>0</v>
      </c>
      <c r="AH291" s="4" t="str">
        <f>IF(OR(AI291&gt;=3,AJ291="Shock"),"Shock","No Shock")</f>
        <v>No Shock</v>
      </c>
      <c r="AI291" s="61">
        <v>0</v>
      </c>
      <c r="AJ291" s="6" t="str">
        <f>IF(AK291&gt;=1,"Shock","No Shock")</f>
        <v>No Shock</v>
      </c>
      <c r="AK291">
        <v>0</v>
      </c>
    </row>
    <row r="292" spans="1:37" ht="17.5" thickTop="1" thickBot="1" x14ac:dyDescent="0.5">
      <c r="A292" s="50" t="s">
        <v>147</v>
      </c>
      <c r="B292" s="3" t="s">
        <v>761</v>
      </c>
      <c r="C292" s="3" t="s">
        <v>768</v>
      </c>
      <c r="D292" s="3" t="s">
        <v>769</v>
      </c>
      <c r="E292" s="3" t="str">
        <f>_xlfn.CONCAT(D292,"_",A292)</f>
        <v>AF2604_February</v>
      </c>
      <c r="F292" s="10">
        <v>36139.560246918016</v>
      </c>
      <c r="G292" s="8">
        <f>COUNTIF(H292, "Shock")+COUNTIF(V292, "Shock")+COUNTIF(AF292, "Shock")+COUNTIF(AH292, "Shock")</f>
        <v>0</v>
      </c>
      <c r="H292" s="4" t="str">
        <f>IF(I292&gt;0, "Shock", "No shock")</f>
        <v>No shock</v>
      </c>
      <c r="I292" s="4">
        <f>SUM(P292:U292)</f>
        <v>0</v>
      </c>
      <c r="J292" s="17">
        <v>-0.19785398237693799</v>
      </c>
      <c r="K292" s="17">
        <v>-5.0964870137902803E-2</v>
      </c>
      <c r="L292" s="6" t="s">
        <v>1003</v>
      </c>
      <c r="M292" s="6" t="s">
        <v>1003</v>
      </c>
      <c r="N292" s="6" t="s">
        <v>1003</v>
      </c>
      <c r="O292" s="17">
        <v>-0.23030855597049801</v>
      </c>
      <c r="P292" s="56">
        <f>IF(J292&lt;=-0.8, 1, 0)</f>
        <v>0</v>
      </c>
      <c r="Q292" s="6">
        <f>IF(K292&lt;=-0.8, 1, 0)</f>
        <v>0</v>
      </c>
      <c r="R292" s="6">
        <f>IF(AND(NOT(ISTEXT(L292)),L292&gt;=0.25),1,0)</f>
        <v>0</v>
      </c>
      <c r="S292" s="6">
        <f>IF(AND(NOT(ISTEXT(M292)),M292&gt;=0.25), 1, 0)</f>
        <v>0</v>
      </c>
      <c r="T292" s="6">
        <f>IF(AND(NOT(ISTEXT(N292)), N292&gt;=3), 1, 0)</f>
        <v>0</v>
      </c>
      <c r="U292" s="6">
        <f>IF(O292&lt;=-0.8, 1, 0)</f>
        <v>0</v>
      </c>
      <c r="V292" s="4" t="str">
        <f>IF(W292&gt;0, "Shock", "No shock")</f>
        <v>No shock</v>
      </c>
      <c r="W292" s="4">
        <f>SUM(AC292:AE292)</f>
        <v>0</v>
      </c>
      <c r="X292" s="51">
        <v>0.46912900000000002</v>
      </c>
      <c r="Y292" s="6">
        <v>0</v>
      </c>
      <c r="Z292" s="6">
        <v>0</v>
      </c>
      <c r="AA292" s="16" t="s">
        <v>1003</v>
      </c>
      <c r="AB292" s="16" t="s">
        <v>1003</v>
      </c>
      <c r="AC292" s="6">
        <f>IF(ISTEXT(X292), 0, IF(X292&gt;1.4, 1, 0))</f>
        <v>0</v>
      </c>
      <c r="AD292" s="6">
        <f>IF(OR(ISTEXT(Y292), ISTEXT(Z292)), 0, IF(OR(Y292&gt;3, Z292&gt;=2), 1, 0))</f>
        <v>0</v>
      </c>
      <c r="AE292" s="6">
        <f>IF(AND(ISTEXT(AA292), ISTEXT(AB292)), 0, IF(AND(AA292&gt;0.03, AB292&gt;=1), 1, 0))</f>
        <v>0</v>
      </c>
      <c r="AF292" s="4" t="s">
        <v>1005</v>
      </c>
      <c r="AG292" s="5">
        <v>0</v>
      </c>
      <c r="AH292" s="4" t="str">
        <f>IF(OR(AI292&gt;=3,AJ292="Shock"),"Shock","No Shock")</f>
        <v>No Shock</v>
      </c>
      <c r="AI292" s="61">
        <v>0</v>
      </c>
      <c r="AJ292" s="6" t="str">
        <f>IF(AK292&gt;=1,"Shock","No Shock")</f>
        <v>No Shock</v>
      </c>
      <c r="AK292">
        <v>0</v>
      </c>
    </row>
    <row r="293" spans="1:37" ht="17.5" thickTop="1" thickBot="1" x14ac:dyDescent="0.5">
      <c r="A293" s="50" t="s">
        <v>147</v>
      </c>
      <c r="B293" s="3" t="s">
        <v>402</v>
      </c>
      <c r="C293" s="3" t="s">
        <v>409</v>
      </c>
      <c r="D293" s="3" t="s">
        <v>410</v>
      </c>
      <c r="E293" s="3" t="str">
        <f>_xlfn.CONCAT(D293,"_",A293)</f>
        <v>AF1204_February</v>
      </c>
      <c r="F293" s="10">
        <v>38232.538528092096</v>
      </c>
      <c r="G293" s="8">
        <f>COUNTIF(H293, "Shock")+COUNTIF(V293, "Shock")+COUNTIF(AF293, "Shock")+COUNTIF(AH293, "Shock")</f>
        <v>0</v>
      </c>
      <c r="H293" s="4" t="str">
        <f>IF(I293&gt;0, "Shock", "No shock")</f>
        <v>No shock</v>
      </c>
      <c r="I293" s="4">
        <f>SUM(P293:U293)</f>
        <v>0</v>
      </c>
      <c r="J293" s="17">
        <v>-0.56383934846291195</v>
      </c>
      <c r="K293" s="17">
        <v>-0.41430229808275498</v>
      </c>
      <c r="L293" s="6" t="s">
        <v>1003</v>
      </c>
      <c r="M293" s="6" t="s">
        <v>1003</v>
      </c>
      <c r="N293" s="6" t="s">
        <v>1003</v>
      </c>
      <c r="O293" s="17">
        <v>0.42816383004983227</v>
      </c>
      <c r="P293" s="56">
        <f>IF(J293&lt;=-0.8, 1, 0)</f>
        <v>0</v>
      </c>
      <c r="Q293" s="6">
        <f>IF(K293&lt;=-0.8, 1, 0)</f>
        <v>0</v>
      </c>
      <c r="R293" s="6">
        <f>IF(AND(NOT(ISTEXT(L293)),L293&gt;=0.25),1,0)</f>
        <v>0</v>
      </c>
      <c r="S293" s="6">
        <f>IF(AND(NOT(ISTEXT(M293)),M293&gt;=0.25), 1, 0)</f>
        <v>0</v>
      </c>
      <c r="T293" s="6">
        <f>IF(AND(NOT(ISTEXT(N293)), N293&gt;=3), 1, 0)</f>
        <v>0</v>
      </c>
      <c r="U293" s="6">
        <f>IF(O293&lt;=-0.8, 1, 0)</f>
        <v>0</v>
      </c>
      <c r="V293" s="4" t="str">
        <f>IF(W293&gt;0, "Shock", "No shock")</f>
        <v>No shock</v>
      </c>
      <c r="W293" s="4">
        <f>SUM(AC293:AE293)</f>
        <v>0</v>
      </c>
      <c r="X293" s="51">
        <v>0.61729900000000004</v>
      </c>
      <c r="Y293" s="6">
        <v>0</v>
      </c>
      <c r="Z293" s="6">
        <v>0</v>
      </c>
      <c r="AA293" s="16" t="s">
        <v>1003</v>
      </c>
      <c r="AB293" s="16" t="s">
        <v>1003</v>
      </c>
      <c r="AC293" s="6">
        <f>IF(ISTEXT(X293), 0, IF(X293&gt;1.4, 1, 0))</f>
        <v>0</v>
      </c>
      <c r="AD293" s="6">
        <f>IF(OR(ISTEXT(Y293), ISTEXT(Z293)), 0, IF(OR(Y293&gt;3, Z293&gt;=2), 1, 0))</f>
        <v>0</v>
      </c>
      <c r="AE293" s="6">
        <f>IF(AND(ISTEXT(AA293), ISTEXT(AB293)), 0, IF(AND(AA293&gt;0.03, AB293&gt;=1), 1, 0))</f>
        <v>0</v>
      </c>
      <c r="AF293" s="4" t="s">
        <v>1005</v>
      </c>
      <c r="AG293" s="5">
        <v>0</v>
      </c>
      <c r="AH293" s="4" t="str">
        <f>IF(OR(AI293&gt;=3,AJ293="Shock"),"Shock","No Shock")</f>
        <v>No Shock</v>
      </c>
      <c r="AI293" s="61">
        <v>0</v>
      </c>
      <c r="AJ293" s="6" t="str">
        <f>IF(AK293&gt;=1,"Shock","No Shock")</f>
        <v>No Shock</v>
      </c>
      <c r="AK293">
        <v>0</v>
      </c>
    </row>
    <row r="294" spans="1:37" ht="17.5" thickTop="1" thickBot="1" x14ac:dyDescent="0.5">
      <c r="A294" s="50" t="s">
        <v>147</v>
      </c>
      <c r="B294" s="3" t="s">
        <v>761</v>
      </c>
      <c r="C294" s="3" t="s">
        <v>770</v>
      </c>
      <c r="D294" s="3" t="s">
        <v>771</v>
      </c>
      <c r="E294" s="3" t="str">
        <f>_xlfn.CONCAT(D294,"_",A294)</f>
        <v>AF2605_February</v>
      </c>
      <c r="F294" s="10">
        <v>49230.007231552663</v>
      </c>
      <c r="G294" s="8">
        <f>COUNTIF(H294, "Shock")+COUNTIF(V294, "Shock")+COUNTIF(AF294, "Shock")+COUNTIF(AH294, "Shock")</f>
        <v>0</v>
      </c>
      <c r="H294" s="4" t="str">
        <f>IF(I294&gt;0, "Shock", "No shock")</f>
        <v>No shock</v>
      </c>
      <c r="I294" s="4">
        <f>SUM(P294:U294)</f>
        <v>0</v>
      </c>
      <c r="J294" s="17">
        <v>-0.31846470917974201</v>
      </c>
      <c r="K294" s="17">
        <v>2.5792393417629799E-2</v>
      </c>
      <c r="L294" s="6" t="s">
        <v>1003</v>
      </c>
      <c r="M294" s="6" t="s">
        <v>1003</v>
      </c>
      <c r="N294" s="6" t="s">
        <v>1003</v>
      </c>
      <c r="O294" s="17">
        <v>-0.29753560547868269</v>
      </c>
      <c r="P294" s="56">
        <f>IF(J294&lt;=-0.8, 1, 0)</f>
        <v>0</v>
      </c>
      <c r="Q294" s="6">
        <f>IF(K294&lt;=-0.8, 1, 0)</f>
        <v>0</v>
      </c>
      <c r="R294" s="6">
        <f>IF(AND(NOT(ISTEXT(L294)),L294&gt;=0.25),1,0)</f>
        <v>0</v>
      </c>
      <c r="S294" s="6">
        <f>IF(AND(NOT(ISTEXT(M294)),M294&gt;=0.25), 1, 0)</f>
        <v>0</v>
      </c>
      <c r="T294" s="6">
        <f>IF(AND(NOT(ISTEXT(N294)), N294&gt;=3), 1, 0)</f>
        <v>0</v>
      </c>
      <c r="U294" s="6">
        <f>IF(O294&lt;=-0.8, 1, 0)</f>
        <v>0</v>
      </c>
      <c r="V294" s="4" t="str">
        <f>IF(W294&gt;0, "Shock", "No shock")</f>
        <v>No shock</v>
      </c>
      <c r="W294" s="4">
        <f>SUM(AC294:AE294)</f>
        <v>0</v>
      </c>
      <c r="X294" s="51">
        <v>0.47849200000000003</v>
      </c>
      <c r="Y294" s="6">
        <v>0</v>
      </c>
      <c r="Z294" s="6">
        <v>0</v>
      </c>
      <c r="AA294" s="16" t="s">
        <v>1003</v>
      </c>
      <c r="AB294" s="16" t="s">
        <v>1003</v>
      </c>
      <c r="AC294" s="6">
        <f>IF(ISTEXT(X294), 0, IF(X294&gt;1.4, 1, 0))</f>
        <v>0</v>
      </c>
      <c r="AD294" s="6">
        <f>IF(OR(ISTEXT(Y294), ISTEXT(Z294)), 0, IF(OR(Y294&gt;3, Z294&gt;=2), 1, 0))</f>
        <v>0</v>
      </c>
      <c r="AE294" s="6">
        <f>IF(AND(ISTEXT(AA294), ISTEXT(AB294)), 0, IF(AND(AA294&gt;0.03, AB294&gt;=1), 1, 0))</f>
        <v>0</v>
      </c>
      <c r="AF294" s="4" t="s">
        <v>1005</v>
      </c>
      <c r="AG294" s="5">
        <v>0</v>
      </c>
      <c r="AH294" s="4" t="str">
        <f>IF(OR(AI294&gt;=3,AJ294="Shock"),"Shock","No Shock")</f>
        <v>No Shock</v>
      </c>
      <c r="AI294" s="61">
        <v>0</v>
      </c>
      <c r="AJ294" s="6" t="str">
        <f>IF(AK294&gt;=1,"Shock","No Shock")</f>
        <v>No Shock</v>
      </c>
      <c r="AK294">
        <v>0</v>
      </c>
    </row>
    <row r="295" spans="1:37" ht="17.5" thickTop="1" thickBot="1" x14ac:dyDescent="0.5">
      <c r="A295" s="50" t="s">
        <v>147</v>
      </c>
      <c r="B295" s="3" t="s">
        <v>761</v>
      </c>
      <c r="C295" s="3" t="s">
        <v>766</v>
      </c>
      <c r="D295" s="3" t="s">
        <v>767</v>
      </c>
      <c r="E295" s="3" t="str">
        <f>_xlfn.CONCAT(D295,"_",A295)</f>
        <v>AF2603_February</v>
      </c>
      <c r="F295" s="10">
        <v>36393.245650132274</v>
      </c>
      <c r="G295" s="8">
        <f>COUNTIF(H295, "Shock")+COUNTIF(V295, "Shock")+COUNTIF(AF295, "Shock")+COUNTIF(AH295, "Shock")</f>
        <v>0</v>
      </c>
      <c r="H295" s="4" t="str">
        <f>IF(I295&gt;0, "Shock", "No shock")</f>
        <v>No shock</v>
      </c>
      <c r="I295" s="4">
        <f>SUM(P295:U295)</f>
        <v>0</v>
      </c>
      <c r="J295" s="17">
        <v>-0.27652872690103097</v>
      </c>
      <c r="K295" s="17">
        <v>-0.29583780979737601</v>
      </c>
      <c r="L295" s="6" t="s">
        <v>1003</v>
      </c>
      <c r="M295" s="6" t="s">
        <v>1003</v>
      </c>
      <c r="N295" s="6" t="s">
        <v>1003</v>
      </c>
      <c r="O295" s="17">
        <v>0.1532750290760688</v>
      </c>
      <c r="P295" s="56">
        <f>IF(J295&lt;=-0.8, 1, 0)</f>
        <v>0</v>
      </c>
      <c r="Q295" s="6">
        <f>IF(K295&lt;=-0.8, 1, 0)</f>
        <v>0</v>
      </c>
      <c r="R295" s="6">
        <f>IF(AND(NOT(ISTEXT(L295)),L295&gt;=0.25),1,0)</f>
        <v>0</v>
      </c>
      <c r="S295" s="6">
        <f>IF(AND(NOT(ISTEXT(M295)),M295&gt;=0.25), 1, 0)</f>
        <v>0</v>
      </c>
      <c r="T295" s="6">
        <f>IF(AND(NOT(ISTEXT(N295)), N295&gt;=3), 1, 0)</f>
        <v>0</v>
      </c>
      <c r="U295" s="6">
        <f>IF(O295&lt;=-0.8, 1, 0)</f>
        <v>0</v>
      </c>
      <c r="V295" s="4" t="str">
        <f>IF(W295&gt;0, "Shock", "No shock")</f>
        <v>No shock</v>
      </c>
      <c r="W295" s="4">
        <f>SUM(AC295:AE295)</f>
        <v>0</v>
      </c>
      <c r="X295" s="51">
        <v>0.47932400000000003</v>
      </c>
      <c r="Y295" s="6">
        <v>0</v>
      </c>
      <c r="Z295" s="6">
        <v>0</v>
      </c>
      <c r="AA295" s="16" t="s">
        <v>1003</v>
      </c>
      <c r="AB295" s="16" t="s">
        <v>1003</v>
      </c>
      <c r="AC295" s="6">
        <f>IF(ISTEXT(X295), 0, IF(X295&gt;1.4, 1, 0))</f>
        <v>0</v>
      </c>
      <c r="AD295" s="6">
        <f>IF(OR(ISTEXT(Y295), ISTEXT(Z295)), 0, IF(OR(Y295&gt;3, Z295&gt;=2), 1, 0))</f>
        <v>0</v>
      </c>
      <c r="AE295" s="6">
        <f>IF(AND(ISTEXT(AA295), ISTEXT(AB295)), 0, IF(AND(AA295&gt;0.03, AB295&gt;=1), 1, 0))</f>
        <v>0</v>
      </c>
      <c r="AF295" s="4" t="s">
        <v>1005</v>
      </c>
      <c r="AG295" s="5">
        <v>0</v>
      </c>
      <c r="AH295" s="4" t="str">
        <f>IF(OR(AI295&gt;=3,AJ295="Shock"),"Shock","No Shock")</f>
        <v>No Shock</v>
      </c>
      <c r="AI295" s="61">
        <v>0</v>
      </c>
      <c r="AJ295" s="6" t="str">
        <f>IF(AK295&gt;=1,"Shock","No Shock")</f>
        <v>No Shock</v>
      </c>
      <c r="AK295">
        <v>0</v>
      </c>
    </row>
    <row r="296" spans="1:37" ht="17.5" thickTop="1" thickBot="1" x14ac:dyDescent="0.5">
      <c r="A296" s="50" t="s">
        <v>147</v>
      </c>
      <c r="B296" s="3" t="s">
        <v>596</v>
      </c>
      <c r="C296" s="3" t="s">
        <v>601</v>
      </c>
      <c r="D296" s="3" t="s">
        <v>602</v>
      </c>
      <c r="E296" s="3" t="str">
        <f>_xlfn.CONCAT(D296,"_",A296)</f>
        <v>AF1803_February</v>
      </c>
      <c r="F296" s="10">
        <v>66622.772939159491</v>
      </c>
      <c r="G296" s="8">
        <f>COUNTIF(H296, "Shock")+COUNTIF(V296, "Shock")+COUNTIF(AF296, "Shock")+COUNTIF(AH296, "Shock")</f>
        <v>1</v>
      </c>
      <c r="H296" s="4" t="str">
        <f>IF(I296&gt;0, "Shock", "No shock")</f>
        <v>Shock</v>
      </c>
      <c r="I296" s="4">
        <f>SUM(P296:U296)</f>
        <v>1</v>
      </c>
      <c r="J296" s="17">
        <v>-0.34820020987707001</v>
      </c>
      <c r="K296" s="17">
        <v>-1.3695793011609201</v>
      </c>
      <c r="L296" s="6" t="s">
        <v>1003</v>
      </c>
      <c r="M296" s="6" t="s">
        <v>1003</v>
      </c>
      <c r="N296" s="6" t="s">
        <v>1003</v>
      </c>
      <c r="O296" s="17">
        <v>0.23728856418362201</v>
      </c>
      <c r="P296" s="56">
        <f>IF(J296&lt;=-0.8, 1, 0)</f>
        <v>0</v>
      </c>
      <c r="Q296" s="6">
        <f>IF(K296&lt;=-0.8, 1, 0)</f>
        <v>1</v>
      </c>
      <c r="R296" s="6">
        <f>IF(AND(NOT(ISTEXT(L296)),L296&gt;=0.25),1,0)</f>
        <v>0</v>
      </c>
      <c r="S296" s="6">
        <f>IF(AND(NOT(ISTEXT(M296)),M296&gt;=0.25), 1, 0)</f>
        <v>0</v>
      </c>
      <c r="T296" s="6">
        <f>IF(AND(NOT(ISTEXT(N296)), N296&gt;=3), 1, 0)</f>
        <v>0</v>
      </c>
      <c r="U296" s="6">
        <f>IF(O296&lt;=-0.8, 1, 0)</f>
        <v>0</v>
      </c>
      <c r="V296" s="4" t="str">
        <f>IF(W296&gt;0, "Shock", "No shock")</f>
        <v>No shock</v>
      </c>
      <c r="W296" s="4">
        <f>SUM(AC296:AE296)</f>
        <v>0</v>
      </c>
      <c r="X296" s="51">
        <v>1.1501030000000001</v>
      </c>
      <c r="Y296" s="6">
        <v>0</v>
      </c>
      <c r="Z296" s="6">
        <v>0</v>
      </c>
      <c r="AA296" s="16" t="s">
        <v>1003</v>
      </c>
      <c r="AB296" s="16" t="s">
        <v>1003</v>
      </c>
      <c r="AC296" s="6">
        <f>IF(ISTEXT(X296), 0, IF(X296&gt;1.4, 1, 0))</f>
        <v>0</v>
      </c>
      <c r="AD296" s="6">
        <f>IF(OR(ISTEXT(Y296), ISTEXT(Z296)), 0, IF(OR(Y296&gt;3, Z296&gt;=2), 1, 0))</f>
        <v>0</v>
      </c>
      <c r="AE296" s="6">
        <f>IF(AND(ISTEXT(AA296), ISTEXT(AB296)), 0, IF(AND(AA296&gt;0.03, AB296&gt;=1), 1, 0))</f>
        <v>0</v>
      </c>
      <c r="AF296" s="4" t="s">
        <v>1005</v>
      </c>
      <c r="AG296" s="5">
        <v>0</v>
      </c>
      <c r="AH296" s="4" t="str">
        <f>IF(OR(AI296&gt;=3,AJ296="Shock"),"Shock","No Shock")</f>
        <v>No Shock</v>
      </c>
      <c r="AI296" s="61">
        <v>0</v>
      </c>
      <c r="AJ296" s="6" t="str">
        <f>IF(AK296&gt;=1,"Shock","No Shock")</f>
        <v>No Shock</v>
      </c>
      <c r="AK296">
        <v>0</v>
      </c>
    </row>
    <row r="297" spans="1:37" ht="17.5" thickTop="1" thickBot="1" x14ac:dyDescent="0.5">
      <c r="A297" s="50" t="s">
        <v>147</v>
      </c>
      <c r="B297" s="3" t="s">
        <v>464</v>
      </c>
      <c r="C297" s="3" t="s">
        <v>487</v>
      </c>
      <c r="D297" s="3" t="s">
        <v>488</v>
      </c>
      <c r="E297" s="3" t="str">
        <f>_xlfn.CONCAT(D297,"_",A297)</f>
        <v>AF1412_February</v>
      </c>
      <c r="F297" s="10">
        <v>15487.619869952956</v>
      </c>
      <c r="G297" s="8">
        <f>COUNTIF(H297, "Shock")+COUNTIF(V297, "Shock")+COUNTIF(AF297, "Shock")+COUNTIF(AH297, "Shock")</f>
        <v>0</v>
      </c>
      <c r="H297" s="4" t="str">
        <f>IF(I297&gt;0, "Shock", "No shock")</f>
        <v>No shock</v>
      </c>
      <c r="I297" s="4">
        <f>SUM(P297:U297)</f>
        <v>0</v>
      </c>
      <c r="J297" s="17">
        <v>-0.33592485077679202</v>
      </c>
      <c r="K297" s="17">
        <v>-0.20514732808805999</v>
      </c>
      <c r="L297" s="6" t="s">
        <v>1003</v>
      </c>
      <c r="M297" s="6" t="s">
        <v>1003</v>
      </c>
      <c r="N297" s="6" t="s">
        <v>1003</v>
      </c>
      <c r="O297" s="17">
        <v>0.21353347214021759</v>
      </c>
      <c r="P297" s="56">
        <f>IF(J297&lt;=-0.8, 1, 0)</f>
        <v>0</v>
      </c>
      <c r="Q297" s="6">
        <f>IF(K297&lt;=-0.8, 1, 0)</f>
        <v>0</v>
      </c>
      <c r="R297" s="6">
        <f>IF(AND(NOT(ISTEXT(L297)),L297&gt;=0.25),1,0)</f>
        <v>0</v>
      </c>
      <c r="S297" s="6">
        <f>IF(AND(NOT(ISTEXT(M297)),M297&gt;=0.25), 1, 0)</f>
        <v>0</v>
      </c>
      <c r="T297" s="6">
        <f>IF(AND(NOT(ISTEXT(N297)), N297&gt;=3), 1, 0)</f>
        <v>0</v>
      </c>
      <c r="U297" s="6">
        <f>IF(O297&lt;=-0.8, 1, 0)</f>
        <v>0</v>
      </c>
      <c r="V297" s="4" t="str">
        <f>IF(W297&gt;0, "Shock", "No shock")</f>
        <v>No shock</v>
      </c>
      <c r="W297" s="4">
        <f>SUM(AC297:AE297)</f>
        <v>0</v>
      </c>
      <c r="X297" s="51">
        <v>0.87582400000000005</v>
      </c>
      <c r="Y297" s="6">
        <v>0</v>
      </c>
      <c r="Z297" s="6">
        <v>0</v>
      </c>
      <c r="AA297" s="16" t="s">
        <v>1003</v>
      </c>
      <c r="AB297" s="16" t="s">
        <v>1003</v>
      </c>
      <c r="AC297" s="6">
        <f>IF(ISTEXT(X297), 0, IF(X297&gt;1.4, 1, 0))</f>
        <v>0</v>
      </c>
      <c r="AD297" s="6">
        <f>IF(OR(ISTEXT(Y297), ISTEXT(Z297)), 0, IF(OR(Y297&gt;3, Z297&gt;=2), 1, 0))</f>
        <v>0</v>
      </c>
      <c r="AE297" s="6">
        <f>IF(AND(ISTEXT(AA297), ISTEXT(AB297)), 0, IF(AND(AA297&gt;0.03, AB297&gt;=1), 1, 0))</f>
        <v>0</v>
      </c>
      <c r="AF297" s="4" t="s">
        <v>1005</v>
      </c>
      <c r="AG297" s="5">
        <v>0</v>
      </c>
      <c r="AH297" s="4" t="str">
        <f>IF(OR(AI297&gt;=3,AJ297="Shock"),"Shock","No Shock")</f>
        <v>No Shock</v>
      </c>
      <c r="AI297" s="61">
        <v>0</v>
      </c>
      <c r="AJ297" s="6" t="str">
        <f>IF(AK297&gt;=1,"Shock","No Shock")</f>
        <v>No Shock</v>
      </c>
      <c r="AK297">
        <v>0</v>
      </c>
    </row>
    <row r="298" spans="1:37" ht="17.5" thickTop="1" thickBot="1" x14ac:dyDescent="0.5">
      <c r="A298" s="50" t="s">
        <v>147</v>
      </c>
      <c r="B298" s="3" t="s">
        <v>402</v>
      </c>
      <c r="C298" s="3" t="s">
        <v>413</v>
      </c>
      <c r="D298" s="3" t="s">
        <v>414</v>
      </c>
      <c r="E298" s="3" t="str">
        <f>_xlfn.CONCAT(D298,"_",A298)</f>
        <v>AF1206_February</v>
      </c>
      <c r="F298" s="10">
        <v>35360.946002852797</v>
      </c>
      <c r="G298" s="8">
        <f>COUNTIF(H298, "Shock")+COUNTIF(V298, "Shock")+COUNTIF(AF298, "Shock")+COUNTIF(AH298, "Shock")</f>
        <v>0</v>
      </c>
      <c r="H298" s="4" t="str">
        <f>IF(I298&gt;0, "Shock", "No shock")</f>
        <v>No shock</v>
      </c>
      <c r="I298" s="4">
        <f>SUM(P298:U298)</f>
        <v>0</v>
      </c>
      <c r="J298" s="17">
        <v>-0.56107673676390402</v>
      </c>
      <c r="K298" s="17">
        <v>-0.28281796162359801</v>
      </c>
      <c r="L298" s="6" t="s">
        <v>1003</v>
      </c>
      <c r="M298" s="6" t="s">
        <v>1003</v>
      </c>
      <c r="N298" s="6" t="s">
        <v>1003</v>
      </c>
      <c r="O298" s="17">
        <v>-5.3235890861830122E-2</v>
      </c>
      <c r="P298" s="56">
        <f>IF(J298&lt;=-0.8, 1, 0)</f>
        <v>0</v>
      </c>
      <c r="Q298" s="6">
        <f>IF(K298&lt;=-0.8, 1, 0)</f>
        <v>0</v>
      </c>
      <c r="R298" s="6">
        <f>IF(AND(NOT(ISTEXT(L298)),L298&gt;=0.25),1,0)</f>
        <v>0</v>
      </c>
      <c r="S298" s="6">
        <f>IF(AND(NOT(ISTEXT(M298)),M298&gt;=0.25), 1, 0)</f>
        <v>0</v>
      </c>
      <c r="T298" s="6">
        <f>IF(AND(NOT(ISTEXT(N298)), N298&gt;=3), 1, 0)</f>
        <v>0</v>
      </c>
      <c r="U298" s="6">
        <f>IF(O298&lt;=-0.8, 1, 0)</f>
        <v>0</v>
      </c>
      <c r="V298" s="4" t="str">
        <f>IF(W298&gt;0, "Shock", "No shock")</f>
        <v>No shock</v>
      </c>
      <c r="W298" s="4">
        <f>SUM(AC298:AE298)</f>
        <v>0</v>
      </c>
      <c r="X298" s="51">
        <v>0.66532399999999992</v>
      </c>
      <c r="Y298" s="6">
        <v>0</v>
      </c>
      <c r="Z298" s="6">
        <v>0</v>
      </c>
      <c r="AA298" s="16" t="s">
        <v>1003</v>
      </c>
      <c r="AB298" s="16" t="s">
        <v>1003</v>
      </c>
      <c r="AC298" s="6">
        <f>IF(ISTEXT(X298), 0, IF(X298&gt;1.4, 1, 0))</f>
        <v>0</v>
      </c>
      <c r="AD298" s="6">
        <f>IF(OR(ISTEXT(Y298), ISTEXT(Z298)), 0, IF(OR(Y298&gt;3, Z298&gt;=2), 1, 0))</f>
        <v>0</v>
      </c>
      <c r="AE298" s="6">
        <f>IF(AND(ISTEXT(AA298), ISTEXT(AB298)), 0, IF(AND(AA298&gt;0.03, AB298&gt;=1), 1, 0))</f>
        <v>0</v>
      </c>
      <c r="AF298" s="4" t="s">
        <v>1005</v>
      </c>
      <c r="AG298" s="5">
        <v>0</v>
      </c>
      <c r="AH298" s="4" t="str">
        <f>IF(OR(AI298&gt;=3,AJ298="Shock"),"Shock","No Shock")</f>
        <v>No Shock</v>
      </c>
      <c r="AI298" s="61">
        <v>0</v>
      </c>
      <c r="AJ298" s="6" t="str">
        <f>IF(AK298&gt;=1,"Shock","No Shock")</f>
        <v>No Shock</v>
      </c>
      <c r="AK298">
        <v>0</v>
      </c>
    </row>
    <row r="299" spans="1:37" ht="17.5" thickTop="1" thickBot="1" x14ac:dyDescent="0.5">
      <c r="A299" s="50" t="s">
        <v>147</v>
      </c>
      <c r="B299" s="3" t="s">
        <v>402</v>
      </c>
      <c r="C299" s="3" t="s">
        <v>431</v>
      </c>
      <c r="D299" s="3" t="s">
        <v>432</v>
      </c>
      <c r="E299" s="3" t="str">
        <f>_xlfn.CONCAT(D299,"_",A299)</f>
        <v>AF1215_February</v>
      </c>
      <c r="F299" s="10">
        <v>46695.608054819248</v>
      </c>
      <c r="G299" s="8">
        <f>COUNTIF(H299, "Shock")+COUNTIF(V299, "Shock")+COUNTIF(AF299, "Shock")+COUNTIF(AH299, "Shock")</f>
        <v>0</v>
      </c>
      <c r="H299" s="4" t="str">
        <f>IF(I299&gt;0, "Shock", "No shock")</f>
        <v>No shock</v>
      </c>
      <c r="I299" s="4">
        <f>SUM(P299:U299)</f>
        <v>0</v>
      </c>
      <c r="J299" s="17">
        <v>-0.68327628572781895</v>
      </c>
      <c r="K299" s="17">
        <v>-0.461349351538552</v>
      </c>
      <c r="L299" s="6" t="s">
        <v>1003</v>
      </c>
      <c r="M299" s="6" t="s">
        <v>1003</v>
      </c>
      <c r="N299" s="6" t="s">
        <v>1003</v>
      </c>
      <c r="O299" s="17">
        <v>0.18416779385329901</v>
      </c>
      <c r="P299" s="56">
        <f>IF(J299&lt;=-0.8, 1, 0)</f>
        <v>0</v>
      </c>
      <c r="Q299" s="6">
        <f>IF(K299&lt;=-0.8, 1, 0)</f>
        <v>0</v>
      </c>
      <c r="R299" s="6">
        <f>IF(AND(NOT(ISTEXT(L299)),L299&gt;=0.25),1,0)</f>
        <v>0</v>
      </c>
      <c r="S299" s="6">
        <f>IF(AND(NOT(ISTEXT(M299)),M299&gt;=0.25), 1, 0)</f>
        <v>0</v>
      </c>
      <c r="T299" s="6">
        <f>IF(AND(NOT(ISTEXT(N299)), N299&gt;=3), 1, 0)</f>
        <v>0</v>
      </c>
      <c r="U299" s="6">
        <f>IF(O299&lt;=-0.8, 1, 0)</f>
        <v>0</v>
      </c>
      <c r="V299" s="4" t="str">
        <f>IF(W299&gt;0, "Shock", "No shock")</f>
        <v>No shock</v>
      </c>
      <c r="W299" s="4">
        <f>SUM(AC299:AE299)</f>
        <v>0</v>
      </c>
      <c r="X299" s="51">
        <v>0.81377700000000008</v>
      </c>
      <c r="Y299" s="6">
        <v>0</v>
      </c>
      <c r="Z299" s="6">
        <v>0</v>
      </c>
      <c r="AA299" s="16" t="s">
        <v>1003</v>
      </c>
      <c r="AB299" s="16" t="s">
        <v>1003</v>
      </c>
      <c r="AC299" s="6">
        <f>IF(ISTEXT(X299), 0, IF(X299&gt;1.4, 1, 0))</f>
        <v>0</v>
      </c>
      <c r="AD299" s="6">
        <f>IF(OR(ISTEXT(Y299), ISTEXT(Z299)), 0, IF(OR(Y299&gt;3, Z299&gt;=2), 1, 0))</f>
        <v>0</v>
      </c>
      <c r="AE299" s="6">
        <f>IF(AND(ISTEXT(AA299), ISTEXT(AB299)), 0, IF(AND(AA299&gt;0.03, AB299&gt;=1), 1, 0))</f>
        <v>0</v>
      </c>
      <c r="AF299" s="4" t="s">
        <v>1005</v>
      </c>
      <c r="AG299" s="5">
        <v>0</v>
      </c>
      <c r="AH299" s="4" t="str">
        <f>IF(OR(AI299&gt;=3,AJ299="Shock"),"Shock","No Shock")</f>
        <v>No Shock</v>
      </c>
      <c r="AI299" s="61">
        <v>0</v>
      </c>
      <c r="AJ299" s="6" t="str">
        <f>IF(AK299&gt;=1,"Shock","No Shock")</f>
        <v>No Shock</v>
      </c>
      <c r="AK299">
        <v>0</v>
      </c>
    </row>
    <row r="300" spans="1:37" ht="17.5" thickTop="1" thickBot="1" x14ac:dyDescent="0.5">
      <c r="A300" s="50" t="s">
        <v>147</v>
      </c>
      <c r="B300" s="3" t="s">
        <v>441</v>
      </c>
      <c r="C300" s="3" t="s">
        <v>448</v>
      </c>
      <c r="D300" s="3" t="s">
        <v>449</v>
      </c>
      <c r="E300" s="3" t="str">
        <f>_xlfn.CONCAT(D300,"_",A300)</f>
        <v>AF1304_February</v>
      </c>
      <c r="F300" s="10">
        <v>13548.310440868383</v>
      </c>
      <c r="G300" s="8">
        <f>COUNTIF(H300, "Shock")+COUNTIF(V300, "Shock")+COUNTIF(AF300, "Shock")+COUNTIF(AH300, "Shock")</f>
        <v>0</v>
      </c>
      <c r="H300" s="4" t="str">
        <f>IF(I300&gt;0, "Shock", "No shock")</f>
        <v>No shock</v>
      </c>
      <c r="I300" s="4">
        <f>SUM(P300:U300)</f>
        <v>0</v>
      </c>
      <c r="J300" s="17">
        <v>-0.24531186620394399</v>
      </c>
      <c r="K300" s="17">
        <v>-0.41482332348823497</v>
      </c>
      <c r="L300" s="6" t="s">
        <v>1003</v>
      </c>
      <c r="M300" s="6" t="s">
        <v>1003</v>
      </c>
      <c r="N300" s="6" t="s">
        <v>1003</v>
      </c>
      <c r="O300" s="17">
        <v>4.6271358035419128E-3</v>
      </c>
      <c r="P300" s="56">
        <f>IF(J300&lt;=-0.8, 1, 0)</f>
        <v>0</v>
      </c>
      <c r="Q300" s="6">
        <f>IF(K300&lt;=-0.8, 1, 0)</f>
        <v>0</v>
      </c>
      <c r="R300" s="6">
        <f>IF(AND(NOT(ISTEXT(L300)),L300&gt;=0.25),1,0)</f>
        <v>0</v>
      </c>
      <c r="S300" s="6">
        <f>IF(AND(NOT(ISTEXT(M300)),M300&gt;=0.25), 1, 0)</f>
        <v>0</v>
      </c>
      <c r="T300" s="6">
        <f>IF(AND(NOT(ISTEXT(N300)), N300&gt;=3), 1, 0)</f>
        <v>0</v>
      </c>
      <c r="U300" s="6">
        <f>IF(O300&lt;=-0.8, 1, 0)</f>
        <v>0</v>
      </c>
      <c r="V300" s="4" t="str">
        <f>IF(W300&gt;0, "Shock", "No shock")</f>
        <v>No shock</v>
      </c>
      <c r="W300" s="4">
        <f>SUM(AC300:AE300)</f>
        <v>0</v>
      </c>
      <c r="X300" s="51">
        <v>0.91938900000000001</v>
      </c>
      <c r="Y300" s="6">
        <v>0</v>
      </c>
      <c r="Z300" s="6">
        <v>0</v>
      </c>
      <c r="AA300" s="16" t="s">
        <v>1003</v>
      </c>
      <c r="AB300" s="16" t="s">
        <v>1003</v>
      </c>
      <c r="AC300" s="6">
        <f>IF(ISTEXT(X300), 0, IF(X300&gt;1.4, 1, 0))</f>
        <v>0</v>
      </c>
      <c r="AD300" s="6">
        <f>IF(OR(ISTEXT(Y300), ISTEXT(Z300)), 0, IF(OR(Y300&gt;3, Z300&gt;=2), 1, 0))</f>
        <v>0</v>
      </c>
      <c r="AE300" s="6">
        <f>IF(AND(ISTEXT(AA300), ISTEXT(AB300)), 0, IF(AND(AA300&gt;0.03, AB300&gt;=1), 1, 0))</f>
        <v>0</v>
      </c>
      <c r="AF300" s="4" t="s">
        <v>1005</v>
      </c>
      <c r="AG300" s="5">
        <v>0</v>
      </c>
      <c r="AH300" s="4" t="str">
        <f>IF(OR(AI300&gt;=3,AJ300="Shock"),"Shock","No Shock")</f>
        <v>No Shock</v>
      </c>
      <c r="AI300" s="61">
        <v>0</v>
      </c>
      <c r="AJ300" s="6" t="str">
        <f>IF(AK300&gt;=1,"Shock","No Shock")</f>
        <v>No Shock</v>
      </c>
      <c r="AK300">
        <v>0</v>
      </c>
    </row>
    <row r="301" spans="1:37" ht="17.5" thickTop="1" thickBot="1" x14ac:dyDescent="0.5">
      <c r="A301" s="50" t="s">
        <v>147</v>
      </c>
      <c r="B301" s="3" t="s">
        <v>596</v>
      </c>
      <c r="C301" s="3" t="s">
        <v>603</v>
      </c>
      <c r="D301" s="3" t="s">
        <v>604</v>
      </c>
      <c r="E301" s="3" t="str">
        <f>_xlfn.CONCAT(D301,"_",A301)</f>
        <v>AF1804_February</v>
      </c>
      <c r="F301" s="10">
        <v>52478.678902765547</v>
      </c>
      <c r="G301" s="8">
        <f>COUNTIF(H301, "Shock")+COUNTIF(V301, "Shock")+COUNTIF(AF301, "Shock")+COUNTIF(AH301, "Shock")</f>
        <v>1</v>
      </c>
      <c r="H301" s="4" t="str">
        <f>IF(I301&gt;0, "Shock", "No shock")</f>
        <v>Shock</v>
      </c>
      <c r="I301" s="4">
        <f>SUM(P301:U301)</f>
        <v>1</v>
      </c>
      <c r="J301" s="17">
        <v>-0.40756921304596799</v>
      </c>
      <c r="K301" s="17">
        <v>-1.4001823994848499</v>
      </c>
      <c r="L301" s="6" t="s">
        <v>1003</v>
      </c>
      <c r="M301" s="6" t="s">
        <v>1003</v>
      </c>
      <c r="N301" s="6" t="s">
        <v>1003</v>
      </c>
      <c r="O301" s="17">
        <v>-0.33450783008061169</v>
      </c>
      <c r="P301" s="56">
        <f>IF(J301&lt;=-0.8, 1, 0)</f>
        <v>0</v>
      </c>
      <c r="Q301" s="6">
        <f>IF(K301&lt;=-0.8, 1, 0)</f>
        <v>1</v>
      </c>
      <c r="R301" s="6">
        <f>IF(AND(NOT(ISTEXT(L301)),L301&gt;=0.25),1,0)</f>
        <v>0</v>
      </c>
      <c r="S301" s="6">
        <f>IF(AND(NOT(ISTEXT(M301)),M301&gt;=0.25), 1, 0)</f>
        <v>0</v>
      </c>
      <c r="T301" s="6">
        <f>IF(AND(NOT(ISTEXT(N301)), N301&gt;=3), 1, 0)</f>
        <v>0</v>
      </c>
      <c r="U301" s="6">
        <f>IF(O301&lt;=-0.8, 1, 0)</f>
        <v>0</v>
      </c>
      <c r="V301" s="4" t="str">
        <f>IF(W301&gt;0, "Shock", "No shock")</f>
        <v>No shock</v>
      </c>
      <c r="W301" s="4">
        <f>SUM(AC301:AE301)</f>
        <v>0</v>
      </c>
      <c r="X301" s="51">
        <v>1.072244</v>
      </c>
      <c r="Y301" s="6">
        <v>0</v>
      </c>
      <c r="Z301" s="6">
        <v>0</v>
      </c>
      <c r="AA301" s="16" t="s">
        <v>1003</v>
      </c>
      <c r="AB301" s="16" t="s">
        <v>1003</v>
      </c>
      <c r="AC301" s="6">
        <f>IF(ISTEXT(X301), 0, IF(X301&gt;1.4, 1, 0))</f>
        <v>0</v>
      </c>
      <c r="AD301" s="6">
        <f>IF(OR(ISTEXT(Y301), ISTEXT(Z301)), 0, IF(OR(Y301&gt;3, Z301&gt;=2), 1, 0))</f>
        <v>0</v>
      </c>
      <c r="AE301" s="6">
        <f>IF(AND(ISTEXT(AA301), ISTEXT(AB301)), 0, IF(AND(AA301&gt;0.03, AB301&gt;=1), 1, 0))</f>
        <v>0</v>
      </c>
      <c r="AF301" s="4" t="s">
        <v>1005</v>
      </c>
      <c r="AG301" s="5">
        <v>0</v>
      </c>
      <c r="AH301" s="4" t="str">
        <f>IF(OR(AI301&gt;=3,AJ301="Shock"),"Shock","No Shock")</f>
        <v>No Shock</v>
      </c>
      <c r="AI301" s="61">
        <v>0</v>
      </c>
      <c r="AJ301" s="6" t="str">
        <f>IF(AK301&gt;=1,"Shock","No Shock")</f>
        <v>No Shock</v>
      </c>
      <c r="AK301">
        <v>0</v>
      </c>
    </row>
    <row r="302" spans="1:37" ht="17.5" thickTop="1" thickBot="1" x14ac:dyDescent="0.5">
      <c r="A302" s="50" t="s">
        <v>147</v>
      </c>
      <c r="B302" s="3" t="s">
        <v>706</v>
      </c>
      <c r="C302" s="3" t="s">
        <v>709</v>
      </c>
      <c r="D302" s="3" t="s">
        <v>710</v>
      </c>
      <c r="E302" s="3" t="str">
        <f>_xlfn.CONCAT(D302,"_",A302)</f>
        <v>AF2302_February</v>
      </c>
      <c r="F302" s="10">
        <v>62687.06996126828</v>
      </c>
      <c r="G302" s="8">
        <f>COUNTIF(H302, "Shock")+COUNTIF(V302, "Shock")+COUNTIF(AF302, "Shock")+COUNTIF(AH302, "Shock")</f>
        <v>1</v>
      </c>
      <c r="H302" s="4" t="str">
        <f>IF(I302&gt;0, "Shock", "No shock")</f>
        <v>Shock</v>
      </c>
      <c r="I302" s="4">
        <f>SUM(P302:U302)</f>
        <v>1</v>
      </c>
      <c r="J302" s="17">
        <v>-0.758268005318112</v>
      </c>
      <c r="K302" s="17">
        <v>-1.0453706251250401</v>
      </c>
      <c r="L302" s="6" t="s">
        <v>1003</v>
      </c>
      <c r="M302" s="6" t="s">
        <v>1003</v>
      </c>
      <c r="N302" s="6" t="s">
        <v>1003</v>
      </c>
      <c r="O302" s="17">
        <v>-0.32766830262206259</v>
      </c>
      <c r="P302" s="56">
        <f>IF(J302&lt;=-0.8, 1, 0)</f>
        <v>0</v>
      </c>
      <c r="Q302" s="6">
        <f>IF(K302&lt;=-0.8, 1, 0)</f>
        <v>1</v>
      </c>
      <c r="R302" s="6">
        <f>IF(AND(NOT(ISTEXT(L302)),L302&gt;=0.25),1,0)</f>
        <v>0</v>
      </c>
      <c r="S302" s="6">
        <f>IF(AND(NOT(ISTEXT(M302)),M302&gt;=0.25), 1, 0)</f>
        <v>0</v>
      </c>
      <c r="T302" s="6">
        <f>IF(AND(NOT(ISTEXT(N302)), N302&gt;=3), 1, 0)</f>
        <v>0</v>
      </c>
      <c r="U302" s="6">
        <f>IF(O302&lt;=-0.8, 1, 0)</f>
        <v>0</v>
      </c>
      <c r="V302" s="4" t="str">
        <f>IF(W302&gt;0, "Shock", "No shock")</f>
        <v>No shock</v>
      </c>
      <c r="W302" s="4">
        <f>SUM(AC302:AE302)</f>
        <v>0</v>
      </c>
      <c r="X302" s="51">
        <v>0.66090700000000002</v>
      </c>
      <c r="Y302" s="6">
        <v>0</v>
      </c>
      <c r="Z302" s="6">
        <v>0</v>
      </c>
      <c r="AA302" s="16" t="s">
        <v>1003</v>
      </c>
      <c r="AB302" s="16" t="s">
        <v>1003</v>
      </c>
      <c r="AC302" s="6">
        <f>IF(ISTEXT(X302), 0, IF(X302&gt;1.4, 1, 0))</f>
        <v>0</v>
      </c>
      <c r="AD302" s="6">
        <f>IF(OR(ISTEXT(Y302), ISTEXT(Z302)), 0, IF(OR(Y302&gt;3, Z302&gt;=2), 1, 0))</f>
        <v>0</v>
      </c>
      <c r="AE302" s="6">
        <f>IF(AND(ISTEXT(AA302), ISTEXT(AB302)), 0, IF(AND(AA302&gt;0.03, AB302&gt;=1), 1, 0))</f>
        <v>0</v>
      </c>
      <c r="AF302" s="4" t="s">
        <v>1005</v>
      </c>
      <c r="AG302" s="5">
        <v>0</v>
      </c>
      <c r="AH302" s="4" t="str">
        <f>IF(OR(AI302&gt;=3,AJ302="Shock"),"Shock","No Shock")</f>
        <v>No Shock</v>
      </c>
      <c r="AI302" s="61">
        <v>0</v>
      </c>
      <c r="AJ302" s="6" t="str">
        <f>IF(AK302&gt;=1,"Shock","No Shock")</f>
        <v>No Shock</v>
      </c>
      <c r="AK302">
        <v>0</v>
      </c>
    </row>
    <row r="303" spans="1:37" ht="17.5" thickTop="1" thickBot="1" x14ac:dyDescent="0.5">
      <c r="A303" s="50" t="s">
        <v>147</v>
      </c>
      <c r="B303" s="3" t="s">
        <v>706</v>
      </c>
      <c r="C303" s="3" t="s">
        <v>711</v>
      </c>
      <c r="D303" s="3" t="s">
        <v>712</v>
      </c>
      <c r="E303" s="3" t="str">
        <f>_xlfn.CONCAT(D303,"_",A303)</f>
        <v>AF2303_February</v>
      </c>
      <c r="F303" s="10">
        <v>60707.63540491747</v>
      </c>
      <c r="G303" s="8">
        <f>COUNTIF(H303, "Shock")+COUNTIF(V303, "Shock")+COUNTIF(AF303, "Shock")+COUNTIF(AH303, "Shock")</f>
        <v>1</v>
      </c>
      <c r="H303" s="4" t="str">
        <f>IF(I303&gt;0, "Shock", "No shock")</f>
        <v>Shock</v>
      </c>
      <c r="I303" s="4">
        <f>SUM(P303:U303)</f>
        <v>1</v>
      </c>
      <c r="J303" s="17">
        <v>-0.61306494334712602</v>
      </c>
      <c r="K303" s="17">
        <v>-0.97480275481939305</v>
      </c>
      <c r="L303" s="6" t="s">
        <v>1003</v>
      </c>
      <c r="M303" s="6" t="s">
        <v>1003</v>
      </c>
      <c r="N303" s="6" t="s">
        <v>1003</v>
      </c>
      <c r="O303" s="17">
        <v>0.22751753027033481</v>
      </c>
      <c r="P303" s="56">
        <f>IF(J303&lt;=-0.8, 1, 0)</f>
        <v>0</v>
      </c>
      <c r="Q303" s="6">
        <f>IF(K303&lt;=-0.8, 1, 0)</f>
        <v>1</v>
      </c>
      <c r="R303" s="6">
        <f>IF(AND(NOT(ISTEXT(L303)),L303&gt;=0.25),1,0)</f>
        <v>0</v>
      </c>
      <c r="S303" s="6">
        <f>IF(AND(NOT(ISTEXT(M303)),M303&gt;=0.25), 1, 0)</f>
        <v>0</v>
      </c>
      <c r="T303" s="6">
        <f>IF(AND(NOT(ISTEXT(N303)), N303&gt;=3), 1, 0)</f>
        <v>0</v>
      </c>
      <c r="U303" s="6">
        <f>IF(O303&lt;=-0.8, 1, 0)</f>
        <v>0</v>
      </c>
      <c r="V303" s="4" t="str">
        <f>IF(W303&gt;0, "Shock", "No shock")</f>
        <v>No shock</v>
      </c>
      <c r="W303" s="4">
        <f>SUM(AC303:AE303)</f>
        <v>0</v>
      </c>
      <c r="X303" s="51">
        <v>0.68983300000000003</v>
      </c>
      <c r="Y303" s="6">
        <v>0</v>
      </c>
      <c r="Z303" s="6">
        <v>0</v>
      </c>
      <c r="AA303" s="16" t="s">
        <v>1003</v>
      </c>
      <c r="AB303" s="16" t="s">
        <v>1003</v>
      </c>
      <c r="AC303" s="6">
        <f>IF(ISTEXT(X303), 0, IF(X303&gt;1.4, 1, 0))</f>
        <v>0</v>
      </c>
      <c r="AD303" s="6">
        <f>IF(OR(ISTEXT(Y303), ISTEXT(Z303)), 0, IF(OR(Y303&gt;3, Z303&gt;=2), 1, 0))</f>
        <v>0</v>
      </c>
      <c r="AE303" s="6">
        <f>IF(AND(ISTEXT(AA303), ISTEXT(AB303)), 0, IF(AND(AA303&gt;0.03, AB303&gt;=1), 1, 0))</f>
        <v>0</v>
      </c>
      <c r="AF303" s="4" t="s">
        <v>1005</v>
      </c>
      <c r="AG303" s="5">
        <v>0</v>
      </c>
      <c r="AH303" s="4" t="str">
        <f>IF(OR(AI303&gt;=3,AJ303="Shock"),"Shock","No Shock")</f>
        <v>No Shock</v>
      </c>
      <c r="AI303" s="61">
        <v>0</v>
      </c>
      <c r="AJ303" s="6" t="str">
        <f>IF(AK303&gt;=1,"Shock","No Shock")</f>
        <v>No Shock</v>
      </c>
      <c r="AK303">
        <v>0</v>
      </c>
    </row>
    <row r="304" spans="1:37" ht="17.5" thickTop="1" thickBot="1" x14ac:dyDescent="0.5">
      <c r="A304" s="50" t="s">
        <v>147</v>
      </c>
      <c r="B304" s="3" t="s">
        <v>761</v>
      </c>
      <c r="C304" s="3" t="s">
        <v>764</v>
      </c>
      <c r="D304" s="3" t="s">
        <v>765</v>
      </c>
      <c r="E304" s="3" t="str">
        <f>_xlfn.CONCAT(D304,"_",A304)</f>
        <v>AF2602_February</v>
      </c>
      <c r="F304" s="10">
        <v>54604.866280423346</v>
      </c>
      <c r="G304" s="8">
        <f>COUNTIF(H304, "Shock")+COUNTIF(V304, "Shock")+COUNTIF(AF304, "Shock")+COUNTIF(AH304, "Shock")</f>
        <v>0</v>
      </c>
      <c r="H304" s="4" t="str">
        <f>IF(I304&gt;0, "Shock", "No shock")</f>
        <v>No shock</v>
      </c>
      <c r="I304" s="4">
        <f>SUM(P304:U304)</f>
        <v>0</v>
      </c>
      <c r="J304" s="17">
        <v>-0.36183217034808202</v>
      </c>
      <c r="K304" s="17">
        <v>-0.35318901110440498</v>
      </c>
      <c r="L304" s="6" t="s">
        <v>1003</v>
      </c>
      <c r="M304" s="6" t="s">
        <v>1003</v>
      </c>
      <c r="N304" s="6" t="s">
        <v>1003</v>
      </c>
      <c r="O304" s="17">
        <v>-0.1786080054530477</v>
      </c>
      <c r="P304" s="56">
        <f>IF(J304&lt;=-0.8, 1, 0)</f>
        <v>0</v>
      </c>
      <c r="Q304" s="6">
        <f>IF(K304&lt;=-0.8, 1, 0)</f>
        <v>0</v>
      </c>
      <c r="R304" s="6">
        <f>IF(AND(NOT(ISTEXT(L304)),L304&gt;=0.25),1,0)</f>
        <v>0</v>
      </c>
      <c r="S304" s="6">
        <f>IF(AND(NOT(ISTEXT(M304)),M304&gt;=0.25), 1, 0)</f>
        <v>0</v>
      </c>
      <c r="T304" s="6">
        <f>IF(AND(NOT(ISTEXT(N304)), N304&gt;=3), 1, 0)</f>
        <v>0</v>
      </c>
      <c r="U304" s="6">
        <f>IF(O304&lt;=-0.8, 1, 0)</f>
        <v>0</v>
      </c>
      <c r="V304" s="4" t="str">
        <f>IF(W304&gt;0, "Shock", "No shock")</f>
        <v>No shock</v>
      </c>
      <c r="W304" s="4">
        <f>SUM(AC304:AE304)</f>
        <v>0</v>
      </c>
      <c r="X304" s="51">
        <v>0.47486400000000001</v>
      </c>
      <c r="Y304" s="6">
        <v>0</v>
      </c>
      <c r="Z304" s="6">
        <v>0</v>
      </c>
      <c r="AA304" s="16" t="s">
        <v>1003</v>
      </c>
      <c r="AB304" s="16" t="s">
        <v>1003</v>
      </c>
      <c r="AC304" s="6">
        <f>IF(ISTEXT(X304), 0, IF(X304&gt;1.4, 1, 0))</f>
        <v>0</v>
      </c>
      <c r="AD304" s="6">
        <f>IF(OR(ISTEXT(Y304), ISTEXT(Z304)), 0, IF(OR(Y304&gt;3, Z304&gt;=2), 1, 0))</f>
        <v>0</v>
      </c>
      <c r="AE304" s="6">
        <f>IF(AND(ISTEXT(AA304), ISTEXT(AB304)), 0, IF(AND(AA304&gt;0.03, AB304&gt;=1), 1, 0))</f>
        <v>0</v>
      </c>
      <c r="AF304" s="4" t="s">
        <v>1005</v>
      </c>
      <c r="AG304" s="5">
        <v>0</v>
      </c>
      <c r="AH304" s="4" t="str">
        <f>IF(OR(AI304&gt;=3,AJ304="Shock"),"Shock","No Shock")</f>
        <v>No Shock</v>
      </c>
      <c r="AI304" s="61">
        <v>0</v>
      </c>
      <c r="AJ304" s="6" t="str">
        <f>IF(AK304&gt;=1,"Shock","No Shock")</f>
        <v>No Shock</v>
      </c>
      <c r="AK304">
        <v>0</v>
      </c>
    </row>
    <row r="305" spans="1:37" ht="17.5" thickTop="1" thickBot="1" x14ac:dyDescent="0.5">
      <c r="A305" s="50" t="s">
        <v>147</v>
      </c>
      <c r="B305" s="3" t="s">
        <v>761</v>
      </c>
      <c r="C305" s="3" t="s">
        <v>776</v>
      </c>
      <c r="D305" s="3" t="s">
        <v>777</v>
      </c>
      <c r="E305" s="3" t="str">
        <f>_xlfn.CONCAT(D305,"_",A305)</f>
        <v>AF2608_February</v>
      </c>
      <c r="F305" s="10">
        <v>18980.175742546329</v>
      </c>
      <c r="G305" s="8">
        <f>COUNTIF(H305, "Shock")+COUNTIF(V305, "Shock")+COUNTIF(AF305, "Shock")+COUNTIF(AH305, "Shock")</f>
        <v>1</v>
      </c>
      <c r="H305" s="4" t="str">
        <f>IF(I305&gt;0, "Shock", "No shock")</f>
        <v>No shock</v>
      </c>
      <c r="I305" s="4">
        <f>SUM(P305:U305)</f>
        <v>0</v>
      </c>
      <c r="J305" s="17">
        <v>-0.413933711126447</v>
      </c>
      <c r="K305" s="17">
        <v>-0.31176716648042202</v>
      </c>
      <c r="L305" s="6" t="s">
        <v>1003</v>
      </c>
      <c r="M305" s="6" t="s">
        <v>1003</v>
      </c>
      <c r="N305" s="6" t="s">
        <v>1003</v>
      </c>
      <c r="O305" s="17">
        <v>0.28501159051751918</v>
      </c>
      <c r="P305" s="56">
        <f>IF(J305&lt;=-0.8, 1, 0)</f>
        <v>0</v>
      </c>
      <c r="Q305" s="6">
        <f>IF(K305&lt;=-0.8, 1, 0)</f>
        <v>0</v>
      </c>
      <c r="R305" s="6">
        <f>IF(AND(NOT(ISTEXT(L305)),L305&gt;=0.25),1,0)</f>
        <v>0</v>
      </c>
      <c r="S305" s="6">
        <f>IF(AND(NOT(ISTEXT(M305)),M305&gt;=0.25), 1, 0)</f>
        <v>0</v>
      </c>
      <c r="T305" s="6">
        <f>IF(AND(NOT(ISTEXT(N305)), N305&gt;=3), 1, 0)</f>
        <v>0</v>
      </c>
      <c r="U305" s="6">
        <f>IF(O305&lt;=-0.8, 1, 0)</f>
        <v>0</v>
      </c>
      <c r="V305" s="4" t="str">
        <f>IF(W305&gt;0, "Shock", "No shock")</f>
        <v>No shock</v>
      </c>
      <c r="W305" s="4">
        <f>SUM(AC305:AE305)</f>
        <v>0</v>
      </c>
      <c r="X305" s="51">
        <v>0.45501399999999997</v>
      </c>
      <c r="Y305" s="6">
        <v>0</v>
      </c>
      <c r="Z305" s="6">
        <v>0</v>
      </c>
      <c r="AA305" s="16" t="s">
        <v>1003</v>
      </c>
      <c r="AB305" s="16" t="s">
        <v>1003</v>
      </c>
      <c r="AC305" s="6">
        <f>IF(ISTEXT(X305), 0, IF(X305&gt;1.4, 1, 0))</f>
        <v>0</v>
      </c>
      <c r="AD305" s="6">
        <f>IF(OR(ISTEXT(Y305), ISTEXT(Z305)), 0, IF(OR(Y305&gt;3, Z305&gt;=2), 1, 0))</f>
        <v>0</v>
      </c>
      <c r="AE305" s="6">
        <f>IF(AND(ISTEXT(AA305), ISTEXT(AB305)), 0, IF(AND(AA305&gt;0.03, AB305&gt;=1), 1, 0))</f>
        <v>0</v>
      </c>
      <c r="AF305" s="4" t="s">
        <v>1005</v>
      </c>
      <c r="AG305" s="5">
        <v>0</v>
      </c>
      <c r="AH305" s="4" t="str">
        <f>IF(OR(AI305&gt;=3,AJ305="Shock"),"Shock","No Shock")</f>
        <v>Shock</v>
      </c>
      <c r="AI305" s="61">
        <v>0</v>
      </c>
      <c r="AJ305" s="6" t="str">
        <f>IF(AK305&gt;=1,"Shock","No Shock")</f>
        <v>Shock</v>
      </c>
      <c r="AK305">
        <v>8</v>
      </c>
    </row>
    <row r="306" spans="1:37" ht="17.5" thickTop="1" thickBot="1" x14ac:dyDescent="0.5">
      <c r="A306" s="50" t="s">
        <v>147</v>
      </c>
      <c r="B306" s="3" t="s">
        <v>761</v>
      </c>
      <c r="C306" s="3" t="s">
        <v>780</v>
      </c>
      <c r="D306" s="3" t="s">
        <v>781</v>
      </c>
      <c r="E306" s="3" t="str">
        <f>_xlfn.CONCAT(D306,"_",A306)</f>
        <v>AF2610_February</v>
      </c>
      <c r="F306" s="10">
        <v>40712.283932823739</v>
      </c>
      <c r="G306" s="8">
        <f>COUNTIF(H306, "Shock")+COUNTIF(V306, "Shock")+COUNTIF(AF306, "Shock")+COUNTIF(AH306, "Shock")</f>
        <v>0</v>
      </c>
      <c r="H306" s="4" t="str">
        <f>IF(I306&gt;0, "Shock", "No shock")</f>
        <v>No shock</v>
      </c>
      <c r="I306" s="4">
        <f>SUM(P306:U306)</f>
        <v>0</v>
      </c>
      <c r="J306" s="17">
        <v>-0.45601226341724399</v>
      </c>
      <c r="K306" s="17">
        <v>-0.18697058356832699</v>
      </c>
      <c r="L306" s="6" t="s">
        <v>1003</v>
      </c>
      <c r="M306" s="6" t="s">
        <v>1003</v>
      </c>
      <c r="N306" s="6" t="s">
        <v>1003</v>
      </c>
      <c r="O306" s="17">
        <v>0.52455059488856026</v>
      </c>
      <c r="P306" s="56">
        <f>IF(J306&lt;=-0.8, 1, 0)</f>
        <v>0</v>
      </c>
      <c r="Q306" s="6">
        <f>IF(K306&lt;=-0.8, 1, 0)</f>
        <v>0</v>
      </c>
      <c r="R306" s="6">
        <f>IF(AND(NOT(ISTEXT(L306)),L306&gt;=0.25),1,0)</f>
        <v>0</v>
      </c>
      <c r="S306" s="6">
        <f>IF(AND(NOT(ISTEXT(M306)),M306&gt;=0.25), 1, 0)</f>
        <v>0</v>
      </c>
      <c r="T306" s="6">
        <f>IF(AND(NOT(ISTEXT(N306)), N306&gt;=3), 1, 0)</f>
        <v>0</v>
      </c>
      <c r="U306" s="6">
        <f>IF(O306&lt;=-0.8, 1, 0)</f>
        <v>0</v>
      </c>
      <c r="V306" s="4" t="str">
        <f>IF(W306&gt;0, "Shock", "No shock")</f>
        <v>No shock</v>
      </c>
      <c r="W306" s="4">
        <f>SUM(AC306:AE306)</f>
        <v>0</v>
      </c>
      <c r="X306" s="51">
        <v>0.50356499999999993</v>
      </c>
      <c r="Y306" s="6">
        <v>0</v>
      </c>
      <c r="Z306" s="6">
        <v>0</v>
      </c>
      <c r="AA306" s="16" t="s">
        <v>1003</v>
      </c>
      <c r="AB306" s="16" t="s">
        <v>1003</v>
      </c>
      <c r="AC306" s="6">
        <f>IF(ISTEXT(X306), 0, IF(X306&gt;1.4, 1, 0))</f>
        <v>0</v>
      </c>
      <c r="AD306" s="6">
        <f>IF(OR(ISTEXT(Y306), ISTEXT(Z306)), 0, IF(OR(Y306&gt;3, Z306&gt;=2), 1, 0))</f>
        <v>0</v>
      </c>
      <c r="AE306" s="6">
        <f>IF(AND(ISTEXT(AA306), ISTEXT(AB306)), 0, IF(AND(AA306&gt;0.03, AB306&gt;=1), 1, 0))</f>
        <v>0</v>
      </c>
      <c r="AF306" s="4" t="s">
        <v>1005</v>
      </c>
      <c r="AG306" s="5">
        <v>0</v>
      </c>
      <c r="AH306" s="4" t="str">
        <f>IF(OR(AI306&gt;=3,AJ306="Shock"),"Shock","No Shock")</f>
        <v>No Shock</v>
      </c>
      <c r="AI306" s="61">
        <v>0</v>
      </c>
      <c r="AJ306" s="6" t="str">
        <f>IF(AK306&gt;=1,"Shock","No Shock")</f>
        <v>No Shock</v>
      </c>
      <c r="AK306">
        <v>0</v>
      </c>
    </row>
    <row r="307" spans="1:37" ht="17.5" thickTop="1" thickBot="1" x14ac:dyDescent="0.5">
      <c r="A307" s="50" t="s">
        <v>147</v>
      </c>
      <c r="B307" s="3" t="s">
        <v>784</v>
      </c>
      <c r="C307" s="3" t="s">
        <v>814</v>
      </c>
      <c r="D307" s="3" t="s">
        <v>815</v>
      </c>
      <c r="E307" s="3" t="str">
        <f>_xlfn.CONCAT(D307,"_",A307)</f>
        <v>AF2716_February</v>
      </c>
      <c r="F307" s="10">
        <v>6318.1829983420548</v>
      </c>
      <c r="G307" s="8">
        <f>COUNTIF(H307, "Shock")+COUNTIF(V307, "Shock")+COUNTIF(AF307, "Shock")+COUNTIF(AH307, "Shock")</f>
        <v>0</v>
      </c>
      <c r="H307" s="4" t="str">
        <f>IF(I307&gt;0, "Shock", "No shock")</f>
        <v>No shock</v>
      </c>
      <c r="I307" s="4">
        <f>SUM(P307:U307)</f>
        <v>0</v>
      </c>
      <c r="J307" s="17">
        <v>0.16969249615395501</v>
      </c>
      <c r="K307" s="17">
        <v>0.113403003010785</v>
      </c>
      <c r="L307" s="6" t="s">
        <v>1003</v>
      </c>
      <c r="M307" s="6" t="s">
        <v>1003</v>
      </c>
      <c r="N307" s="6" t="s">
        <v>1003</v>
      </c>
      <c r="O307" s="17">
        <v>5.1472138924289292E-2</v>
      </c>
      <c r="P307" s="56">
        <f>IF(J307&lt;=-0.8, 1, 0)</f>
        <v>0</v>
      </c>
      <c r="Q307" s="6">
        <f>IF(K307&lt;=-0.8, 1, 0)</f>
        <v>0</v>
      </c>
      <c r="R307" s="6">
        <f>IF(AND(NOT(ISTEXT(L307)),L307&gt;=0.25),1,0)</f>
        <v>0</v>
      </c>
      <c r="S307" s="6">
        <f>IF(AND(NOT(ISTEXT(M307)),M307&gt;=0.25), 1, 0)</f>
        <v>0</v>
      </c>
      <c r="T307" s="6">
        <f>IF(AND(NOT(ISTEXT(N307)), N307&gt;=3), 1, 0)</f>
        <v>0</v>
      </c>
      <c r="U307" s="6">
        <f>IF(O307&lt;=-0.8, 1, 0)</f>
        <v>0</v>
      </c>
      <c r="V307" s="4" t="str">
        <f>IF(W307&gt;0, "Shock", "No shock")</f>
        <v>No shock</v>
      </c>
      <c r="W307" s="4">
        <f>SUM(AC307:AE307)</f>
        <v>0</v>
      </c>
      <c r="X307" s="51">
        <v>0.84293000000000007</v>
      </c>
      <c r="Y307" s="6">
        <v>0</v>
      </c>
      <c r="Z307" s="6">
        <v>0</v>
      </c>
      <c r="AA307" s="16" t="s">
        <v>1003</v>
      </c>
      <c r="AB307" s="16" t="s">
        <v>1003</v>
      </c>
      <c r="AC307" s="6">
        <f>IF(ISTEXT(X307), 0, IF(X307&gt;1.4, 1, 0))</f>
        <v>0</v>
      </c>
      <c r="AD307" s="6">
        <f>IF(OR(ISTEXT(Y307), ISTEXT(Z307)), 0, IF(OR(Y307&gt;3, Z307&gt;=2), 1, 0))</f>
        <v>0</v>
      </c>
      <c r="AE307" s="6">
        <f>IF(AND(ISTEXT(AA307), ISTEXT(AB307)), 0, IF(AND(AA307&gt;0.03, AB307&gt;=1), 1, 0))</f>
        <v>0</v>
      </c>
      <c r="AF307" s="4" t="s">
        <v>1005</v>
      </c>
      <c r="AG307" s="5">
        <v>0</v>
      </c>
      <c r="AH307" s="4" t="str">
        <f>IF(OR(AI307&gt;=3,AJ307="Shock"),"Shock","No Shock")</f>
        <v>No Shock</v>
      </c>
      <c r="AI307" s="61">
        <v>0</v>
      </c>
      <c r="AJ307" s="6" t="str">
        <f>IF(AK307&gt;=1,"Shock","No Shock")</f>
        <v>No Shock</v>
      </c>
      <c r="AK307">
        <v>0</v>
      </c>
    </row>
    <row r="308" spans="1:37" ht="17.5" thickTop="1" thickBot="1" x14ac:dyDescent="0.5">
      <c r="A308" s="50" t="s">
        <v>147</v>
      </c>
      <c r="B308" s="3" t="s">
        <v>964</v>
      </c>
      <c r="C308" s="3" t="s">
        <v>967</v>
      </c>
      <c r="D308" s="3" t="s">
        <v>968</v>
      </c>
      <c r="E308" s="3" t="str">
        <f>_xlfn.CONCAT(D308,"_",A308)</f>
        <v>AF3402_February</v>
      </c>
      <c r="F308" s="10">
        <v>16430.913584432907</v>
      </c>
      <c r="G308" s="8">
        <f>COUNTIF(H308, "Shock")+COUNTIF(V308, "Shock")+COUNTIF(AF308, "Shock")+COUNTIF(AH308, "Shock")</f>
        <v>1</v>
      </c>
      <c r="H308" s="4" t="str">
        <f>IF(I308&gt;0, "Shock", "No shock")</f>
        <v>Shock</v>
      </c>
      <c r="I308" s="4">
        <f>SUM(P308:U308)</f>
        <v>2</v>
      </c>
      <c r="J308" s="17">
        <v>-6.5139505035606102E-2</v>
      </c>
      <c r="K308" s="17">
        <v>-0.86957517794022998</v>
      </c>
      <c r="L308" s="6" t="s">
        <v>1003</v>
      </c>
      <c r="M308" s="6" t="s">
        <v>1003</v>
      </c>
      <c r="N308" s="6" t="s">
        <v>1003</v>
      </c>
      <c r="O308" s="17">
        <v>-1.0900986733648721</v>
      </c>
      <c r="P308" s="56">
        <f>IF(J308&lt;=-0.8, 1, 0)</f>
        <v>0</v>
      </c>
      <c r="Q308" s="6">
        <f>IF(K308&lt;=-0.8, 1, 0)</f>
        <v>1</v>
      </c>
      <c r="R308" s="6">
        <f>IF(AND(NOT(ISTEXT(L308)),L308&gt;=0.25),1,0)</f>
        <v>0</v>
      </c>
      <c r="S308" s="6">
        <f>IF(AND(NOT(ISTEXT(M308)),M308&gt;=0.25), 1, 0)</f>
        <v>0</v>
      </c>
      <c r="T308" s="6">
        <f>IF(AND(NOT(ISTEXT(N308)), N308&gt;=3), 1, 0)</f>
        <v>0</v>
      </c>
      <c r="U308" s="6">
        <f>IF(O308&lt;=-0.8, 1, 0)</f>
        <v>1</v>
      </c>
      <c r="V308" s="4" t="str">
        <f>IF(W308&gt;0, "Shock", "No shock")</f>
        <v>No shock</v>
      </c>
      <c r="W308" s="4">
        <f>SUM(AC308:AE308)</f>
        <v>0</v>
      </c>
      <c r="X308" s="51">
        <v>0.692021</v>
      </c>
      <c r="Y308" s="6">
        <v>0</v>
      </c>
      <c r="Z308" s="6">
        <v>0</v>
      </c>
      <c r="AA308" s="16" t="s">
        <v>1003</v>
      </c>
      <c r="AB308" s="16" t="s">
        <v>1003</v>
      </c>
      <c r="AC308" s="6">
        <f>IF(ISTEXT(X308), 0, IF(X308&gt;1.4, 1, 0))</f>
        <v>0</v>
      </c>
      <c r="AD308" s="6">
        <f>IF(OR(ISTEXT(Y308), ISTEXT(Z308)), 0, IF(OR(Y308&gt;3, Z308&gt;=2), 1, 0))</f>
        <v>0</v>
      </c>
      <c r="AE308" s="6">
        <f>IF(AND(ISTEXT(AA308), ISTEXT(AB308)), 0, IF(AND(AA308&gt;0.03, AB308&gt;=1), 1, 0))</f>
        <v>0</v>
      </c>
      <c r="AF308" s="4" t="s">
        <v>1005</v>
      </c>
      <c r="AG308" s="5">
        <v>0</v>
      </c>
      <c r="AH308" s="4" t="str">
        <f>IF(OR(AI308&gt;=3,AJ308="Shock"),"Shock","No Shock")</f>
        <v>No Shock</v>
      </c>
      <c r="AI308" s="61">
        <v>0</v>
      </c>
      <c r="AJ308" s="6" t="str">
        <f>IF(AK308&gt;=1,"Shock","No Shock")</f>
        <v>No Shock</v>
      </c>
      <c r="AK308">
        <v>0</v>
      </c>
    </row>
    <row r="309" spans="1:37" ht="17.5" thickTop="1" thickBot="1" x14ac:dyDescent="0.5">
      <c r="A309" s="50" t="s">
        <v>147</v>
      </c>
      <c r="B309" s="3" t="s">
        <v>364</v>
      </c>
      <c r="C309" s="3" t="s">
        <v>372</v>
      </c>
      <c r="D309" s="3" t="s">
        <v>373</v>
      </c>
      <c r="E309" s="3" t="str">
        <f>_xlfn.CONCAT(D309,"_",A309)</f>
        <v>AF1105_February</v>
      </c>
      <c r="F309" s="10">
        <v>85124.662418813969</v>
      </c>
      <c r="G309" s="8">
        <f>COUNTIF(H309, "Shock")+COUNTIF(V309, "Shock")+COUNTIF(AF309, "Shock")+COUNTIF(AH309, "Shock")</f>
        <v>0</v>
      </c>
      <c r="H309" s="4" t="str">
        <f>IF(I309&gt;0, "Shock", "No shock")</f>
        <v>No shock</v>
      </c>
      <c r="I309" s="4">
        <f>SUM(P309:U309)</f>
        <v>0</v>
      </c>
      <c r="J309" s="17">
        <v>-0.58344361737922401</v>
      </c>
      <c r="K309" s="17">
        <v>-0.45580123199356898</v>
      </c>
      <c r="L309" s="6" t="s">
        <v>1003</v>
      </c>
      <c r="M309" s="6" t="s">
        <v>1003</v>
      </c>
      <c r="N309" s="6" t="s">
        <v>1003</v>
      </c>
      <c r="O309" s="17">
        <v>0.69360651592365274</v>
      </c>
      <c r="P309" s="56">
        <f>IF(J309&lt;=-0.8, 1, 0)</f>
        <v>0</v>
      </c>
      <c r="Q309" s="6">
        <f>IF(K309&lt;=-0.8, 1, 0)</f>
        <v>0</v>
      </c>
      <c r="R309" s="6">
        <f>IF(AND(NOT(ISTEXT(L309)),L309&gt;=0.25),1,0)</f>
        <v>0</v>
      </c>
      <c r="S309" s="6">
        <f>IF(AND(NOT(ISTEXT(M309)),M309&gt;=0.25), 1, 0)</f>
        <v>0</v>
      </c>
      <c r="T309" s="6">
        <f>IF(AND(NOT(ISTEXT(N309)), N309&gt;=3), 1, 0)</f>
        <v>0</v>
      </c>
      <c r="U309" s="6">
        <f>IF(O309&lt;=-0.8, 1, 0)</f>
        <v>0</v>
      </c>
      <c r="V309" s="4" t="str">
        <f>IF(W309&gt;0, "Shock", "No shock")</f>
        <v>No shock</v>
      </c>
      <c r="W309" s="4">
        <f>SUM(AC309:AE309)</f>
        <v>0</v>
      </c>
      <c r="X309" s="51">
        <v>0.79615199999999997</v>
      </c>
      <c r="Y309" s="6">
        <v>0</v>
      </c>
      <c r="Z309" s="6">
        <v>0</v>
      </c>
      <c r="AA309" s="16" t="s">
        <v>1003</v>
      </c>
      <c r="AB309" s="16" t="s">
        <v>1003</v>
      </c>
      <c r="AC309" s="6">
        <f>IF(ISTEXT(X309), 0, IF(X309&gt;1.4, 1, 0))</f>
        <v>0</v>
      </c>
      <c r="AD309" s="6">
        <f>IF(OR(ISTEXT(Y309), ISTEXT(Z309)), 0, IF(OR(Y309&gt;3, Z309&gt;=2), 1, 0))</f>
        <v>0</v>
      </c>
      <c r="AE309" s="6">
        <f>IF(AND(ISTEXT(AA309), ISTEXT(AB309)), 0, IF(AND(AA309&gt;0.03, AB309&gt;=1), 1, 0))</f>
        <v>0</v>
      </c>
      <c r="AF309" s="4" t="s">
        <v>1005</v>
      </c>
      <c r="AG309" s="5">
        <v>0</v>
      </c>
      <c r="AH309" s="4" t="str">
        <f>IF(OR(AI309&gt;=3,AJ309="Shock"),"Shock","No Shock")</f>
        <v>No Shock</v>
      </c>
      <c r="AI309" s="61">
        <v>1</v>
      </c>
      <c r="AJ309" s="6" t="str">
        <f>IF(AK309&gt;=1,"Shock","No Shock")</f>
        <v>No Shock</v>
      </c>
      <c r="AK309">
        <v>0</v>
      </c>
    </row>
    <row r="310" spans="1:37" ht="17.5" thickTop="1" thickBot="1" x14ac:dyDescent="0.5">
      <c r="A310" s="50" t="s">
        <v>147</v>
      </c>
      <c r="B310" s="3" t="s">
        <v>233</v>
      </c>
      <c r="C310" s="3" t="s">
        <v>236</v>
      </c>
      <c r="D310" s="3" t="s">
        <v>237</v>
      </c>
      <c r="E310" s="3" t="str">
        <f>_xlfn.CONCAT(D310,"_",A310)</f>
        <v>AF0502_February</v>
      </c>
      <c r="F310" s="10">
        <v>143328.78023667666</v>
      </c>
      <c r="G310" s="8">
        <f>COUNTIF(H310, "Shock")+COUNTIF(V310, "Shock")+COUNTIF(AF310, "Shock")+COUNTIF(AH310, "Shock")</f>
        <v>0</v>
      </c>
      <c r="H310" s="4" t="str">
        <f>IF(I310&gt;0, "Shock", "No shock")</f>
        <v>No shock</v>
      </c>
      <c r="I310" s="4">
        <f>SUM(P310:U310)</f>
        <v>0</v>
      </c>
      <c r="J310" s="17">
        <v>-0.252432255281342</v>
      </c>
      <c r="K310" s="17">
        <v>-0.53889124592145299</v>
      </c>
      <c r="L310" s="6" t="s">
        <v>1003</v>
      </c>
      <c r="M310" s="6" t="s">
        <v>1003</v>
      </c>
      <c r="N310" s="6" t="s">
        <v>1003</v>
      </c>
      <c r="O310" s="17">
        <v>8.2789981450924199E-2</v>
      </c>
      <c r="P310" s="56">
        <f>IF(J310&lt;=-0.8, 1, 0)</f>
        <v>0</v>
      </c>
      <c r="Q310" s="6">
        <f>IF(K310&lt;=-0.8, 1, 0)</f>
        <v>0</v>
      </c>
      <c r="R310" s="6">
        <f>IF(AND(NOT(ISTEXT(L310)),L310&gt;=0.25),1,0)</f>
        <v>0</v>
      </c>
      <c r="S310" s="6">
        <f>IF(AND(NOT(ISTEXT(M310)),M310&gt;=0.25), 1, 0)</f>
        <v>0</v>
      </c>
      <c r="T310" s="6">
        <f>IF(AND(NOT(ISTEXT(N310)), N310&gt;=3), 1, 0)</f>
        <v>0</v>
      </c>
      <c r="U310" s="6">
        <f>IF(O310&lt;=-0.8, 1, 0)</f>
        <v>0</v>
      </c>
      <c r="V310" s="4" t="str">
        <f>IF(W310&gt;0, "Shock", "No shock")</f>
        <v>No shock</v>
      </c>
      <c r="W310" s="4">
        <f>SUM(AC310:AE310)</f>
        <v>0</v>
      </c>
      <c r="X310" s="51">
        <v>0.75071900000000003</v>
      </c>
      <c r="Y310" s="6">
        <v>0</v>
      </c>
      <c r="Z310" s="6">
        <v>0</v>
      </c>
      <c r="AA310" s="16" t="s">
        <v>1003</v>
      </c>
      <c r="AB310" s="16" t="s">
        <v>1003</v>
      </c>
      <c r="AC310" s="6">
        <f>IF(ISTEXT(X310), 0, IF(X310&gt;1.4, 1, 0))</f>
        <v>0</v>
      </c>
      <c r="AD310" s="6">
        <f>IF(OR(ISTEXT(Y310), ISTEXT(Z310)), 0, IF(OR(Y310&gt;3, Z310&gt;=2), 1, 0))</f>
        <v>0</v>
      </c>
      <c r="AE310" s="6">
        <f>IF(AND(ISTEXT(AA310), ISTEXT(AB310)), 0, IF(AND(AA310&gt;0.03, AB310&gt;=1), 1, 0))</f>
        <v>0</v>
      </c>
      <c r="AF310" s="4" t="s">
        <v>1005</v>
      </c>
      <c r="AG310" s="5">
        <v>0</v>
      </c>
      <c r="AH310" s="4" t="str">
        <f>IF(OR(AI310&gt;=3,AJ310="Shock"),"Shock","No Shock")</f>
        <v>No Shock</v>
      </c>
      <c r="AI310" s="61">
        <v>1</v>
      </c>
      <c r="AJ310" s="6" t="str">
        <f>IF(AK310&gt;=1,"Shock","No Shock")</f>
        <v>No Shock</v>
      </c>
      <c r="AK310">
        <v>0</v>
      </c>
    </row>
    <row r="311" spans="1:37" ht="17.5" thickTop="1" thickBot="1" x14ac:dyDescent="0.5">
      <c r="A311" s="50" t="s">
        <v>147</v>
      </c>
      <c r="B311" s="3" t="s">
        <v>364</v>
      </c>
      <c r="C311" s="3" t="s">
        <v>374</v>
      </c>
      <c r="D311" s="3" t="s">
        <v>375</v>
      </c>
      <c r="E311" s="3" t="str">
        <f>_xlfn.CONCAT(D311,"_",A311)</f>
        <v>AF1106_February</v>
      </c>
      <c r="F311" s="10">
        <v>54692.249963382943</v>
      </c>
      <c r="G311" s="8">
        <f>COUNTIF(H311, "Shock")+COUNTIF(V311, "Shock")+COUNTIF(AF311, "Shock")+COUNTIF(AH311, "Shock")</f>
        <v>0</v>
      </c>
      <c r="H311" s="4" t="str">
        <f>IF(I311&gt;0, "Shock", "No shock")</f>
        <v>No shock</v>
      </c>
      <c r="I311" s="4">
        <f>SUM(P311:U311)</f>
        <v>0</v>
      </c>
      <c r="J311" s="17">
        <v>-0.72138645786505495</v>
      </c>
      <c r="K311" s="17">
        <v>-0.60119185424767996</v>
      </c>
      <c r="L311" s="6" t="s">
        <v>1003</v>
      </c>
      <c r="M311" s="6" t="s">
        <v>1003</v>
      </c>
      <c r="N311" s="6" t="s">
        <v>1003</v>
      </c>
      <c r="O311" s="17">
        <v>0.41306711871981278</v>
      </c>
      <c r="P311" s="56">
        <f>IF(J311&lt;=-0.8, 1, 0)</f>
        <v>0</v>
      </c>
      <c r="Q311" s="6">
        <f>IF(K311&lt;=-0.8, 1, 0)</f>
        <v>0</v>
      </c>
      <c r="R311" s="6">
        <f>IF(AND(NOT(ISTEXT(L311)),L311&gt;=0.25),1,0)</f>
        <v>0</v>
      </c>
      <c r="S311" s="6">
        <f>IF(AND(NOT(ISTEXT(M311)),M311&gt;=0.25), 1, 0)</f>
        <v>0</v>
      </c>
      <c r="T311" s="6">
        <f>IF(AND(NOT(ISTEXT(N311)), N311&gt;=3), 1, 0)</f>
        <v>0</v>
      </c>
      <c r="U311" s="6">
        <f>IF(O311&lt;=-0.8, 1, 0)</f>
        <v>0</v>
      </c>
      <c r="V311" s="4" t="str">
        <f>IF(W311&gt;0, "Shock", "No shock")</f>
        <v>No shock</v>
      </c>
      <c r="W311" s="4">
        <f>SUM(AC311:AE311)</f>
        <v>0</v>
      </c>
      <c r="X311" s="51">
        <v>0.68235100000000004</v>
      </c>
      <c r="Y311" s="6">
        <v>0</v>
      </c>
      <c r="Z311" s="6">
        <v>0</v>
      </c>
      <c r="AA311" s="16" t="s">
        <v>1003</v>
      </c>
      <c r="AB311" s="16" t="s">
        <v>1003</v>
      </c>
      <c r="AC311" s="6">
        <f>IF(ISTEXT(X311), 0, IF(X311&gt;1.4, 1, 0))</f>
        <v>0</v>
      </c>
      <c r="AD311" s="6">
        <f>IF(OR(ISTEXT(Y311), ISTEXT(Z311)), 0, IF(OR(Y311&gt;3, Z311&gt;=2), 1, 0))</f>
        <v>0</v>
      </c>
      <c r="AE311" s="6">
        <f>IF(AND(ISTEXT(AA311), ISTEXT(AB311)), 0, IF(AND(AA311&gt;0.03, AB311&gt;=1), 1, 0))</f>
        <v>0</v>
      </c>
      <c r="AF311" s="4" t="s">
        <v>1005</v>
      </c>
      <c r="AG311" s="5">
        <v>0</v>
      </c>
      <c r="AH311" s="4" t="str">
        <f>IF(OR(AI311&gt;=3,AJ311="Shock"),"Shock","No Shock")</f>
        <v>No Shock</v>
      </c>
      <c r="AI311" s="61">
        <v>1</v>
      </c>
      <c r="AJ311" s="6" t="str">
        <f>IF(AK311&gt;=1,"Shock","No Shock")</f>
        <v>No Shock</v>
      </c>
      <c r="AK311">
        <v>0</v>
      </c>
    </row>
    <row r="312" spans="1:37" ht="17.5" thickTop="1" thickBot="1" x14ac:dyDescent="0.5">
      <c r="A312" s="50" t="s">
        <v>147</v>
      </c>
      <c r="B312" s="3" t="s">
        <v>233</v>
      </c>
      <c r="C312" s="3" t="s">
        <v>238</v>
      </c>
      <c r="D312" s="3" t="s">
        <v>239</v>
      </c>
      <c r="E312" s="3" t="str">
        <f>_xlfn.CONCAT(D312,"_",A312)</f>
        <v>AF0503_February</v>
      </c>
      <c r="F312" s="10">
        <v>62270.294954235767</v>
      </c>
      <c r="G312" s="8">
        <f>COUNTIF(H312, "Shock")+COUNTIF(V312, "Shock")+COUNTIF(AF312, "Shock")+COUNTIF(AH312, "Shock")</f>
        <v>1</v>
      </c>
      <c r="H312" s="4" t="str">
        <f>IF(I312&gt;0, "Shock", "No shock")</f>
        <v>Shock</v>
      </c>
      <c r="I312" s="4">
        <f>SUM(P312:U312)</f>
        <v>1</v>
      </c>
      <c r="J312" s="17">
        <v>-0.23315295915712</v>
      </c>
      <c r="K312" s="17">
        <v>-0.49120624227957299</v>
      </c>
      <c r="L312" s="6" t="s">
        <v>1003</v>
      </c>
      <c r="M312" s="6" t="s">
        <v>1003</v>
      </c>
      <c r="N312" s="6" t="s">
        <v>1003</v>
      </c>
      <c r="O312" s="17">
        <v>-1.01729173295586</v>
      </c>
      <c r="P312" s="56">
        <f>IF(J312&lt;=-0.8, 1, 0)</f>
        <v>0</v>
      </c>
      <c r="Q312" s="6">
        <f>IF(K312&lt;=-0.8, 1, 0)</f>
        <v>0</v>
      </c>
      <c r="R312" s="6">
        <f>IF(AND(NOT(ISTEXT(L312)),L312&gt;=0.25),1,0)</f>
        <v>0</v>
      </c>
      <c r="S312" s="6">
        <f>IF(AND(NOT(ISTEXT(M312)),M312&gt;=0.25), 1, 0)</f>
        <v>0</v>
      </c>
      <c r="T312" s="6">
        <f>IF(AND(NOT(ISTEXT(N312)), N312&gt;=3), 1, 0)</f>
        <v>0</v>
      </c>
      <c r="U312" s="6">
        <f>IF(O312&lt;=-0.8, 1, 0)</f>
        <v>1</v>
      </c>
      <c r="V312" s="4" t="str">
        <f>IF(W312&gt;0, "Shock", "No shock")</f>
        <v>No shock</v>
      </c>
      <c r="W312" s="4">
        <f>SUM(AC312:AE312)</f>
        <v>0</v>
      </c>
      <c r="X312" s="51">
        <v>0.81884800000000002</v>
      </c>
      <c r="Y312" s="6">
        <v>0</v>
      </c>
      <c r="Z312" s="6">
        <v>0</v>
      </c>
      <c r="AA312" s="16" t="s">
        <v>1003</v>
      </c>
      <c r="AB312" s="16" t="s">
        <v>1003</v>
      </c>
      <c r="AC312" s="6">
        <f>IF(ISTEXT(X312), 0, IF(X312&gt;1.4, 1, 0))</f>
        <v>0</v>
      </c>
      <c r="AD312" s="6">
        <f>IF(OR(ISTEXT(Y312), ISTEXT(Z312)), 0, IF(OR(Y312&gt;3, Z312&gt;=2), 1, 0))</f>
        <v>0</v>
      </c>
      <c r="AE312" s="6">
        <f>IF(AND(ISTEXT(AA312), ISTEXT(AB312)), 0, IF(AND(AA312&gt;0.03, AB312&gt;=1), 1, 0))</f>
        <v>0</v>
      </c>
      <c r="AF312" s="4" t="s">
        <v>1005</v>
      </c>
      <c r="AG312" s="5">
        <v>0</v>
      </c>
      <c r="AH312" s="4" t="str">
        <f>IF(OR(AI312&gt;=3,AJ312="Shock"),"Shock","No Shock")</f>
        <v>No Shock</v>
      </c>
      <c r="AI312" s="61">
        <v>1</v>
      </c>
      <c r="AJ312" s="6" t="str">
        <f>IF(AK312&gt;=1,"Shock","No Shock")</f>
        <v>No Shock</v>
      </c>
      <c r="AK312">
        <v>0</v>
      </c>
    </row>
    <row r="313" spans="1:37" ht="17.5" thickTop="1" thickBot="1" x14ac:dyDescent="0.5">
      <c r="A313" s="50" t="s">
        <v>147</v>
      </c>
      <c r="B313" s="3" t="s">
        <v>784</v>
      </c>
      <c r="C313" s="3" t="s">
        <v>794</v>
      </c>
      <c r="D313" s="3" t="s">
        <v>795</v>
      </c>
      <c r="E313" s="3" t="str">
        <f>_xlfn.CONCAT(D313,"_",A313)</f>
        <v>AF2706_February</v>
      </c>
      <c r="F313" s="10">
        <v>82340.235238019173</v>
      </c>
      <c r="G313" s="8">
        <f>COUNTIF(H313, "Shock")+COUNTIF(V313, "Shock")+COUNTIF(AF313, "Shock")+COUNTIF(AH313, "Shock")</f>
        <v>0</v>
      </c>
      <c r="H313" s="4" t="str">
        <f>IF(I313&gt;0, "Shock", "No shock")</f>
        <v>No shock</v>
      </c>
      <c r="I313" s="4">
        <f>SUM(P313:U313)</f>
        <v>0</v>
      </c>
      <c r="J313" s="17">
        <v>-0.41651759378236602</v>
      </c>
      <c r="K313" s="17">
        <v>-0.278473185502916</v>
      </c>
      <c r="L313" s="6" t="s">
        <v>1003</v>
      </c>
      <c r="M313" s="6" t="s">
        <v>1003</v>
      </c>
      <c r="N313" s="6" t="s">
        <v>1003</v>
      </c>
      <c r="O313" s="17">
        <v>1.3319355817664561E-2</v>
      </c>
      <c r="P313" s="56">
        <f>IF(J313&lt;=-0.8, 1, 0)</f>
        <v>0</v>
      </c>
      <c r="Q313" s="6">
        <f>IF(K313&lt;=-0.8, 1, 0)</f>
        <v>0</v>
      </c>
      <c r="R313" s="6">
        <f>IF(AND(NOT(ISTEXT(L313)),L313&gt;=0.25),1,0)</f>
        <v>0</v>
      </c>
      <c r="S313" s="6">
        <f>IF(AND(NOT(ISTEXT(M313)),M313&gt;=0.25), 1, 0)</f>
        <v>0</v>
      </c>
      <c r="T313" s="6">
        <f>IF(AND(NOT(ISTEXT(N313)), N313&gt;=3), 1, 0)</f>
        <v>0</v>
      </c>
      <c r="U313" s="6">
        <f>IF(O313&lt;=-0.8, 1, 0)</f>
        <v>0</v>
      </c>
      <c r="V313" s="4" t="str">
        <f>IF(W313&gt;0, "Shock", "No shock")</f>
        <v>No shock</v>
      </c>
      <c r="W313" s="4">
        <f>SUM(AC313:AE313)</f>
        <v>0</v>
      </c>
      <c r="X313" s="51">
        <v>0.49855899999999997</v>
      </c>
      <c r="Y313" s="6">
        <v>0</v>
      </c>
      <c r="Z313" s="6">
        <v>0</v>
      </c>
      <c r="AA313" s="16" t="s">
        <v>1003</v>
      </c>
      <c r="AB313" s="16" t="s">
        <v>1003</v>
      </c>
      <c r="AC313" s="6">
        <f>IF(ISTEXT(X313), 0, IF(X313&gt;1.4, 1, 0))</f>
        <v>0</v>
      </c>
      <c r="AD313" s="6">
        <f>IF(OR(ISTEXT(Y313), ISTEXT(Z313)), 0, IF(OR(Y313&gt;3, Z313&gt;=2), 1, 0))</f>
        <v>0</v>
      </c>
      <c r="AE313" s="6">
        <f>IF(AND(ISTEXT(AA313), ISTEXT(AB313)), 0, IF(AND(AA313&gt;0.03, AB313&gt;=1), 1, 0))</f>
        <v>0</v>
      </c>
      <c r="AF313" s="4" t="s">
        <v>1005</v>
      </c>
      <c r="AG313" s="5">
        <v>0</v>
      </c>
      <c r="AH313" s="4" t="str">
        <f>IF(OR(AI313&gt;=3,AJ313="Shock"),"Shock","No Shock")</f>
        <v>No Shock</v>
      </c>
      <c r="AI313" s="61">
        <v>1</v>
      </c>
      <c r="AJ313" s="6" t="str">
        <f>IF(AK313&gt;=1,"Shock","No Shock")</f>
        <v>No Shock</v>
      </c>
      <c r="AK313">
        <v>0</v>
      </c>
    </row>
    <row r="314" spans="1:37" ht="17.5" thickTop="1" thickBot="1" x14ac:dyDescent="0.5">
      <c r="A314" s="50" t="s">
        <v>147</v>
      </c>
      <c r="B314" s="3" t="s">
        <v>364</v>
      </c>
      <c r="C314" s="3" t="s">
        <v>380</v>
      </c>
      <c r="D314" s="3" t="s">
        <v>381</v>
      </c>
      <c r="E314" s="3" t="str">
        <f>_xlfn.CONCAT(D314,"_",A314)</f>
        <v>AF1109_February</v>
      </c>
      <c r="F314" s="10">
        <v>27155.549223406462</v>
      </c>
      <c r="G314" s="8">
        <f>COUNTIF(H314, "Shock")+COUNTIF(V314, "Shock")+COUNTIF(AF314, "Shock")+COUNTIF(AH314, "Shock")</f>
        <v>0</v>
      </c>
      <c r="H314" s="4" t="str">
        <f>IF(I314&gt;0, "Shock", "No shock")</f>
        <v>No shock</v>
      </c>
      <c r="I314" s="4">
        <f>SUM(P314:U314)</f>
        <v>0</v>
      </c>
      <c r="J314" s="17">
        <v>-0.575602546334267</v>
      </c>
      <c r="K314" s="17">
        <v>-0.51884488761424996</v>
      </c>
      <c r="L314" s="6" t="s">
        <v>1003</v>
      </c>
      <c r="M314" s="6" t="s">
        <v>1003</v>
      </c>
      <c r="N314" s="6" t="s">
        <v>1003</v>
      </c>
      <c r="O314" s="17">
        <v>-2.6618268806487318E-2</v>
      </c>
      <c r="P314" s="56">
        <f>IF(J314&lt;=-0.8, 1, 0)</f>
        <v>0</v>
      </c>
      <c r="Q314" s="6">
        <f>IF(K314&lt;=-0.8, 1, 0)</f>
        <v>0</v>
      </c>
      <c r="R314" s="6">
        <f>IF(AND(NOT(ISTEXT(L314)),L314&gt;=0.25),1,0)</f>
        <v>0</v>
      </c>
      <c r="S314" s="6">
        <f>IF(AND(NOT(ISTEXT(M314)),M314&gt;=0.25), 1, 0)</f>
        <v>0</v>
      </c>
      <c r="T314" s="6">
        <f>IF(AND(NOT(ISTEXT(N314)), N314&gt;=3), 1, 0)</f>
        <v>0</v>
      </c>
      <c r="U314" s="6">
        <f>IF(O314&lt;=-0.8, 1, 0)</f>
        <v>0</v>
      </c>
      <c r="V314" s="4" t="str">
        <f>IF(W314&gt;0, "Shock", "No shock")</f>
        <v>No shock</v>
      </c>
      <c r="W314" s="4">
        <f>SUM(AC314:AE314)</f>
        <v>0</v>
      </c>
      <c r="X314" s="16" t="s">
        <v>1003</v>
      </c>
      <c r="Y314" s="6">
        <v>0</v>
      </c>
      <c r="Z314" s="6">
        <v>0</v>
      </c>
      <c r="AA314" s="16" t="s">
        <v>1003</v>
      </c>
      <c r="AB314" s="16" t="s">
        <v>1003</v>
      </c>
      <c r="AC314" s="6">
        <f>IF(ISTEXT(X314), 0, IF(X314&gt;1.4, 1, 0))</f>
        <v>0</v>
      </c>
      <c r="AD314" s="6">
        <f>IF(OR(ISTEXT(Y314), ISTEXT(Z314)), 0, IF(OR(Y314&gt;3, Z314&gt;=2), 1, 0))</f>
        <v>0</v>
      </c>
      <c r="AE314" s="6">
        <f>IF(AND(ISTEXT(AA314), ISTEXT(AB314)), 0, IF(AND(AA314&gt;0.03, AB314&gt;=1), 1, 0))</f>
        <v>0</v>
      </c>
      <c r="AF314" s="4" t="s">
        <v>1005</v>
      </c>
      <c r="AG314" s="5">
        <v>0</v>
      </c>
      <c r="AH314" s="4" t="str">
        <f>IF(OR(AI314&gt;=3,AJ314="Shock"),"Shock","No Shock")</f>
        <v>No Shock</v>
      </c>
      <c r="AI314" s="61">
        <v>1</v>
      </c>
      <c r="AJ314" s="6" t="str">
        <f>IF(AK314&gt;=1,"Shock","No Shock")</f>
        <v>No Shock</v>
      </c>
      <c r="AK314">
        <v>0</v>
      </c>
    </row>
    <row r="315" spans="1:37" ht="17.5" thickTop="1" thickBot="1" x14ac:dyDescent="0.5">
      <c r="A315" s="50" t="s">
        <v>147</v>
      </c>
      <c r="B315" s="3" t="s">
        <v>839</v>
      </c>
      <c r="C315" s="3" t="s">
        <v>852</v>
      </c>
      <c r="D315" s="3" t="s">
        <v>853</v>
      </c>
      <c r="E315" s="3" t="str">
        <f>_xlfn.CONCAT(D315,"_",A315)</f>
        <v>AF2907_February</v>
      </c>
      <c r="F315" s="10">
        <v>185972.1790852125</v>
      </c>
      <c r="G315" s="8">
        <f>COUNTIF(H315, "Shock")+COUNTIF(V315, "Shock")+COUNTIF(AF315, "Shock")+COUNTIF(AH315, "Shock")</f>
        <v>1</v>
      </c>
      <c r="H315" s="4" t="str">
        <f>IF(I315&gt;0, "Shock", "No shock")</f>
        <v>Shock</v>
      </c>
      <c r="I315" s="4">
        <f>SUM(P315:U315)</f>
        <v>1</v>
      </c>
      <c r="J315" s="17">
        <v>-0.42338619120419002</v>
      </c>
      <c r="K315" s="17">
        <v>-1.32876859108607</v>
      </c>
      <c r="L315" s="6" t="s">
        <v>1003</v>
      </c>
      <c r="M315" s="6" t="s">
        <v>1003</v>
      </c>
      <c r="N315" s="6" t="s">
        <v>1003</v>
      </c>
      <c r="O315" s="17">
        <v>-0.55283435296372818</v>
      </c>
      <c r="P315" s="56">
        <f>IF(J315&lt;=-0.8, 1, 0)</f>
        <v>0</v>
      </c>
      <c r="Q315" s="6">
        <f>IF(K315&lt;=-0.8, 1, 0)</f>
        <v>1</v>
      </c>
      <c r="R315" s="6">
        <f>IF(AND(NOT(ISTEXT(L315)),L315&gt;=0.25),1,0)</f>
        <v>0</v>
      </c>
      <c r="S315" s="6">
        <f>IF(AND(NOT(ISTEXT(M315)),M315&gt;=0.25), 1, 0)</f>
        <v>0</v>
      </c>
      <c r="T315" s="6">
        <f>IF(AND(NOT(ISTEXT(N315)), N315&gt;=3), 1, 0)</f>
        <v>0</v>
      </c>
      <c r="U315" s="6">
        <f>IF(O315&lt;=-0.8, 1, 0)</f>
        <v>0</v>
      </c>
      <c r="V315" s="4" t="str">
        <f>IF(W315&gt;0, "Shock", "No shock")</f>
        <v>No shock</v>
      </c>
      <c r="W315" s="4">
        <f>SUM(AC315:AE315)</f>
        <v>0</v>
      </c>
      <c r="X315" s="51">
        <v>0.78384600000000004</v>
      </c>
      <c r="Y315" s="6">
        <v>0</v>
      </c>
      <c r="Z315" s="6">
        <v>0</v>
      </c>
      <c r="AA315" s="16" t="s">
        <v>1003</v>
      </c>
      <c r="AB315" s="16" t="s">
        <v>1003</v>
      </c>
      <c r="AC315" s="6">
        <f>IF(ISTEXT(X315), 0, IF(X315&gt;1.4, 1, 0))</f>
        <v>0</v>
      </c>
      <c r="AD315" s="6">
        <f>IF(OR(ISTEXT(Y315), ISTEXT(Z315)), 0, IF(OR(Y315&gt;3, Z315&gt;=2), 1, 0))</f>
        <v>0</v>
      </c>
      <c r="AE315" s="6">
        <f>IF(AND(ISTEXT(AA315), ISTEXT(AB315)), 0, IF(AND(AA315&gt;0.03, AB315&gt;=1), 1, 0))</f>
        <v>0</v>
      </c>
      <c r="AF315" s="4" t="s">
        <v>1005</v>
      </c>
      <c r="AG315" s="5">
        <v>0</v>
      </c>
      <c r="AH315" s="4" t="str">
        <f>IF(OR(AI315&gt;=3,AJ315="Shock"),"Shock","No Shock")</f>
        <v>No Shock</v>
      </c>
      <c r="AI315" s="61">
        <v>1</v>
      </c>
      <c r="AJ315" s="6" t="str">
        <f>IF(AK315&gt;=1,"Shock","No Shock")</f>
        <v>No Shock</v>
      </c>
      <c r="AK315">
        <v>0</v>
      </c>
    </row>
    <row r="316" spans="1:37" ht="17.5" thickTop="1" thickBot="1" x14ac:dyDescent="0.5">
      <c r="A316" s="50" t="s">
        <v>147</v>
      </c>
      <c r="B316" s="3" t="s">
        <v>539</v>
      </c>
      <c r="C316" s="3" t="s">
        <v>588</v>
      </c>
      <c r="D316" s="3" t="s">
        <v>589</v>
      </c>
      <c r="E316" s="3" t="str">
        <f>_xlfn.CONCAT(D316,"_",A316)</f>
        <v>AF1725_February</v>
      </c>
      <c r="F316" s="10">
        <v>14021.006151024098</v>
      </c>
      <c r="G316" s="8">
        <f>COUNTIF(H316, "Shock")+COUNTIF(V316, "Shock")+COUNTIF(AF316, "Shock")+COUNTIF(AH316, "Shock")</f>
        <v>1</v>
      </c>
      <c r="H316" s="4" t="str">
        <f>IF(I316&gt;0, "Shock", "No shock")</f>
        <v>Shock</v>
      </c>
      <c r="I316" s="4">
        <f>SUM(P316:U316)</f>
        <v>2</v>
      </c>
      <c r="J316" s="17">
        <v>-1.1718937438211301</v>
      </c>
      <c r="K316" s="17">
        <v>-2.1419884260789801</v>
      </c>
      <c r="L316" s="6" t="s">
        <v>1003</v>
      </c>
      <c r="M316" s="6" t="s">
        <v>1003</v>
      </c>
      <c r="N316" s="6" t="s">
        <v>1003</v>
      </c>
      <c r="O316" s="17">
        <v>0.1120975637773813</v>
      </c>
      <c r="P316" s="56">
        <f>IF(J316&lt;=-0.8, 1, 0)</f>
        <v>1</v>
      </c>
      <c r="Q316" s="6">
        <f>IF(K316&lt;=-0.8, 1, 0)</f>
        <v>1</v>
      </c>
      <c r="R316" s="6">
        <f>IF(AND(NOT(ISTEXT(L316)),L316&gt;=0.25),1,0)</f>
        <v>0</v>
      </c>
      <c r="S316" s="6">
        <f>IF(AND(NOT(ISTEXT(M316)),M316&gt;=0.25), 1, 0)</f>
        <v>0</v>
      </c>
      <c r="T316" s="6">
        <f>IF(AND(NOT(ISTEXT(N316)), N316&gt;=3), 1, 0)</f>
        <v>0</v>
      </c>
      <c r="U316" s="6">
        <f>IF(O316&lt;=-0.8, 1, 0)</f>
        <v>0</v>
      </c>
      <c r="V316" s="4" t="str">
        <f>IF(W316&gt;0, "Shock", "No shock")</f>
        <v>No shock</v>
      </c>
      <c r="W316" s="4">
        <f>SUM(AC316:AE316)</f>
        <v>0</v>
      </c>
      <c r="X316" s="51">
        <v>0.98828700000000003</v>
      </c>
      <c r="Y316" s="6">
        <v>0</v>
      </c>
      <c r="Z316" s="6">
        <v>0</v>
      </c>
      <c r="AA316" s="16" t="s">
        <v>1003</v>
      </c>
      <c r="AB316" s="16" t="s">
        <v>1003</v>
      </c>
      <c r="AC316" s="6">
        <f>IF(ISTEXT(X316), 0, IF(X316&gt;1.4, 1, 0))</f>
        <v>0</v>
      </c>
      <c r="AD316" s="6">
        <f>IF(OR(ISTEXT(Y316), ISTEXT(Z316)), 0, IF(OR(Y316&gt;3, Z316&gt;=2), 1, 0))</f>
        <v>0</v>
      </c>
      <c r="AE316" s="6">
        <f>IF(AND(ISTEXT(AA316), ISTEXT(AB316)), 0, IF(AND(AA316&gt;0.03, AB316&gt;=1), 1, 0))</f>
        <v>0</v>
      </c>
      <c r="AF316" s="4" t="s">
        <v>1005</v>
      </c>
      <c r="AG316" s="5">
        <v>0</v>
      </c>
      <c r="AH316" s="4" t="str">
        <f>IF(OR(AI316&gt;=3,AJ316="Shock"),"Shock","No Shock")</f>
        <v>No Shock</v>
      </c>
      <c r="AI316" s="61">
        <v>1</v>
      </c>
      <c r="AJ316" s="6" t="str">
        <f>IF(AK316&gt;=1,"Shock","No Shock")</f>
        <v>No Shock</v>
      </c>
      <c r="AK316">
        <v>0</v>
      </c>
    </row>
    <row r="317" spans="1:37" ht="17.5" thickTop="1" thickBot="1" x14ac:dyDescent="0.5">
      <c r="A317" s="50" t="s">
        <v>147</v>
      </c>
      <c r="B317" s="3" t="s">
        <v>706</v>
      </c>
      <c r="C317" s="3" t="s">
        <v>719</v>
      </c>
      <c r="D317" s="3" t="s">
        <v>720</v>
      </c>
      <c r="E317" s="3" t="str">
        <f>_xlfn.CONCAT(D317,"_",A317)</f>
        <v>AF2307_February</v>
      </c>
      <c r="F317" s="10">
        <v>141657.1285171895</v>
      </c>
      <c r="G317" s="8">
        <f>COUNTIF(H317, "Shock")+COUNTIF(V317, "Shock")+COUNTIF(AF317, "Shock")+COUNTIF(AH317, "Shock")</f>
        <v>2</v>
      </c>
      <c r="H317" s="4" t="str">
        <f>IF(I317&gt;0, "Shock", "No shock")</f>
        <v>Shock</v>
      </c>
      <c r="I317" s="4">
        <f>SUM(P317:U317)</f>
        <v>1</v>
      </c>
      <c r="J317" s="17">
        <v>-0.668749010973963</v>
      </c>
      <c r="K317" s="17">
        <v>-0.98068656674746801</v>
      </c>
      <c r="L317" s="6" t="s">
        <v>1003</v>
      </c>
      <c r="M317" s="6" t="s">
        <v>1003</v>
      </c>
      <c r="N317" s="6" t="s">
        <v>1003</v>
      </c>
      <c r="O317" s="17">
        <v>0.26209038254009548</v>
      </c>
      <c r="P317" s="56">
        <f>IF(J317&lt;=-0.8, 1, 0)</f>
        <v>0</v>
      </c>
      <c r="Q317" s="6">
        <f>IF(K317&lt;=-0.8, 1, 0)</f>
        <v>1</v>
      </c>
      <c r="R317" s="6">
        <f>IF(AND(NOT(ISTEXT(L317)),L317&gt;=0.25),1,0)</f>
        <v>0</v>
      </c>
      <c r="S317" s="6">
        <f>IF(AND(NOT(ISTEXT(M317)),M317&gt;=0.25), 1, 0)</f>
        <v>0</v>
      </c>
      <c r="T317" s="6">
        <f>IF(AND(NOT(ISTEXT(N317)), N317&gt;=3), 1, 0)</f>
        <v>0</v>
      </c>
      <c r="U317" s="6">
        <f>IF(O317&lt;=-0.8, 1, 0)</f>
        <v>0</v>
      </c>
      <c r="V317" s="4" t="str">
        <f>IF(W317&gt;0, "Shock", "No shock")</f>
        <v>No shock</v>
      </c>
      <c r="W317" s="4">
        <f>SUM(AC317:AE317)</f>
        <v>0</v>
      </c>
      <c r="X317" s="51">
        <v>0.68871499999999997</v>
      </c>
      <c r="Y317" s="6">
        <v>0</v>
      </c>
      <c r="Z317" s="6">
        <v>0</v>
      </c>
      <c r="AA317" s="16" t="s">
        <v>1003</v>
      </c>
      <c r="AB317" s="16" t="s">
        <v>1003</v>
      </c>
      <c r="AC317" s="6">
        <f>IF(ISTEXT(X317), 0, IF(X317&gt;1.4, 1, 0))</f>
        <v>0</v>
      </c>
      <c r="AD317" s="6">
        <f>IF(OR(ISTEXT(Y317), ISTEXT(Z317)), 0, IF(OR(Y317&gt;3, Z317&gt;=2), 1, 0))</f>
        <v>0</v>
      </c>
      <c r="AE317" s="6">
        <f>IF(AND(ISTEXT(AA317), ISTEXT(AB317)), 0, IF(AND(AA317&gt;0.03, AB317&gt;=1), 1, 0))</f>
        <v>0</v>
      </c>
      <c r="AF317" s="4" t="s">
        <v>1005</v>
      </c>
      <c r="AG317" s="5">
        <v>0</v>
      </c>
      <c r="AH317" s="4" t="str">
        <f>IF(OR(AI317&gt;=3,AJ317="Shock"),"Shock","No Shock")</f>
        <v>Shock</v>
      </c>
      <c r="AI317" s="61">
        <v>1</v>
      </c>
      <c r="AJ317" s="6" t="str">
        <f>IF(AK317&gt;=1,"Shock","No Shock")</f>
        <v>Shock</v>
      </c>
      <c r="AK317">
        <v>1</v>
      </c>
    </row>
    <row r="318" spans="1:37" ht="17.5" thickTop="1" thickBot="1" x14ac:dyDescent="0.5">
      <c r="A318" s="50" t="s">
        <v>147</v>
      </c>
      <c r="B318" s="3" t="s">
        <v>248</v>
      </c>
      <c r="C318" s="3" t="s">
        <v>267</v>
      </c>
      <c r="D318" s="3" t="s">
        <v>268</v>
      </c>
      <c r="E318" s="3" t="str">
        <f>_xlfn.CONCAT(D318,"_",A318)</f>
        <v>AF0610_February</v>
      </c>
      <c r="F318" s="10">
        <v>57313.292874283616</v>
      </c>
      <c r="G318" s="8">
        <f>COUNTIF(H318, "Shock")+COUNTIF(V318, "Shock")+COUNTIF(AF318, "Shock")+COUNTIF(AH318, "Shock")</f>
        <v>1</v>
      </c>
      <c r="H318" s="4" t="str">
        <f>IF(I318&gt;0, "Shock", "No shock")</f>
        <v>Shock</v>
      </c>
      <c r="I318" s="4">
        <f>SUM(P318:U318)</f>
        <v>1</v>
      </c>
      <c r="J318" s="17">
        <v>-0.51941799544371103</v>
      </c>
      <c r="K318" s="17">
        <v>-1.21534731525641</v>
      </c>
      <c r="L318" s="6" t="s">
        <v>1003</v>
      </c>
      <c r="M318" s="6" t="s">
        <v>1003</v>
      </c>
      <c r="N318" s="6" t="s">
        <v>1003</v>
      </c>
      <c r="O318" s="17">
        <v>0.57766117664839933</v>
      </c>
      <c r="P318" s="56">
        <f>IF(J318&lt;=-0.8, 1, 0)</f>
        <v>0</v>
      </c>
      <c r="Q318" s="6">
        <f>IF(K318&lt;=-0.8, 1, 0)</f>
        <v>1</v>
      </c>
      <c r="R318" s="6">
        <f>IF(AND(NOT(ISTEXT(L318)),L318&gt;=0.25),1,0)</f>
        <v>0</v>
      </c>
      <c r="S318" s="6">
        <f>IF(AND(NOT(ISTEXT(M318)),M318&gt;=0.25), 1, 0)</f>
        <v>0</v>
      </c>
      <c r="T318" s="6">
        <f>IF(AND(NOT(ISTEXT(N318)), N318&gt;=3), 1, 0)</f>
        <v>0</v>
      </c>
      <c r="U318" s="6">
        <f>IF(O318&lt;=-0.8, 1, 0)</f>
        <v>0</v>
      </c>
      <c r="V318" s="4" t="str">
        <f>IF(W318&gt;0, "Shock", "No shock")</f>
        <v>No shock</v>
      </c>
      <c r="W318" s="4">
        <f>SUM(AC318:AE318)</f>
        <v>0</v>
      </c>
      <c r="X318" s="51">
        <v>0.93909699999999996</v>
      </c>
      <c r="Y318" s="6">
        <v>0</v>
      </c>
      <c r="Z318" s="6">
        <v>0</v>
      </c>
      <c r="AA318" s="16" t="s">
        <v>1003</v>
      </c>
      <c r="AB318" s="16" t="s">
        <v>1003</v>
      </c>
      <c r="AC318" s="6">
        <f>IF(ISTEXT(X318), 0, IF(X318&gt;1.4, 1, 0))</f>
        <v>0</v>
      </c>
      <c r="AD318" s="6">
        <f>IF(OR(ISTEXT(Y318), ISTEXT(Z318)), 0, IF(OR(Y318&gt;3, Z318&gt;=2), 1, 0))</f>
        <v>0</v>
      </c>
      <c r="AE318" s="6">
        <f>IF(AND(ISTEXT(AA318), ISTEXT(AB318)), 0, IF(AND(AA318&gt;0.03, AB318&gt;=1), 1, 0))</f>
        <v>0</v>
      </c>
      <c r="AF318" s="4" t="s">
        <v>1005</v>
      </c>
      <c r="AG318" s="5">
        <v>0</v>
      </c>
      <c r="AH318" s="4" t="str">
        <f>IF(OR(AI318&gt;=3,AJ318="Shock"),"Shock","No Shock")</f>
        <v>No Shock</v>
      </c>
      <c r="AI318" s="61">
        <v>1</v>
      </c>
      <c r="AJ318" s="6" t="str">
        <f>IF(AK318&gt;=1,"Shock","No Shock")</f>
        <v>No Shock</v>
      </c>
      <c r="AK318">
        <v>0</v>
      </c>
    </row>
    <row r="319" spans="1:37" ht="17.5" thickTop="1" thickBot="1" x14ac:dyDescent="0.5">
      <c r="A319" s="50" t="s">
        <v>147</v>
      </c>
      <c r="B319" s="3" t="s">
        <v>319</v>
      </c>
      <c r="C319" s="3" t="s">
        <v>338</v>
      </c>
      <c r="D319" s="3" t="s">
        <v>339</v>
      </c>
      <c r="E319" s="3" t="str">
        <f>_xlfn.CONCAT(D319,"_",A319)</f>
        <v>AF0910_February</v>
      </c>
      <c r="F319" s="10">
        <v>83213.568524658651</v>
      </c>
      <c r="G319" s="8">
        <f>COUNTIF(H319, "Shock")+COUNTIF(V319, "Shock")+COUNTIF(AF319, "Shock")+COUNTIF(AH319, "Shock")</f>
        <v>1</v>
      </c>
      <c r="H319" s="4" t="str">
        <f>IF(I319&gt;0, "Shock", "No shock")</f>
        <v>Shock</v>
      </c>
      <c r="I319" s="4">
        <f>SUM(P319:U319)</f>
        <v>1</v>
      </c>
      <c r="J319" s="17">
        <v>-0.57893516251019095</v>
      </c>
      <c r="K319" s="17">
        <v>-1.4278992278235301</v>
      </c>
      <c r="L319" s="6" t="s">
        <v>1003</v>
      </c>
      <c r="M319" s="6" t="s">
        <v>1003</v>
      </c>
      <c r="N319" s="6" t="s">
        <v>1003</v>
      </c>
      <c r="O319" s="17">
        <v>-0.54131300129686899</v>
      </c>
      <c r="P319" s="56">
        <f>IF(J319&lt;=-0.8, 1, 0)</f>
        <v>0</v>
      </c>
      <c r="Q319" s="6">
        <f>IF(K319&lt;=-0.8, 1, 0)</f>
        <v>1</v>
      </c>
      <c r="R319" s="6">
        <f>IF(AND(NOT(ISTEXT(L319)),L319&gt;=0.25),1,0)</f>
        <v>0</v>
      </c>
      <c r="S319" s="6">
        <f>IF(AND(NOT(ISTEXT(M319)),M319&gt;=0.25), 1, 0)</f>
        <v>0</v>
      </c>
      <c r="T319" s="6">
        <f>IF(AND(NOT(ISTEXT(N319)), N319&gt;=3), 1, 0)</f>
        <v>0</v>
      </c>
      <c r="U319" s="6">
        <f>IF(O319&lt;=-0.8, 1, 0)</f>
        <v>0</v>
      </c>
      <c r="V319" s="4" t="str">
        <f>IF(W319&gt;0, "Shock", "No shock")</f>
        <v>No shock</v>
      </c>
      <c r="W319" s="4">
        <f>SUM(AC319:AE319)</f>
        <v>0</v>
      </c>
      <c r="X319" s="51">
        <v>0.92597399999999996</v>
      </c>
      <c r="Y319" s="6">
        <v>0</v>
      </c>
      <c r="Z319" s="6">
        <v>0</v>
      </c>
      <c r="AA319" s="16" t="s">
        <v>1003</v>
      </c>
      <c r="AB319" s="16" t="s">
        <v>1003</v>
      </c>
      <c r="AC319" s="6">
        <f>IF(ISTEXT(X319), 0, IF(X319&gt;1.4, 1, 0))</f>
        <v>0</v>
      </c>
      <c r="AD319" s="6">
        <f>IF(OR(ISTEXT(Y319), ISTEXT(Z319)), 0, IF(OR(Y319&gt;3, Z319&gt;=2), 1, 0))</f>
        <v>0</v>
      </c>
      <c r="AE319" s="6">
        <f>IF(AND(ISTEXT(AA319), ISTEXT(AB319)), 0, IF(AND(AA319&gt;0.03, AB319&gt;=1), 1, 0))</f>
        <v>0</v>
      </c>
      <c r="AF319" s="4" t="s">
        <v>1005</v>
      </c>
      <c r="AG319" s="5">
        <v>0</v>
      </c>
      <c r="AH319" s="4" t="str">
        <f>IF(OR(AI319&gt;=3,AJ319="Shock"),"Shock","No Shock")</f>
        <v>No Shock</v>
      </c>
      <c r="AI319" s="61">
        <v>1</v>
      </c>
      <c r="AJ319" s="6" t="str">
        <f>IF(AK319&gt;=1,"Shock","No Shock")</f>
        <v>No Shock</v>
      </c>
      <c r="AK319">
        <v>0</v>
      </c>
    </row>
    <row r="320" spans="1:37" ht="17.5" thickTop="1" thickBot="1" x14ac:dyDescent="0.5">
      <c r="A320" s="50" t="s">
        <v>147</v>
      </c>
      <c r="B320" s="3" t="s">
        <v>631</v>
      </c>
      <c r="C320" s="3" t="s">
        <v>635</v>
      </c>
      <c r="D320" s="3" t="s">
        <v>636</v>
      </c>
      <c r="E320" s="3" t="str">
        <f>_xlfn.CONCAT(D320,"_",A320)</f>
        <v>AF1903_February</v>
      </c>
      <c r="F320" s="10">
        <v>81881.044944227237</v>
      </c>
      <c r="G320" s="8">
        <f>COUNTIF(H320, "Shock")+COUNTIF(V320, "Shock")+COUNTIF(AF320, "Shock")+COUNTIF(AH320, "Shock")</f>
        <v>1</v>
      </c>
      <c r="H320" s="4" t="str">
        <f>IF(I320&gt;0, "Shock", "No shock")</f>
        <v>Shock</v>
      </c>
      <c r="I320" s="4">
        <f>SUM(P320:U320)</f>
        <v>1</v>
      </c>
      <c r="J320" s="17">
        <v>-0.508390074190886</v>
      </c>
      <c r="K320" s="17">
        <v>-1.4873314784920699</v>
      </c>
      <c r="L320" s="6" t="s">
        <v>1003</v>
      </c>
      <c r="M320" s="6" t="s">
        <v>1003</v>
      </c>
      <c r="N320" s="6" t="s">
        <v>1003</v>
      </c>
      <c r="O320" s="17">
        <v>0.3451360189400281</v>
      </c>
      <c r="P320" s="56">
        <f>IF(J320&lt;=-0.8, 1, 0)</f>
        <v>0</v>
      </c>
      <c r="Q320" s="6">
        <f>IF(K320&lt;=-0.8, 1, 0)</f>
        <v>1</v>
      </c>
      <c r="R320" s="6">
        <f>IF(AND(NOT(ISTEXT(L320)),L320&gt;=0.25),1,0)</f>
        <v>0</v>
      </c>
      <c r="S320" s="6">
        <f>IF(AND(NOT(ISTEXT(M320)),M320&gt;=0.25), 1, 0)</f>
        <v>0</v>
      </c>
      <c r="T320" s="6">
        <f>IF(AND(NOT(ISTEXT(N320)), N320&gt;=3), 1, 0)</f>
        <v>0</v>
      </c>
      <c r="U320" s="6">
        <f>IF(O320&lt;=-0.8, 1, 0)</f>
        <v>0</v>
      </c>
      <c r="V320" s="4" t="str">
        <f>IF(W320&gt;0, "Shock", "No shock")</f>
        <v>No shock</v>
      </c>
      <c r="W320" s="4">
        <f>SUM(AC320:AE320)</f>
        <v>0</v>
      </c>
      <c r="X320" s="51">
        <v>1.0243250000000002</v>
      </c>
      <c r="Y320" s="6">
        <v>0</v>
      </c>
      <c r="Z320" s="6">
        <v>0</v>
      </c>
      <c r="AA320" s="16" t="s">
        <v>1003</v>
      </c>
      <c r="AB320" s="16" t="s">
        <v>1003</v>
      </c>
      <c r="AC320" s="6">
        <f>IF(ISTEXT(X320), 0, IF(X320&gt;1.4, 1, 0))</f>
        <v>0</v>
      </c>
      <c r="AD320" s="6">
        <f>IF(OR(ISTEXT(Y320), ISTEXT(Z320)), 0, IF(OR(Y320&gt;3, Z320&gt;=2), 1, 0))</f>
        <v>0</v>
      </c>
      <c r="AE320" s="6">
        <f>IF(AND(ISTEXT(AA320), ISTEXT(AB320)), 0, IF(AND(AA320&gt;0.03, AB320&gt;=1), 1, 0))</f>
        <v>0</v>
      </c>
      <c r="AF320" s="4" t="s">
        <v>1005</v>
      </c>
      <c r="AG320" s="5">
        <v>0</v>
      </c>
      <c r="AH320" s="4" t="str">
        <f>IF(OR(AI320&gt;=3,AJ320="Shock"),"Shock","No Shock")</f>
        <v>No Shock</v>
      </c>
      <c r="AI320" s="61">
        <v>1</v>
      </c>
      <c r="AJ320" s="6" t="str">
        <f>IF(AK320&gt;=1,"Shock","No Shock")</f>
        <v>No Shock</v>
      </c>
      <c r="AK320">
        <v>0</v>
      </c>
    </row>
    <row r="321" spans="1:37" ht="17.5" thickTop="1" thickBot="1" x14ac:dyDescent="0.5">
      <c r="A321" s="50" t="s">
        <v>147</v>
      </c>
      <c r="B321" s="3" t="s">
        <v>214</v>
      </c>
      <c r="C321" s="3" t="s">
        <v>227</v>
      </c>
      <c r="D321" s="3" t="s">
        <v>228</v>
      </c>
      <c r="E321" s="3" t="str">
        <f>_xlfn.CONCAT(D321,"_",A321)</f>
        <v>AF0407_February</v>
      </c>
      <c r="F321" s="10">
        <v>49342.467088335783</v>
      </c>
      <c r="G321" s="8">
        <f>COUNTIF(H321, "Shock")+COUNTIF(V321, "Shock")+COUNTIF(AF321, "Shock")+COUNTIF(AH321, "Shock")</f>
        <v>1</v>
      </c>
      <c r="H321" s="4" t="str">
        <f>IF(I321&gt;0, "Shock", "No shock")</f>
        <v>Shock</v>
      </c>
      <c r="I321" s="4">
        <f>SUM(P321:U321)</f>
        <v>2</v>
      </c>
      <c r="J321" s="17">
        <v>-0.32626400053043603</v>
      </c>
      <c r="K321" s="17">
        <v>-1.0082617778527101</v>
      </c>
      <c r="L321" s="6" t="s">
        <v>1003</v>
      </c>
      <c r="M321" s="6" t="s">
        <v>1003</v>
      </c>
      <c r="N321" s="6" t="s">
        <v>1003</v>
      </c>
      <c r="O321" s="17">
        <v>-1.247117877006531</v>
      </c>
      <c r="P321" s="56">
        <f>IF(J321&lt;=-0.8, 1, 0)</f>
        <v>0</v>
      </c>
      <c r="Q321" s="6">
        <f>IF(K321&lt;=-0.8, 1, 0)</f>
        <v>1</v>
      </c>
      <c r="R321" s="6">
        <f>IF(AND(NOT(ISTEXT(L321)),L321&gt;=0.25),1,0)</f>
        <v>0</v>
      </c>
      <c r="S321" s="6">
        <f>IF(AND(NOT(ISTEXT(M321)),M321&gt;=0.25), 1, 0)</f>
        <v>0</v>
      </c>
      <c r="T321" s="6">
        <f>IF(AND(NOT(ISTEXT(N321)), N321&gt;=3), 1, 0)</f>
        <v>0</v>
      </c>
      <c r="U321" s="6">
        <f>IF(O321&lt;=-0.8, 1, 0)</f>
        <v>1</v>
      </c>
      <c r="V321" s="4" t="str">
        <f>IF(W321&gt;0, "Shock", "No shock")</f>
        <v>No shock</v>
      </c>
      <c r="W321" s="4">
        <f>SUM(AC321:AE321)</f>
        <v>0</v>
      </c>
      <c r="X321" s="51">
        <v>0.97567899999999996</v>
      </c>
      <c r="Y321" s="6">
        <v>0</v>
      </c>
      <c r="Z321" s="6">
        <v>0</v>
      </c>
      <c r="AA321" s="16" t="s">
        <v>1003</v>
      </c>
      <c r="AB321" s="16" t="s">
        <v>1003</v>
      </c>
      <c r="AC321" s="6">
        <f>IF(ISTEXT(X321), 0, IF(X321&gt;1.4, 1, 0))</f>
        <v>0</v>
      </c>
      <c r="AD321" s="6">
        <f>IF(OR(ISTEXT(Y321), ISTEXT(Z321)), 0, IF(OR(Y321&gt;3, Z321&gt;=2), 1, 0))</f>
        <v>0</v>
      </c>
      <c r="AE321" s="6">
        <f>IF(AND(ISTEXT(AA321), ISTEXT(AB321)), 0, IF(AND(AA321&gt;0.03, AB321&gt;=1), 1, 0))</f>
        <v>0</v>
      </c>
      <c r="AF321" s="4" t="s">
        <v>1005</v>
      </c>
      <c r="AG321" s="5">
        <v>0</v>
      </c>
      <c r="AH321" s="4" t="str">
        <f>IF(OR(AI321&gt;=3,AJ321="Shock"),"Shock","No Shock")</f>
        <v>No Shock</v>
      </c>
      <c r="AI321" s="61">
        <v>1</v>
      </c>
      <c r="AJ321" s="6" t="str">
        <f>IF(AK321&gt;=1,"Shock","No Shock")</f>
        <v>No Shock</v>
      </c>
      <c r="AK321">
        <v>0</v>
      </c>
    </row>
    <row r="322" spans="1:37" ht="17.5" thickTop="1" thickBot="1" x14ac:dyDescent="0.5">
      <c r="A322" s="50" t="s">
        <v>147</v>
      </c>
      <c r="B322" s="3" t="s">
        <v>596</v>
      </c>
      <c r="C322" s="3" t="s">
        <v>623</v>
      </c>
      <c r="D322" s="3" t="s">
        <v>624</v>
      </c>
      <c r="E322" s="3" t="str">
        <f>_xlfn.CONCAT(D322,"_",A322)</f>
        <v>AF1814_February</v>
      </c>
      <c r="F322" s="10">
        <v>45624.097845951284</v>
      </c>
      <c r="G322" s="8">
        <f>COUNTIF(H322, "Shock")+COUNTIF(V322, "Shock")+COUNTIF(AF322, "Shock")+COUNTIF(AH322, "Shock")</f>
        <v>1</v>
      </c>
      <c r="H322" s="4" t="str">
        <f>IF(I322&gt;0, "Shock", "No shock")</f>
        <v>Shock</v>
      </c>
      <c r="I322" s="4">
        <f>SUM(P322:U322)</f>
        <v>2</v>
      </c>
      <c r="J322" s="17">
        <v>-0.38492050766944902</v>
      </c>
      <c r="K322" s="17">
        <v>-1.4022762924432799</v>
      </c>
      <c r="L322" s="6" t="s">
        <v>1003</v>
      </c>
      <c r="M322" s="6" t="s">
        <v>1003</v>
      </c>
      <c r="N322" s="6" t="s">
        <v>1003</v>
      </c>
      <c r="O322" s="17">
        <v>-1.5332835624765899</v>
      </c>
      <c r="P322" s="56">
        <f>IF(J322&lt;=-0.8, 1, 0)</f>
        <v>0</v>
      </c>
      <c r="Q322" s="6">
        <f>IF(K322&lt;=-0.8, 1, 0)</f>
        <v>1</v>
      </c>
      <c r="R322" s="6">
        <f>IF(AND(NOT(ISTEXT(L322)),L322&gt;=0.25),1,0)</f>
        <v>0</v>
      </c>
      <c r="S322" s="6">
        <f>IF(AND(NOT(ISTEXT(M322)),M322&gt;=0.25), 1, 0)</f>
        <v>0</v>
      </c>
      <c r="T322" s="6">
        <f>IF(AND(NOT(ISTEXT(N322)), N322&gt;=3), 1, 0)</f>
        <v>0</v>
      </c>
      <c r="U322" s="6">
        <f>IF(O322&lt;=-0.8, 1, 0)</f>
        <v>1</v>
      </c>
      <c r="V322" s="4" t="str">
        <f>IF(W322&gt;0, "Shock", "No shock")</f>
        <v>No shock</v>
      </c>
      <c r="W322" s="4">
        <f>SUM(AC322:AE322)</f>
        <v>0</v>
      </c>
      <c r="X322" s="51">
        <v>1.2167350000000001</v>
      </c>
      <c r="Y322" s="6">
        <v>0</v>
      </c>
      <c r="Z322" s="6">
        <v>0</v>
      </c>
      <c r="AA322" s="16" t="s">
        <v>1003</v>
      </c>
      <c r="AB322" s="16" t="s">
        <v>1003</v>
      </c>
      <c r="AC322" s="6">
        <f>IF(ISTEXT(X322), 0, IF(X322&gt;1.4, 1, 0))</f>
        <v>0</v>
      </c>
      <c r="AD322" s="6">
        <f>IF(OR(ISTEXT(Y322), ISTEXT(Z322)), 0, IF(OR(Y322&gt;3, Z322&gt;=2), 1, 0))</f>
        <v>0</v>
      </c>
      <c r="AE322" s="6">
        <f>IF(AND(ISTEXT(AA322), ISTEXT(AB322)), 0, IF(AND(AA322&gt;0.03, AB322&gt;=1), 1, 0))</f>
        <v>0</v>
      </c>
      <c r="AF322" s="4" t="s">
        <v>1005</v>
      </c>
      <c r="AG322" s="5">
        <v>0</v>
      </c>
      <c r="AH322" s="4" t="str">
        <f>IF(OR(AI322&gt;=3,AJ322="Shock"),"Shock","No Shock")</f>
        <v>No Shock</v>
      </c>
      <c r="AI322" s="61">
        <v>1</v>
      </c>
      <c r="AJ322" s="6" t="str">
        <f>IF(AK322&gt;=1,"Shock","No Shock")</f>
        <v>No Shock</v>
      </c>
      <c r="AK322">
        <v>0</v>
      </c>
    </row>
    <row r="323" spans="1:37" ht="17.5" thickTop="1" thickBot="1" x14ac:dyDescent="0.5">
      <c r="A323" s="50" t="s">
        <v>147</v>
      </c>
      <c r="B323" s="3" t="s">
        <v>660</v>
      </c>
      <c r="C323" s="3" t="s">
        <v>667</v>
      </c>
      <c r="D323" s="3" t="s">
        <v>668</v>
      </c>
      <c r="E323" s="3" t="str">
        <f>_xlfn.CONCAT(D323,"_",A323)</f>
        <v>AF2104_February</v>
      </c>
      <c r="F323" s="10">
        <v>57632.342661651506</v>
      </c>
      <c r="G323" s="8">
        <f>COUNTIF(H323, "Shock")+COUNTIF(V323, "Shock")+COUNTIF(AF323, "Shock")+COUNTIF(AH323, "Shock")</f>
        <v>1</v>
      </c>
      <c r="H323" s="4" t="str">
        <f>IF(I323&gt;0, "Shock", "No shock")</f>
        <v>Shock</v>
      </c>
      <c r="I323" s="4">
        <f>SUM(P323:U323)</f>
        <v>1</v>
      </c>
      <c r="J323" s="17">
        <v>0.65558268201465797</v>
      </c>
      <c r="K323" s="17">
        <v>-0.90203132537695097</v>
      </c>
      <c r="L323" s="6" t="s">
        <v>1003</v>
      </c>
      <c r="M323" s="6" t="s">
        <v>1003</v>
      </c>
      <c r="N323" s="6" t="s">
        <v>1003</v>
      </c>
      <c r="O323" s="17">
        <v>-0.689633164715721</v>
      </c>
      <c r="P323" s="56">
        <f>IF(J323&lt;=-0.8, 1, 0)</f>
        <v>0</v>
      </c>
      <c r="Q323" s="6">
        <f>IF(K323&lt;=-0.8, 1, 0)</f>
        <v>1</v>
      </c>
      <c r="R323" s="6">
        <f>IF(AND(NOT(ISTEXT(L323)),L323&gt;=0.25),1,0)</f>
        <v>0</v>
      </c>
      <c r="S323" s="6">
        <f>IF(AND(NOT(ISTEXT(M323)),M323&gt;=0.25), 1, 0)</f>
        <v>0</v>
      </c>
      <c r="T323" s="6">
        <f>IF(AND(NOT(ISTEXT(N323)), N323&gt;=3), 1, 0)</f>
        <v>0</v>
      </c>
      <c r="U323" s="6">
        <f>IF(O323&lt;=-0.8, 1, 0)</f>
        <v>0</v>
      </c>
      <c r="V323" s="4" t="str">
        <f>IF(W323&gt;0, "Shock", "No shock")</f>
        <v>No shock</v>
      </c>
      <c r="W323" s="4">
        <f>SUM(AC323:AE323)</f>
        <v>0</v>
      </c>
      <c r="X323" s="51">
        <v>0.82236399999999998</v>
      </c>
      <c r="Y323" s="6">
        <v>0</v>
      </c>
      <c r="Z323" s="6">
        <v>0</v>
      </c>
      <c r="AA323" s="16" t="s">
        <v>1003</v>
      </c>
      <c r="AB323" s="16" t="s">
        <v>1003</v>
      </c>
      <c r="AC323" s="6">
        <f>IF(ISTEXT(X323), 0, IF(X323&gt;1.4, 1, 0))</f>
        <v>0</v>
      </c>
      <c r="AD323" s="6">
        <f>IF(OR(ISTEXT(Y323), ISTEXT(Z323)), 0, IF(OR(Y323&gt;3, Z323&gt;=2), 1, 0))</f>
        <v>0</v>
      </c>
      <c r="AE323" s="6">
        <f>IF(AND(ISTEXT(AA323), ISTEXT(AB323)), 0, IF(AND(AA323&gt;0.03, AB323&gt;=1), 1, 0))</f>
        <v>0</v>
      </c>
      <c r="AF323" s="4" t="s">
        <v>1005</v>
      </c>
      <c r="AG323" s="5">
        <v>0</v>
      </c>
      <c r="AH323" s="4" t="str">
        <f>IF(OR(AI323&gt;=3,AJ323="Shock"),"Shock","No Shock")</f>
        <v>No Shock</v>
      </c>
      <c r="AI323" s="61">
        <v>1</v>
      </c>
      <c r="AJ323" s="6" t="str">
        <f>IF(AK323&gt;=1,"Shock","No Shock")</f>
        <v>No Shock</v>
      </c>
      <c r="AK323">
        <v>0</v>
      </c>
    </row>
    <row r="324" spans="1:37" ht="17.5" thickTop="1" thickBot="1" x14ac:dyDescent="0.5">
      <c r="A324" s="50" t="s">
        <v>147</v>
      </c>
      <c r="B324" s="3" t="s">
        <v>660</v>
      </c>
      <c r="C324" s="3" t="s">
        <v>674</v>
      </c>
      <c r="D324" s="3" t="s">
        <v>675</v>
      </c>
      <c r="E324" s="3" t="str">
        <f>_xlfn.CONCAT(D324,"_",A324)</f>
        <v>AF2108_February</v>
      </c>
      <c r="F324" s="10">
        <v>126259.56077684647</v>
      </c>
      <c r="G324" s="8">
        <f>COUNTIF(H324, "Shock")+COUNTIF(V324, "Shock")+COUNTIF(AF324, "Shock")+COUNTIF(AH324, "Shock")</f>
        <v>1</v>
      </c>
      <c r="H324" s="4" t="str">
        <f>IF(I324&gt;0, "Shock", "No shock")</f>
        <v>Shock</v>
      </c>
      <c r="I324" s="4">
        <f>SUM(P324:U324)</f>
        <v>2</v>
      </c>
      <c r="J324" s="17">
        <v>-0.17927950933564099</v>
      </c>
      <c r="K324" s="17">
        <v>-1.46607960187472</v>
      </c>
      <c r="L324" s="6" t="s">
        <v>1003</v>
      </c>
      <c r="M324" s="6" t="s">
        <v>1003</v>
      </c>
      <c r="N324" s="6" t="s">
        <v>1003</v>
      </c>
      <c r="O324" s="17">
        <v>-0.84150114917743057</v>
      </c>
      <c r="P324" s="56">
        <f>IF(J324&lt;=-0.8, 1, 0)</f>
        <v>0</v>
      </c>
      <c r="Q324" s="6">
        <f>IF(K324&lt;=-0.8, 1, 0)</f>
        <v>1</v>
      </c>
      <c r="R324" s="6">
        <f>IF(AND(NOT(ISTEXT(L324)),L324&gt;=0.25),1,0)</f>
        <v>0</v>
      </c>
      <c r="S324" s="6">
        <f>IF(AND(NOT(ISTEXT(M324)),M324&gt;=0.25), 1, 0)</f>
        <v>0</v>
      </c>
      <c r="T324" s="6">
        <f>IF(AND(NOT(ISTEXT(N324)), N324&gt;=3), 1, 0)</f>
        <v>0</v>
      </c>
      <c r="U324" s="6">
        <f>IF(O324&lt;=-0.8, 1, 0)</f>
        <v>1</v>
      </c>
      <c r="V324" s="4" t="str">
        <f>IF(W324&gt;0, "Shock", "No shock")</f>
        <v>No shock</v>
      </c>
      <c r="W324" s="4">
        <f>SUM(AC324:AE324)</f>
        <v>0</v>
      </c>
      <c r="X324" s="51">
        <v>0.73730000000000007</v>
      </c>
      <c r="Y324" s="6">
        <v>0</v>
      </c>
      <c r="Z324" s="6">
        <v>0</v>
      </c>
      <c r="AA324" s="16" t="s">
        <v>1003</v>
      </c>
      <c r="AB324" s="16" t="s">
        <v>1003</v>
      </c>
      <c r="AC324" s="6">
        <f>IF(ISTEXT(X324), 0, IF(X324&gt;1.4, 1, 0))</f>
        <v>0</v>
      </c>
      <c r="AD324" s="6">
        <f>IF(OR(ISTEXT(Y324), ISTEXT(Z324)), 0, IF(OR(Y324&gt;3, Z324&gt;=2), 1, 0))</f>
        <v>0</v>
      </c>
      <c r="AE324" s="6">
        <f>IF(AND(ISTEXT(AA324), ISTEXT(AB324)), 0, IF(AND(AA324&gt;0.03, AB324&gt;=1), 1, 0))</f>
        <v>0</v>
      </c>
      <c r="AF324" s="4" t="s">
        <v>1005</v>
      </c>
      <c r="AG324" s="5">
        <v>0</v>
      </c>
      <c r="AH324" s="4" t="str">
        <f>IF(OR(AI324&gt;=3,AJ324="Shock"),"Shock","No Shock")</f>
        <v>No Shock</v>
      </c>
      <c r="AI324" s="61">
        <v>1</v>
      </c>
      <c r="AJ324" s="6" t="str">
        <f>IF(AK324&gt;=1,"Shock","No Shock")</f>
        <v>No Shock</v>
      </c>
      <c r="AK324">
        <v>0</v>
      </c>
    </row>
    <row r="325" spans="1:37" ht="17.5" thickTop="1" thickBot="1" x14ac:dyDescent="0.5">
      <c r="A325" s="50" t="s">
        <v>147</v>
      </c>
      <c r="B325" s="3" t="s">
        <v>660</v>
      </c>
      <c r="C325" s="3" t="s">
        <v>690</v>
      </c>
      <c r="D325" s="3" t="s">
        <v>691</v>
      </c>
      <c r="E325" s="3" t="str">
        <f>_xlfn.CONCAT(D325,"_",A325)</f>
        <v>AF2116_February</v>
      </c>
      <c r="F325" s="10">
        <v>8749.9948591340981</v>
      </c>
      <c r="G325" s="8">
        <f>COUNTIF(H325, "Shock")+COUNTIF(V325, "Shock")+COUNTIF(AF325, "Shock")+COUNTIF(AH325, "Shock")</f>
        <v>2</v>
      </c>
      <c r="H325" s="4" t="str">
        <f>IF(I325&gt;0, "Shock", "No shock")</f>
        <v>Shock</v>
      </c>
      <c r="I325" s="4">
        <f>SUM(P325:U325)</f>
        <v>1</v>
      </c>
      <c r="J325" s="17">
        <v>-0.48988204201062502</v>
      </c>
      <c r="K325" s="17">
        <v>-1.3729768196741701</v>
      </c>
      <c r="L325" s="6" t="s">
        <v>1003</v>
      </c>
      <c r="M325" s="6" t="s">
        <v>1003</v>
      </c>
      <c r="N325" s="6" t="s">
        <v>1003</v>
      </c>
      <c r="O325" s="17">
        <v>-0.2529829210872131</v>
      </c>
      <c r="P325" s="56">
        <f>IF(J325&lt;=-0.8, 1, 0)</f>
        <v>0</v>
      </c>
      <c r="Q325" s="6">
        <f>IF(K325&lt;=-0.8, 1, 0)</f>
        <v>1</v>
      </c>
      <c r="R325" s="6">
        <f>IF(AND(NOT(ISTEXT(L325)),L325&gt;=0.25),1,0)</f>
        <v>0</v>
      </c>
      <c r="S325" s="6">
        <f>IF(AND(NOT(ISTEXT(M325)),M325&gt;=0.25), 1, 0)</f>
        <v>0</v>
      </c>
      <c r="T325" s="6">
        <f>IF(AND(NOT(ISTEXT(N325)), N325&gt;=3), 1, 0)</f>
        <v>0</v>
      </c>
      <c r="U325" s="6">
        <f>IF(O325&lt;=-0.8, 1, 0)</f>
        <v>0</v>
      </c>
      <c r="V325" s="4" t="str">
        <f>IF(W325&gt;0, "Shock", "No shock")</f>
        <v>No shock</v>
      </c>
      <c r="W325" s="4">
        <f>SUM(AC325:AE325)</f>
        <v>0</v>
      </c>
      <c r="X325" s="16" t="s">
        <v>1003</v>
      </c>
      <c r="Y325" s="6">
        <v>0</v>
      </c>
      <c r="Z325" s="6">
        <v>0</v>
      </c>
      <c r="AA325" s="16" t="s">
        <v>1003</v>
      </c>
      <c r="AB325" s="16" t="s">
        <v>1003</v>
      </c>
      <c r="AC325" s="6">
        <f>IF(ISTEXT(X325), 0, IF(X325&gt;1.4, 1, 0))</f>
        <v>0</v>
      </c>
      <c r="AD325" s="6">
        <f>IF(OR(ISTEXT(Y325), ISTEXT(Z325)), 0, IF(OR(Y325&gt;3, Z325&gt;=2), 1, 0))</f>
        <v>0</v>
      </c>
      <c r="AE325" s="6">
        <f>IF(AND(ISTEXT(AA325), ISTEXT(AB325)), 0, IF(AND(AA325&gt;0.03, AB325&gt;=1), 1, 0))</f>
        <v>0</v>
      </c>
      <c r="AF325" s="4" t="s">
        <v>1005</v>
      </c>
      <c r="AG325" s="5">
        <v>0</v>
      </c>
      <c r="AH325" s="4" t="str">
        <f>IF(OR(AI325&gt;=3,AJ325="Shock"),"Shock","No Shock")</f>
        <v>Shock</v>
      </c>
      <c r="AI325" s="61">
        <v>1</v>
      </c>
      <c r="AJ325" s="6" t="str">
        <f>IF(AK325&gt;=1,"Shock","No Shock")</f>
        <v>Shock</v>
      </c>
      <c r="AK325">
        <v>2</v>
      </c>
    </row>
    <row r="326" spans="1:37" ht="17.5" thickTop="1" thickBot="1" x14ac:dyDescent="0.5">
      <c r="A326" s="50" t="s">
        <v>147</v>
      </c>
      <c r="B326" s="3" t="s">
        <v>692</v>
      </c>
      <c r="C326" s="3" t="s">
        <v>692</v>
      </c>
      <c r="D326" s="3" t="s">
        <v>693</v>
      </c>
      <c r="E326" s="3" t="str">
        <f>_xlfn.CONCAT(D326,"_",A326)</f>
        <v>AF2201_February</v>
      </c>
      <c r="F326" s="10">
        <v>203273.3294630349</v>
      </c>
      <c r="G326" s="8">
        <f>COUNTIF(H326, "Shock")+COUNTIF(V326, "Shock")+COUNTIF(AF326, "Shock")+COUNTIF(AH326, "Shock")</f>
        <v>1</v>
      </c>
      <c r="H326" s="4" t="str">
        <f>IF(I326&gt;0, "Shock", "No shock")</f>
        <v>Shock</v>
      </c>
      <c r="I326" s="4">
        <f>SUM(P326:U326)</f>
        <v>1</v>
      </c>
      <c r="J326" s="17">
        <v>-0.14965609431371299</v>
      </c>
      <c r="K326" s="17">
        <v>-1.4432963090283499</v>
      </c>
      <c r="L326" s="6" t="s">
        <v>1003</v>
      </c>
      <c r="M326" s="6" t="s">
        <v>1003</v>
      </c>
      <c r="N326" s="6" t="s">
        <v>1003</v>
      </c>
      <c r="O326" s="17">
        <v>-0.42056433351979688</v>
      </c>
      <c r="P326" s="56">
        <f>IF(J326&lt;=-0.8, 1, 0)</f>
        <v>0</v>
      </c>
      <c r="Q326" s="6">
        <f>IF(K326&lt;=-0.8, 1, 0)</f>
        <v>1</v>
      </c>
      <c r="R326" s="6">
        <f>IF(AND(NOT(ISTEXT(L326)),L326&gt;=0.25),1,0)</f>
        <v>0</v>
      </c>
      <c r="S326" s="6">
        <f>IF(AND(NOT(ISTEXT(M326)),M326&gt;=0.25), 1, 0)</f>
        <v>0</v>
      </c>
      <c r="T326" s="6">
        <f>IF(AND(NOT(ISTEXT(N326)), N326&gt;=3), 1, 0)</f>
        <v>0</v>
      </c>
      <c r="U326" s="6">
        <f>IF(O326&lt;=-0.8, 1, 0)</f>
        <v>0</v>
      </c>
      <c r="V326" s="4" t="str">
        <f>IF(W326&gt;0, "Shock", "No shock")</f>
        <v>No shock</v>
      </c>
      <c r="W326" s="4">
        <f>SUM(AC326:AE326)</f>
        <v>0</v>
      </c>
      <c r="X326" s="51">
        <v>0.68457800000000002</v>
      </c>
      <c r="Y326" s="6">
        <v>0</v>
      </c>
      <c r="Z326" s="6">
        <v>0</v>
      </c>
      <c r="AA326" s="16" t="s">
        <v>1003</v>
      </c>
      <c r="AB326" s="16" t="s">
        <v>1003</v>
      </c>
      <c r="AC326" s="6">
        <f>IF(ISTEXT(X326), 0, IF(X326&gt;1.4, 1, 0))</f>
        <v>0</v>
      </c>
      <c r="AD326" s="6">
        <f>IF(OR(ISTEXT(Y326), ISTEXT(Z326)), 0, IF(OR(Y326&gt;3, Z326&gt;=2), 1, 0))</f>
        <v>0</v>
      </c>
      <c r="AE326" s="6">
        <f>IF(AND(ISTEXT(AA326), ISTEXT(AB326)), 0, IF(AND(AA326&gt;0.03, AB326&gt;=1), 1, 0))</f>
        <v>0</v>
      </c>
      <c r="AF326" s="4" t="s">
        <v>1005</v>
      </c>
      <c r="AG326" s="5">
        <v>0</v>
      </c>
      <c r="AH326" s="4" t="str">
        <f>IF(OR(AI326&gt;=3,AJ326="Shock"),"Shock","No Shock")</f>
        <v>No Shock</v>
      </c>
      <c r="AI326" s="61">
        <v>1</v>
      </c>
      <c r="AJ326" s="6" t="str">
        <f>IF(AK326&gt;=1,"Shock","No Shock")</f>
        <v>No Shock</v>
      </c>
      <c r="AK326">
        <v>0</v>
      </c>
    </row>
    <row r="327" spans="1:37" ht="17.5" thickTop="1" thickBot="1" x14ac:dyDescent="0.5">
      <c r="A327" s="50" t="s">
        <v>147</v>
      </c>
      <c r="B327" s="3" t="s">
        <v>178</v>
      </c>
      <c r="C327" s="3" t="s">
        <v>183</v>
      </c>
      <c r="D327" s="3" t="s">
        <v>184</v>
      </c>
      <c r="E327" s="3" t="str">
        <f>_xlfn.CONCAT(D327,"_",A327)</f>
        <v>AF0203_February</v>
      </c>
      <c r="F327" s="10">
        <v>37260.583919503311</v>
      </c>
      <c r="G327" s="8">
        <f>COUNTIF(H327, "Shock")+COUNTIF(V327, "Shock")+COUNTIF(AF327, "Shock")+COUNTIF(AH327, "Shock")</f>
        <v>2</v>
      </c>
      <c r="H327" s="4" t="str">
        <f>IF(I327&gt;0, "Shock", "No shock")</f>
        <v>Shock</v>
      </c>
      <c r="I327" s="4">
        <f>SUM(P327:U327)</f>
        <v>1</v>
      </c>
      <c r="J327" s="17">
        <v>-0.29079125374555598</v>
      </c>
      <c r="K327" s="17">
        <v>-1.05507830381393</v>
      </c>
      <c r="L327" s="6" t="s">
        <v>1003</v>
      </c>
      <c r="M327" s="6" t="s">
        <v>1003</v>
      </c>
      <c r="N327" s="6" t="s">
        <v>1003</v>
      </c>
      <c r="O327" s="17">
        <v>-0.56633392506146418</v>
      </c>
      <c r="P327" s="56">
        <f>IF(J327&lt;=-0.8, 1, 0)</f>
        <v>0</v>
      </c>
      <c r="Q327" s="6">
        <f>IF(K327&lt;=-0.8, 1, 0)</f>
        <v>1</v>
      </c>
      <c r="R327" s="6">
        <f>IF(AND(NOT(ISTEXT(L327)),L327&gt;=0.25),1,0)</f>
        <v>0</v>
      </c>
      <c r="S327" s="6">
        <f>IF(AND(NOT(ISTEXT(M327)),M327&gt;=0.25), 1, 0)</f>
        <v>0</v>
      </c>
      <c r="T327" s="6">
        <f>IF(AND(NOT(ISTEXT(N327)), N327&gt;=3), 1, 0)</f>
        <v>0</v>
      </c>
      <c r="U327" s="6">
        <f>IF(O327&lt;=-0.8, 1, 0)</f>
        <v>0</v>
      </c>
      <c r="V327" s="4" t="str">
        <f>IF(W327&gt;0, "Shock", "No shock")</f>
        <v>No shock</v>
      </c>
      <c r="W327" s="4">
        <f>SUM(AC327:AE327)</f>
        <v>0</v>
      </c>
      <c r="X327" s="51">
        <v>1.1371439999999999</v>
      </c>
      <c r="Y327" s="6">
        <v>0</v>
      </c>
      <c r="Z327" s="6">
        <v>0</v>
      </c>
      <c r="AA327" s="16" t="s">
        <v>1003</v>
      </c>
      <c r="AB327" s="16" t="s">
        <v>1003</v>
      </c>
      <c r="AC327" s="6">
        <f>IF(ISTEXT(X327), 0, IF(X327&gt;1.4, 1, 0))</f>
        <v>0</v>
      </c>
      <c r="AD327" s="6">
        <f>IF(OR(ISTEXT(Y327), ISTEXT(Z327)), 0, IF(OR(Y327&gt;3, Z327&gt;=2), 1, 0))</f>
        <v>0</v>
      </c>
      <c r="AE327" s="6">
        <f>IF(AND(ISTEXT(AA327), ISTEXT(AB327)), 0, IF(AND(AA327&gt;0.03, AB327&gt;=1), 1, 0))</f>
        <v>0</v>
      </c>
      <c r="AF327" s="4" t="s">
        <v>1005</v>
      </c>
      <c r="AG327" s="5">
        <v>0</v>
      </c>
      <c r="AH327" s="4" t="str">
        <f>IF(OR(AI327&gt;=3,AJ327="Shock"),"Shock","No Shock")</f>
        <v>Shock</v>
      </c>
      <c r="AI327" s="61">
        <v>2</v>
      </c>
      <c r="AJ327" s="6" t="str">
        <f>IF(AK327&gt;=1,"Shock","No Shock")</f>
        <v>Shock</v>
      </c>
      <c r="AK327">
        <v>9</v>
      </c>
    </row>
    <row r="328" spans="1:37" ht="17.5" thickTop="1" thickBot="1" x14ac:dyDescent="0.5">
      <c r="A328" s="50" t="s">
        <v>147</v>
      </c>
      <c r="B328" s="3" t="s">
        <v>214</v>
      </c>
      <c r="C328" s="3" t="s">
        <v>229</v>
      </c>
      <c r="D328" s="3" t="s">
        <v>230</v>
      </c>
      <c r="E328" s="3" t="str">
        <f>_xlfn.CONCAT(D328,"_",A328)</f>
        <v>AF0408_February</v>
      </c>
      <c r="F328" s="10">
        <v>72392.580548847996</v>
      </c>
      <c r="G328" s="8">
        <f>COUNTIF(H328, "Shock")+COUNTIF(V328, "Shock")+COUNTIF(AF328, "Shock")+COUNTIF(AH328, "Shock")</f>
        <v>0</v>
      </c>
      <c r="H328" s="4" t="str">
        <f>IF(I328&gt;0, "Shock", "No shock")</f>
        <v>No shock</v>
      </c>
      <c r="I328" s="4">
        <f>SUM(P328:U328)</f>
        <v>0</v>
      </c>
      <c r="J328" s="17">
        <v>-0.46557000279426602</v>
      </c>
      <c r="K328" s="17">
        <v>-0.44291538124283197</v>
      </c>
      <c r="L328" s="6" t="s">
        <v>1003</v>
      </c>
      <c r="M328" s="6" t="s">
        <v>1003</v>
      </c>
      <c r="N328" s="6" t="s">
        <v>1003</v>
      </c>
      <c r="O328" s="17">
        <v>0.52672548398283836</v>
      </c>
      <c r="P328" s="56">
        <f>IF(J328&lt;=-0.8, 1, 0)</f>
        <v>0</v>
      </c>
      <c r="Q328" s="6">
        <f>IF(K328&lt;=-0.8, 1, 0)</f>
        <v>0</v>
      </c>
      <c r="R328" s="6">
        <f>IF(AND(NOT(ISTEXT(L328)),L328&gt;=0.25),1,0)</f>
        <v>0</v>
      </c>
      <c r="S328" s="6">
        <f>IF(AND(NOT(ISTEXT(M328)),M328&gt;=0.25), 1, 0)</f>
        <v>0</v>
      </c>
      <c r="T328" s="6">
        <f>IF(AND(NOT(ISTEXT(N328)), N328&gt;=3), 1, 0)</f>
        <v>0</v>
      </c>
      <c r="U328" s="6">
        <f>IF(O328&lt;=-0.8, 1, 0)</f>
        <v>0</v>
      </c>
      <c r="V328" s="4" t="str">
        <f>IF(W328&gt;0, "Shock", "No shock")</f>
        <v>No shock</v>
      </c>
      <c r="W328" s="4">
        <f>SUM(AC328:AE328)</f>
        <v>0</v>
      </c>
      <c r="X328" s="51">
        <v>0.74941400000000002</v>
      </c>
      <c r="Y328" s="6">
        <v>0</v>
      </c>
      <c r="Z328" s="6">
        <v>0</v>
      </c>
      <c r="AA328" s="16" t="s">
        <v>1003</v>
      </c>
      <c r="AB328" s="16" t="s">
        <v>1003</v>
      </c>
      <c r="AC328" s="6">
        <f>IF(ISTEXT(X328), 0, IF(X328&gt;1.4, 1, 0))</f>
        <v>0</v>
      </c>
      <c r="AD328" s="6">
        <f>IF(OR(ISTEXT(Y328), ISTEXT(Z328)), 0, IF(OR(Y328&gt;3, Z328&gt;=2), 1, 0))</f>
        <v>0</v>
      </c>
      <c r="AE328" s="6">
        <f>IF(AND(ISTEXT(AA328), ISTEXT(AB328)), 0, IF(AND(AA328&gt;0.03, AB328&gt;=1), 1, 0))</f>
        <v>0</v>
      </c>
      <c r="AF328" s="4" t="s">
        <v>1005</v>
      </c>
      <c r="AG328" s="5">
        <v>0</v>
      </c>
      <c r="AH328" s="4" t="str">
        <f>IF(OR(AI328&gt;=3,AJ328="Shock"),"Shock","No Shock")</f>
        <v>No Shock</v>
      </c>
      <c r="AI328" s="61">
        <v>2</v>
      </c>
      <c r="AJ328" s="6" t="str">
        <f>IF(AK328&gt;=1,"Shock","No Shock")</f>
        <v>No Shock</v>
      </c>
      <c r="AK328">
        <v>0</v>
      </c>
    </row>
    <row r="329" spans="1:37" ht="17.5" thickTop="1" thickBot="1" x14ac:dyDescent="0.5">
      <c r="A329" s="50" t="s">
        <v>147</v>
      </c>
      <c r="B329" s="3" t="s">
        <v>193</v>
      </c>
      <c r="C329" s="3" t="s">
        <v>202</v>
      </c>
      <c r="D329" s="3" t="s">
        <v>203</v>
      </c>
      <c r="E329" s="3" t="str">
        <f>_xlfn.CONCAT(D329,"_",A329)</f>
        <v>AF0305_February</v>
      </c>
      <c r="F329" s="10">
        <v>81688.260597158398</v>
      </c>
      <c r="G329" s="8">
        <f>COUNTIF(H329, "Shock")+COUNTIF(V329, "Shock")+COUNTIF(AF329, "Shock")+COUNTIF(AH329, "Shock")</f>
        <v>1</v>
      </c>
      <c r="H329" s="4" t="str">
        <f>IF(I329&gt;0, "Shock", "No shock")</f>
        <v>Shock</v>
      </c>
      <c r="I329" s="4">
        <f>SUM(P329:U329)</f>
        <v>1</v>
      </c>
      <c r="J329" s="17">
        <v>-0.40129527449607799</v>
      </c>
      <c r="K329" s="17">
        <v>-1.2501484751701399</v>
      </c>
      <c r="L329" s="6" t="s">
        <v>1003</v>
      </c>
      <c r="M329" s="6" t="s">
        <v>1003</v>
      </c>
      <c r="N329" s="6" t="s">
        <v>1003</v>
      </c>
      <c r="O329" s="17">
        <v>-7.6914505099460684E-2</v>
      </c>
      <c r="P329" s="56">
        <f>IF(J329&lt;=-0.8, 1, 0)</f>
        <v>0</v>
      </c>
      <c r="Q329" s="6">
        <f>IF(K329&lt;=-0.8, 1, 0)</f>
        <v>1</v>
      </c>
      <c r="R329" s="6">
        <f>IF(AND(NOT(ISTEXT(L329)),L329&gt;=0.25),1,0)</f>
        <v>0</v>
      </c>
      <c r="S329" s="6">
        <f>IF(AND(NOT(ISTEXT(M329)),M329&gt;=0.25), 1, 0)</f>
        <v>0</v>
      </c>
      <c r="T329" s="6">
        <f>IF(AND(NOT(ISTEXT(N329)), N329&gt;=3), 1, 0)</f>
        <v>0</v>
      </c>
      <c r="U329" s="6">
        <f>IF(O329&lt;=-0.8, 1, 0)</f>
        <v>0</v>
      </c>
      <c r="V329" s="4" t="str">
        <f>IF(W329&gt;0, "Shock", "No shock")</f>
        <v>No shock</v>
      </c>
      <c r="W329" s="4">
        <f>SUM(AC329:AE329)</f>
        <v>0</v>
      </c>
      <c r="X329" s="51">
        <v>1.0757909999999999</v>
      </c>
      <c r="Y329" s="6">
        <v>0</v>
      </c>
      <c r="Z329" s="6">
        <v>0</v>
      </c>
      <c r="AA329" s="16" t="s">
        <v>1003</v>
      </c>
      <c r="AB329" s="16" t="s">
        <v>1003</v>
      </c>
      <c r="AC329" s="6">
        <f>IF(ISTEXT(X329), 0, IF(X329&gt;1.4, 1, 0))</f>
        <v>0</v>
      </c>
      <c r="AD329" s="6">
        <f>IF(OR(ISTEXT(Y329), ISTEXT(Z329)), 0, IF(OR(Y329&gt;3, Z329&gt;=2), 1, 0))</f>
        <v>0</v>
      </c>
      <c r="AE329" s="6">
        <f>IF(AND(ISTEXT(AA329), ISTEXT(AB329)), 0, IF(AND(AA329&gt;0.03, AB329&gt;=1), 1, 0))</f>
        <v>0</v>
      </c>
      <c r="AF329" s="4" t="s">
        <v>1005</v>
      </c>
      <c r="AG329" s="5">
        <v>0</v>
      </c>
      <c r="AH329" s="4" t="str">
        <f>IF(OR(AI329&gt;=3,AJ329="Shock"),"Shock","No Shock")</f>
        <v>No Shock</v>
      </c>
      <c r="AI329" s="61">
        <v>2</v>
      </c>
      <c r="AJ329" s="6" t="str">
        <f>IF(AK329&gt;=1,"Shock","No Shock")</f>
        <v>No Shock</v>
      </c>
      <c r="AK329">
        <v>0</v>
      </c>
    </row>
    <row r="330" spans="1:37" ht="17.5" thickTop="1" thickBot="1" x14ac:dyDescent="0.5">
      <c r="A330" s="50" t="s">
        <v>147</v>
      </c>
      <c r="B330" s="3" t="s">
        <v>319</v>
      </c>
      <c r="C330" s="3" t="s">
        <v>344</v>
      </c>
      <c r="D330" s="3" t="s">
        <v>345</v>
      </c>
      <c r="E330" s="3" t="str">
        <f>_xlfn.CONCAT(D330,"_",A330)</f>
        <v>AF0913_February</v>
      </c>
      <c r="F330" s="10">
        <v>115018.46101704724</v>
      </c>
      <c r="G330" s="8">
        <f>COUNTIF(H330, "Shock")+COUNTIF(V330, "Shock")+COUNTIF(AF330, "Shock")+COUNTIF(AH330, "Shock")</f>
        <v>1</v>
      </c>
      <c r="H330" s="4" t="str">
        <f>IF(I330&gt;0, "Shock", "No shock")</f>
        <v>Shock</v>
      </c>
      <c r="I330" s="4">
        <f>SUM(P330:U330)</f>
        <v>1</v>
      </c>
      <c r="J330" s="17">
        <v>-0.798868691921234</v>
      </c>
      <c r="K330" s="17">
        <v>-1.2920589240392</v>
      </c>
      <c r="L330" s="6" t="s">
        <v>1003</v>
      </c>
      <c r="M330" s="6" t="s">
        <v>1003</v>
      </c>
      <c r="N330" s="6" t="s">
        <v>1003</v>
      </c>
      <c r="O330" s="17">
        <v>-0.39950890372805159</v>
      </c>
      <c r="P330" s="56">
        <f>IF(J330&lt;=-0.8, 1, 0)</f>
        <v>0</v>
      </c>
      <c r="Q330" s="6">
        <f>IF(K330&lt;=-0.8, 1, 0)</f>
        <v>1</v>
      </c>
      <c r="R330" s="6">
        <f>IF(AND(NOT(ISTEXT(L330)),L330&gt;=0.25),1,0)</f>
        <v>0</v>
      </c>
      <c r="S330" s="6">
        <f>IF(AND(NOT(ISTEXT(M330)),M330&gt;=0.25), 1, 0)</f>
        <v>0</v>
      </c>
      <c r="T330" s="6">
        <f>IF(AND(NOT(ISTEXT(N330)), N330&gt;=3), 1, 0)</f>
        <v>0</v>
      </c>
      <c r="U330" s="6">
        <f>IF(O330&lt;=-0.8, 1, 0)</f>
        <v>0</v>
      </c>
      <c r="V330" s="4" t="str">
        <f>IF(W330&gt;0, "Shock", "No shock")</f>
        <v>No shock</v>
      </c>
      <c r="W330" s="4">
        <f>SUM(AC330:AE330)</f>
        <v>0</v>
      </c>
      <c r="X330" s="51">
        <v>0.87483599999999995</v>
      </c>
      <c r="Y330" s="6">
        <v>0</v>
      </c>
      <c r="Z330" s="6">
        <v>0</v>
      </c>
      <c r="AA330" s="16" t="s">
        <v>1003</v>
      </c>
      <c r="AB330" s="16" t="s">
        <v>1003</v>
      </c>
      <c r="AC330" s="6">
        <f>IF(ISTEXT(X330), 0, IF(X330&gt;1.4, 1, 0))</f>
        <v>0</v>
      </c>
      <c r="AD330" s="6">
        <f>IF(OR(ISTEXT(Y330), ISTEXT(Z330)), 0, IF(OR(Y330&gt;3, Z330&gt;=2), 1, 0))</f>
        <v>0</v>
      </c>
      <c r="AE330" s="6">
        <f>IF(AND(ISTEXT(AA330), ISTEXT(AB330)), 0, IF(AND(AA330&gt;0.03, AB330&gt;=1), 1, 0))</f>
        <v>0</v>
      </c>
      <c r="AF330" s="4" t="s">
        <v>1005</v>
      </c>
      <c r="AG330" s="5">
        <v>0</v>
      </c>
      <c r="AH330" s="4" t="str">
        <f>IF(OR(AI330&gt;=3,AJ330="Shock"),"Shock","No Shock")</f>
        <v>No Shock</v>
      </c>
      <c r="AI330" s="61">
        <v>2</v>
      </c>
      <c r="AJ330" s="6" t="str">
        <f>IF(AK330&gt;=1,"Shock","No Shock")</f>
        <v>No Shock</v>
      </c>
      <c r="AK330">
        <v>0</v>
      </c>
    </row>
    <row r="331" spans="1:37" ht="17.5" thickTop="1" thickBot="1" x14ac:dyDescent="0.5">
      <c r="A331" s="50" t="s">
        <v>147</v>
      </c>
      <c r="B331" s="3" t="s">
        <v>214</v>
      </c>
      <c r="C331" s="3" t="s">
        <v>221</v>
      </c>
      <c r="D331" s="3" t="s">
        <v>222</v>
      </c>
      <c r="E331" s="3" t="str">
        <f>_xlfn.CONCAT(D331,"_",A331)</f>
        <v>AF0404_February</v>
      </c>
      <c r="F331" s="10">
        <v>155018.31294177327</v>
      </c>
      <c r="G331" s="8">
        <f>COUNTIF(H331, "Shock")+COUNTIF(V331, "Shock")+COUNTIF(AF331, "Shock")+COUNTIF(AH331, "Shock")</f>
        <v>0</v>
      </c>
      <c r="H331" s="4" t="str">
        <f>IF(I331&gt;0, "Shock", "No shock")</f>
        <v>No shock</v>
      </c>
      <c r="I331" s="4">
        <f>SUM(P331:U331)</f>
        <v>0</v>
      </c>
      <c r="J331" s="17">
        <v>-0.122070918987609</v>
      </c>
      <c r="K331" s="17">
        <v>-0.49565182659361101</v>
      </c>
      <c r="L331" s="6" t="s">
        <v>1003</v>
      </c>
      <c r="M331" s="6" t="s">
        <v>1003</v>
      </c>
      <c r="N331" s="6" t="s">
        <v>1003</v>
      </c>
      <c r="O331" s="17">
        <v>-0.13935463454631619</v>
      </c>
      <c r="P331" s="56">
        <f>IF(J331&lt;=-0.8, 1, 0)</f>
        <v>0</v>
      </c>
      <c r="Q331" s="6">
        <f>IF(K331&lt;=-0.8, 1, 0)</f>
        <v>0</v>
      </c>
      <c r="R331" s="6">
        <f>IF(AND(NOT(ISTEXT(L331)),L331&gt;=0.25),1,0)</f>
        <v>0</v>
      </c>
      <c r="S331" s="6">
        <f>IF(AND(NOT(ISTEXT(M331)),M331&gt;=0.25), 1, 0)</f>
        <v>0</v>
      </c>
      <c r="T331" s="6">
        <f>IF(AND(NOT(ISTEXT(N331)), N331&gt;=3), 1, 0)</f>
        <v>0</v>
      </c>
      <c r="U331" s="6">
        <f>IF(O331&lt;=-0.8, 1, 0)</f>
        <v>0</v>
      </c>
      <c r="V331" s="4" t="str">
        <f>IF(W331&gt;0, "Shock", "No shock")</f>
        <v>No shock</v>
      </c>
      <c r="W331" s="4">
        <f>SUM(AC331:AE331)</f>
        <v>0</v>
      </c>
      <c r="X331" s="51">
        <v>0.88898100000000002</v>
      </c>
      <c r="Y331" s="6">
        <v>0</v>
      </c>
      <c r="Z331" s="6">
        <v>0</v>
      </c>
      <c r="AA331" s="16" t="s">
        <v>1003</v>
      </c>
      <c r="AB331" s="16" t="s">
        <v>1003</v>
      </c>
      <c r="AC331" s="6">
        <f>IF(ISTEXT(X331), 0, IF(X331&gt;1.4, 1, 0))</f>
        <v>0</v>
      </c>
      <c r="AD331" s="6">
        <f>IF(OR(ISTEXT(Y331), ISTEXT(Z331)), 0, IF(OR(Y331&gt;3, Z331&gt;=2), 1, 0))</f>
        <v>0</v>
      </c>
      <c r="AE331" s="6">
        <f>IF(AND(ISTEXT(AA331), ISTEXT(AB331)), 0, IF(AND(AA331&gt;0.03, AB331&gt;=1), 1, 0))</f>
        <v>0</v>
      </c>
      <c r="AF331" s="4" t="s">
        <v>1005</v>
      </c>
      <c r="AG331" s="5">
        <v>0</v>
      </c>
      <c r="AH331" s="4" t="str">
        <f>IF(OR(AI331&gt;=3,AJ331="Shock"),"Shock","No Shock")</f>
        <v>No Shock</v>
      </c>
      <c r="AI331" s="61">
        <v>2</v>
      </c>
      <c r="AJ331" s="6" t="str">
        <f>IF(AK331&gt;=1,"Shock","No Shock")</f>
        <v>No Shock</v>
      </c>
      <c r="AK331">
        <v>0</v>
      </c>
    </row>
    <row r="332" spans="1:37" ht="17.5" thickTop="1" thickBot="1" x14ac:dyDescent="0.5">
      <c r="A332" s="50" t="s">
        <v>147</v>
      </c>
      <c r="B332" s="3" t="s">
        <v>350</v>
      </c>
      <c r="C332" s="3" t="s">
        <v>352</v>
      </c>
      <c r="D332" s="3" t="s">
        <v>353</v>
      </c>
      <c r="E332" s="3" t="str">
        <f>_xlfn.CONCAT(D332,"_",A332)</f>
        <v>AF1002_February</v>
      </c>
      <c r="F332" s="10">
        <v>40596.858974952425</v>
      </c>
      <c r="G332" s="8">
        <f>COUNTIF(H332, "Shock")+COUNTIF(V332, "Shock")+COUNTIF(AF332, "Shock")+COUNTIF(AH332, "Shock")</f>
        <v>2</v>
      </c>
      <c r="H332" s="4" t="str">
        <f>IF(I332&gt;0, "Shock", "No shock")</f>
        <v>Shock</v>
      </c>
      <c r="I332" s="4">
        <f>SUM(P332:U332)</f>
        <v>1</v>
      </c>
      <c r="J332" s="17">
        <v>-0.61010966643139197</v>
      </c>
      <c r="K332" s="17">
        <v>-1.16333288506225</v>
      </c>
      <c r="L332" s="6" t="s">
        <v>1003</v>
      </c>
      <c r="M332" s="6" t="s">
        <v>1003</v>
      </c>
      <c r="N332" s="6" t="s">
        <v>1003</v>
      </c>
      <c r="O332" s="17">
        <v>8.0106644638181332E-2</v>
      </c>
      <c r="P332" s="56">
        <f>IF(J332&lt;=-0.8, 1, 0)</f>
        <v>0</v>
      </c>
      <c r="Q332" s="6">
        <f>IF(K332&lt;=-0.8, 1, 0)</f>
        <v>1</v>
      </c>
      <c r="R332" s="6">
        <f>IF(AND(NOT(ISTEXT(L332)),L332&gt;=0.25),1,0)</f>
        <v>0</v>
      </c>
      <c r="S332" s="6">
        <f>IF(AND(NOT(ISTEXT(M332)),M332&gt;=0.25), 1, 0)</f>
        <v>0</v>
      </c>
      <c r="T332" s="6">
        <f>IF(AND(NOT(ISTEXT(N332)), N332&gt;=3), 1, 0)</f>
        <v>0</v>
      </c>
      <c r="U332" s="6">
        <f>IF(O332&lt;=-0.8, 1, 0)</f>
        <v>0</v>
      </c>
      <c r="V332" s="4" t="str">
        <f>IF(W332&gt;0, "Shock", "No shock")</f>
        <v>No shock</v>
      </c>
      <c r="W332" s="4">
        <f>SUM(AC332:AE332)</f>
        <v>0</v>
      </c>
      <c r="X332" s="51">
        <v>0.85223000000000004</v>
      </c>
      <c r="Y332" s="6">
        <v>0</v>
      </c>
      <c r="Z332" s="6">
        <v>0</v>
      </c>
      <c r="AA332" s="16" t="s">
        <v>1003</v>
      </c>
      <c r="AB332" s="16" t="s">
        <v>1003</v>
      </c>
      <c r="AC332" s="6">
        <f>IF(ISTEXT(X332), 0, IF(X332&gt;1.4, 1, 0))</f>
        <v>0</v>
      </c>
      <c r="AD332" s="6">
        <f>IF(OR(ISTEXT(Y332), ISTEXT(Z332)), 0, IF(OR(Y332&gt;3, Z332&gt;=2), 1, 0))</f>
        <v>0</v>
      </c>
      <c r="AE332" s="6">
        <f>IF(AND(ISTEXT(AA332), ISTEXT(AB332)), 0, IF(AND(AA332&gt;0.03, AB332&gt;=1), 1, 0))</f>
        <v>0</v>
      </c>
      <c r="AF332" s="4" t="s">
        <v>1005</v>
      </c>
      <c r="AG332" s="5">
        <v>0</v>
      </c>
      <c r="AH332" s="4" t="str">
        <f>IF(OR(AI332&gt;=3,AJ332="Shock"),"Shock","No Shock")</f>
        <v>Shock</v>
      </c>
      <c r="AI332" s="61">
        <v>2</v>
      </c>
      <c r="AJ332" s="6" t="str">
        <f>IF(AK332&gt;=1,"Shock","No Shock")</f>
        <v>Shock</v>
      </c>
      <c r="AK332">
        <v>1</v>
      </c>
    </row>
    <row r="333" spans="1:37" ht="17.5" thickTop="1" thickBot="1" x14ac:dyDescent="0.5">
      <c r="A333" s="50" t="s">
        <v>147</v>
      </c>
      <c r="B333" s="3" t="s">
        <v>148</v>
      </c>
      <c r="C333" s="3" t="s">
        <v>160</v>
      </c>
      <c r="D333" s="3" t="s">
        <v>161</v>
      </c>
      <c r="E333" s="3" t="str">
        <f>_xlfn.CONCAT(D333,"_",A333)</f>
        <v>AF0107_February</v>
      </c>
      <c r="F333" s="10">
        <v>49854.072833864564</v>
      </c>
      <c r="G333" s="8">
        <f>COUNTIF(H333, "Shock")+COUNTIF(V333, "Shock")+COUNTIF(AF333, "Shock")+COUNTIF(AH333, "Shock")</f>
        <v>0</v>
      </c>
      <c r="H333" s="4" t="str">
        <f>IF(I333&gt;0, "Shock", "No shock")</f>
        <v>No shock</v>
      </c>
      <c r="I333" s="4">
        <f>SUM(P333:U333)</f>
        <v>0</v>
      </c>
      <c r="J333" s="17">
        <v>6.1268145218491603E-2</v>
      </c>
      <c r="K333" s="17">
        <v>-0.60693612694740295</v>
      </c>
      <c r="L333" s="6" t="s">
        <v>1003</v>
      </c>
      <c r="M333" s="6" t="s">
        <v>1003</v>
      </c>
      <c r="N333" s="6" t="s">
        <v>1003</v>
      </c>
      <c r="O333" s="17">
        <v>-0.2387557687659107</v>
      </c>
      <c r="P333" s="56">
        <f>IF(J333&lt;=-0.8, 1, 0)</f>
        <v>0</v>
      </c>
      <c r="Q333" s="6">
        <f>IF(K333&lt;=-0.8, 1, 0)</f>
        <v>0</v>
      </c>
      <c r="R333" s="6">
        <f>IF(AND(NOT(ISTEXT(L333)),L333&gt;=0.25),1,0)</f>
        <v>0</v>
      </c>
      <c r="S333" s="6">
        <f>IF(AND(NOT(ISTEXT(M333)),M333&gt;=0.25), 1, 0)</f>
        <v>0</v>
      </c>
      <c r="T333" s="6">
        <f>IF(AND(NOT(ISTEXT(N333)), N333&gt;=3), 1, 0)</f>
        <v>0</v>
      </c>
      <c r="U333" s="6">
        <f>IF(O333&lt;=-0.8, 1, 0)</f>
        <v>0</v>
      </c>
      <c r="V333" s="4" t="str">
        <f>IF(W333&gt;0, "Shock", "No shock")</f>
        <v>No shock</v>
      </c>
      <c r="W333" s="4">
        <f>SUM(AC333:AE333)</f>
        <v>0</v>
      </c>
      <c r="X333" s="51">
        <v>1.2145600000000001</v>
      </c>
      <c r="Y333" s="6">
        <v>0</v>
      </c>
      <c r="Z333" s="6">
        <v>0</v>
      </c>
      <c r="AA333" s="16" t="s">
        <v>1003</v>
      </c>
      <c r="AB333" s="16" t="s">
        <v>1003</v>
      </c>
      <c r="AC333" s="6">
        <f>IF(ISTEXT(X333), 0, IF(X333&gt;1.4, 1, 0))</f>
        <v>0</v>
      </c>
      <c r="AD333" s="6">
        <f>IF(OR(ISTEXT(Y333), ISTEXT(Z333)), 0, IF(OR(Y333&gt;3, Z333&gt;=2), 1, 0))</f>
        <v>0</v>
      </c>
      <c r="AE333" s="6">
        <f>IF(AND(ISTEXT(AA333), ISTEXT(AB333)), 0, IF(AND(AA333&gt;0.03, AB333&gt;=1), 1, 0))</f>
        <v>0</v>
      </c>
      <c r="AF333" s="4" t="s">
        <v>1005</v>
      </c>
      <c r="AG333" s="5">
        <v>0</v>
      </c>
      <c r="AH333" s="4" t="str">
        <f>IF(OR(AI333&gt;=3,AJ333="Shock"),"Shock","No Shock")</f>
        <v>No Shock</v>
      </c>
      <c r="AI333" s="61">
        <v>2</v>
      </c>
      <c r="AJ333" s="6" t="str">
        <f>IF(AK333&gt;=1,"Shock","No Shock")</f>
        <v>No Shock</v>
      </c>
      <c r="AK333">
        <v>0</v>
      </c>
    </row>
    <row r="334" spans="1:37" ht="17.5" thickTop="1" thickBot="1" x14ac:dyDescent="0.5">
      <c r="A334" s="50" t="s">
        <v>147</v>
      </c>
      <c r="B334" s="3" t="s">
        <v>319</v>
      </c>
      <c r="C334" s="3" t="s">
        <v>340</v>
      </c>
      <c r="D334" s="3" t="s">
        <v>341</v>
      </c>
      <c r="E334" s="3" t="str">
        <f>_xlfn.CONCAT(D334,"_",A334)</f>
        <v>AF0911_February</v>
      </c>
      <c r="F334" s="10">
        <v>46727.544180100667</v>
      </c>
      <c r="G334" s="8">
        <f>COUNTIF(H334, "Shock")+COUNTIF(V334, "Shock")+COUNTIF(AF334, "Shock")+COUNTIF(AH334, "Shock")</f>
        <v>1</v>
      </c>
      <c r="H334" s="4" t="str">
        <f>IF(I334&gt;0, "Shock", "No shock")</f>
        <v>Shock</v>
      </c>
      <c r="I334" s="4">
        <f>SUM(P334:U334)</f>
        <v>1</v>
      </c>
      <c r="J334" s="17">
        <v>-0.49294686962205603</v>
      </c>
      <c r="K334" s="17">
        <v>-1.2310487983318501</v>
      </c>
      <c r="L334" s="6" t="s">
        <v>1003</v>
      </c>
      <c r="M334" s="6" t="s">
        <v>1003</v>
      </c>
      <c r="N334" s="6" t="s">
        <v>1003</v>
      </c>
      <c r="O334" s="17">
        <v>-0.26083023507852787</v>
      </c>
      <c r="P334" s="56">
        <f>IF(J334&lt;=-0.8, 1, 0)</f>
        <v>0</v>
      </c>
      <c r="Q334" s="6">
        <f>IF(K334&lt;=-0.8, 1, 0)</f>
        <v>1</v>
      </c>
      <c r="R334" s="6">
        <f>IF(AND(NOT(ISTEXT(L334)),L334&gt;=0.25),1,0)</f>
        <v>0</v>
      </c>
      <c r="S334" s="6">
        <f>IF(AND(NOT(ISTEXT(M334)),M334&gt;=0.25), 1, 0)</f>
        <v>0</v>
      </c>
      <c r="T334" s="6">
        <f>IF(AND(NOT(ISTEXT(N334)), N334&gt;=3), 1, 0)</f>
        <v>0</v>
      </c>
      <c r="U334" s="6">
        <f>IF(O334&lt;=-0.8, 1, 0)</f>
        <v>0</v>
      </c>
      <c r="V334" s="4" t="str">
        <f>IF(W334&gt;0, "Shock", "No shock")</f>
        <v>No shock</v>
      </c>
      <c r="W334" s="4">
        <f>SUM(AC334:AE334)</f>
        <v>0</v>
      </c>
      <c r="X334" s="51">
        <v>0.97131699999999999</v>
      </c>
      <c r="Y334" s="6">
        <v>0</v>
      </c>
      <c r="Z334" s="6">
        <v>0</v>
      </c>
      <c r="AA334" s="16" t="s">
        <v>1003</v>
      </c>
      <c r="AB334" s="16" t="s">
        <v>1003</v>
      </c>
      <c r="AC334" s="6">
        <f>IF(ISTEXT(X334), 0, IF(X334&gt;1.4, 1, 0))</f>
        <v>0</v>
      </c>
      <c r="AD334" s="6">
        <f>IF(OR(ISTEXT(Y334), ISTEXT(Z334)), 0, IF(OR(Y334&gt;3, Z334&gt;=2), 1, 0))</f>
        <v>0</v>
      </c>
      <c r="AE334" s="6">
        <f>IF(AND(ISTEXT(AA334), ISTEXT(AB334)), 0, IF(AND(AA334&gt;0.03, AB334&gt;=1), 1, 0))</f>
        <v>0</v>
      </c>
      <c r="AF334" s="4" t="s">
        <v>1005</v>
      </c>
      <c r="AG334" s="5">
        <v>0</v>
      </c>
      <c r="AH334" s="4" t="str">
        <f>IF(OR(AI334&gt;=3,AJ334="Shock"),"Shock","No Shock")</f>
        <v>No Shock</v>
      </c>
      <c r="AI334" s="61">
        <v>2</v>
      </c>
      <c r="AJ334" s="6" t="str">
        <f>IF(AK334&gt;=1,"Shock","No Shock")</f>
        <v>No Shock</v>
      </c>
      <c r="AK334">
        <v>0</v>
      </c>
    </row>
    <row r="335" spans="1:37" ht="17.5" thickTop="1" thickBot="1" x14ac:dyDescent="0.5">
      <c r="A335" s="50" t="s">
        <v>147</v>
      </c>
      <c r="B335" s="3" t="s">
        <v>304</v>
      </c>
      <c r="C335" s="3" t="s">
        <v>307</v>
      </c>
      <c r="D335" s="3" t="s">
        <v>308</v>
      </c>
      <c r="E335" s="3" t="str">
        <f>_xlfn.CONCAT(D335,"_",A335)</f>
        <v>AF0802_February</v>
      </c>
      <c r="F335" s="10">
        <v>30697.802052059764</v>
      </c>
      <c r="G335" s="8">
        <f>COUNTIF(H335, "Shock")+COUNTIF(V335, "Shock")+COUNTIF(AF335, "Shock")+COUNTIF(AH335, "Shock")</f>
        <v>1</v>
      </c>
      <c r="H335" s="4" t="str">
        <f>IF(I335&gt;0, "Shock", "No shock")</f>
        <v>Shock</v>
      </c>
      <c r="I335" s="4">
        <f>SUM(P335:U335)</f>
        <v>1</v>
      </c>
      <c r="J335" s="17">
        <v>-0.59760692715644803</v>
      </c>
      <c r="K335" s="17">
        <v>-1.29229080677032</v>
      </c>
      <c r="L335" s="6" t="s">
        <v>1003</v>
      </c>
      <c r="M335" s="6" t="s">
        <v>1003</v>
      </c>
      <c r="N335" s="6" t="s">
        <v>1003</v>
      </c>
      <c r="O335" s="17">
        <v>-0.37946034366704101</v>
      </c>
      <c r="P335" s="56">
        <f>IF(J335&lt;=-0.8, 1, 0)</f>
        <v>0</v>
      </c>
      <c r="Q335" s="6">
        <f>IF(K335&lt;=-0.8, 1, 0)</f>
        <v>1</v>
      </c>
      <c r="R335" s="6">
        <f>IF(AND(NOT(ISTEXT(L335)),L335&gt;=0.25),1,0)</f>
        <v>0</v>
      </c>
      <c r="S335" s="6">
        <f>IF(AND(NOT(ISTEXT(M335)),M335&gt;=0.25), 1, 0)</f>
        <v>0</v>
      </c>
      <c r="T335" s="6">
        <f>IF(AND(NOT(ISTEXT(N335)), N335&gt;=3), 1, 0)</f>
        <v>0</v>
      </c>
      <c r="U335" s="6">
        <f>IF(O335&lt;=-0.8, 1, 0)</f>
        <v>0</v>
      </c>
      <c r="V335" s="4" t="str">
        <f>IF(W335&gt;0, "Shock", "No shock")</f>
        <v>No shock</v>
      </c>
      <c r="W335" s="4">
        <f>SUM(AC335:AE335)</f>
        <v>0</v>
      </c>
      <c r="X335" s="51">
        <v>1.0448309999999998</v>
      </c>
      <c r="Y335" s="6">
        <v>0</v>
      </c>
      <c r="Z335" s="6">
        <v>0</v>
      </c>
      <c r="AA335" s="16" t="s">
        <v>1003</v>
      </c>
      <c r="AB335" s="16" t="s">
        <v>1003</v>
      </c>
      <c r="AC335" s="6">
        <f>IF(ISTEXT(X335), 0, IF(X335&gt;1.4, 1, 0))</f>
        <v>0</v>
      </c>
      <c r="AD335" s="6">
        <f>IF(OR(ISTEXT(Y335), ISTEXT(Z335)), 0, IF(OR(Y335&gt;3, Z335&gt;=2), 1, 0))</f>
        <v>0</v>
      </c>
      <c r="AE335" s="6">
        <f>IF(AND(ISTEXT(AA335), ISTEXT(AB335)), 0, IF(AND(AA335&gt;0.03, AB335&gt;=1), 1, 0))</f>
        <v>0</v>
      </c>
      <c r="AF335" s="4" t="s">
        <v>1005</v>
      </c>
      <c r="AG335" s="5">
        <v>0</v>
      </c>
      <c r="AH335" s="4" t="str">
        <f>IF(OR(AI335&gt;=3,AJ335="Shock"),"Shock","No Shock")</f>
        <v>No Shock</v>
      </c>
      <c r="AI335" s="61">
        <v>2</v>
      </c>
      <c r="AJ335" s="6" t="str">
        <f>IF(AK335&gt;=1,"Shock","No Shock")</f>
        <v>No Shock</v>
      </c>
      <c r="AK335">
        <v>0</v>
      </c>
    </row>
    <row r="336" spans="1:37" ht="17.5" thickTop="1" thickBot="1" x14ac:dyDescent="0.5">
      <c r="A336" s="50" t="s">
        <v>147</v>
      </c>
      <c r="B336" s="3" t="s">
        <v>364</v>
      </c>
      <c r="C336" s="3" t="s">
        <v>368</v>
      </c>
      <c r="D336" s="3" t="s">
        <v>369</v>
      </c>
      <c r="E336" s="3" t="str">
        <f>_xlfn.CONCAT(D336,"_",A336)</f>
        <v>AF1103_February</v>
      </c>
      <c r="F336" s="10">
        <v>42569.183046967519</v>
      </c>
      <c r="G336" s="8">
        <f>COUNTIF(H336, "Shock")+COUNTIF(V336, "Shock")+COUNTIF(AF336, "Shock")+COUNTIF(AH336, "Shock")</f>
        <v>1</v>
      </c>
      <c r="H336" s="4" t="str">
        <f>IF(I336&gt;0, "Shock", "No shock")</f>
        <v>No shock</v>
      </c>
      <c r="I336" s="4">
        <f>SUM(P336:U336)</f>
        <v>0</v>
      </c>
      <c r="J336" s="17">
        <v>-0.686818623542786</v>
      </c>
      <c r="K336" s="17">
        <v>-0.47522081136703498</v>
      </c>
      <c r="L336" s="6" t="s">
        <v>1003</v>
      </c>
      <c r="M336" s="6" t="s">
        <v>1003</v>
      </c>
      <c r="N336" s="6" t="s">
        <v>1003</v>
      </c>
      <c r="O336" s="17">
        <v>0.99174689301817687</v>
      </c>
      <c r="P336" s="56">
        <f>IF(J336&lt;=-0.8, 1, 0)</f>
        <v>0</v>
      </c>
      <c r="Q336" s="6">
        <f>IF(K336&lt;=-0.8, 1, 0)</f>
        <v>0</v>
      </c>
      <c r="R336" s="6">
        <f>IF(AND(NOT(ISTEXT(L336)),L336&gt;=0.25),1,0)</f>
        <v>0</v>
      </c>
      <c r="S336" s="6">
        <f>IF(AND(NOT(ISTEXT(M336)),M336&gt;=0.25), 1, 0)</f>
        <v>0</v>
      </c>
      <c r="T336" s="6">
        <f>IF(AND(NOT(ISTEXT(N336)), N336&gt;=3), 1, 0)</f>
        <v>0</v>
      </c>
      <c r="U336" s="6">
        <f>IF(O336&lt;=-0.8, 1, 0)</f>
        <v>0</v>
      </c>
      <c r="V336" s="4" t="str">
        <f>IF(W336&gt;0, "Shock", "No shock")</f>
        <v>No shock</v>
      </c>
      <c r="W336" s="4">
        <f>SUM(AC336:AE336)</f>
        <v>0</v>
      </c>
      <c r="X336" s="51">
        <v>0.67603199999999997</v>
      </c>
      <c r="Y336" s="6">
        <v>0</v>
      </c>
      <c r="Z336" s="6">
        <v>0</v>
      </c>
      <c r="AA336" s="16" t="s">
        <v>1003</v>
      </c>
      <c r="AB336" s="16" t="s">
        <v>1003</v>
      </c>
      <c r="AC336" s="6">
        <f>IF(ISTEXT(X336), 0, IF(X336&gt;1.4, 1, 0))</f>
        <v>0</v>
      </c>
      <c r="AD336" s="6">
        <f>IF(OR(ISTEXT(Y336), ISTEXT(Z336)), 0, IF(OR(Y336&gt;3, Z336&gt;=2), 1, 0))</f>
        <v>0</v>
      </c>
      <c r="AE336" s="6">
        <f>IF(AND(ISTEXT(AA336), ISTEXT(AB336)), 0, IF(AND(AA336&gt;0.03, AB336&gt;=1), 1, 0))</f>
        <v>0</v>
      </c>
      <c r="AF336" s="4" t="s">
        <v>1005</v>
      </c>
      <c r="AG336" s="5">
        <v>0</v>
      </c>
      <c r="AH336" s="4" t="str">
        <f>IF(OR(AI336&gt;=3,AJ336="Shock"),"Shock","No Shock")</f>
        <v>Shock</v>
      </c>
      <c r="AI336" s="61">
        <v>2</v>
      </c>
      <c r="AJ336" s="6" t="str">
        <f>IF(AK336&gt;=1,"Shock","No Shock")</f>
        <v>Shock</v>
      </c>
      <c r="AK336">
        <v>4</v>
      </c>
    </row>
    <row r="337" spans="1:37" ht="17.5" thickTop="1" thickBot="1" x14ac:dyDescent="0.5">
      <c r="A337" s="50" t="s">
        <v>147</v>
      </c>
      <c r="B337" s="3" t="s">
        <v>364</v>
      </c>
      <c r="C337" s="3" t="s">
        <v>366</v>
      </c>
      <c r="D337" s="3" t="s">
        <v>367</v>
      </c>
      <c r="E337" s="3" t="str">
        <f>_xlfn.CONCAT(D337,"_",A337)</f>
        <v>AF1102_February</v>
      </c>
      <c r="F337" s="10">
        <v>32788.642253355858</v>
      </c>
      <c r="G337" s="8">
        <f>COUNTIF(H337, "Shock")+COUNTIF(V337, "Shock")+COUNTIF(AF337, "Shock")+COUNTIF(AH337, "Shock")</f>
        <v>0</v>
      </c>
      <c r="H337" s="4" t="str">
        <f>IF(I337&gt;0, "Shock", "No shock")</f>
        <v>No shock</v>
      </c>
      <c r="I337" s="4">
        <f>SUM(P337:U337)</f>
        <v>0</v>
      </c>
      <c r="J337" s="17">
        <v>-0.74930438995361304</v>
      </c>
      <c r="K337" s="17">
        <v>-0.37702132463455201</v>
      </c>
      <c r="L337" s="6" t="s">
        <v>1003</v>
      </c>
      <c r="M337" s="6" t="s">
        <v>1003</v>
      </c>
      <c r="N337" s="6" t="s">
        <v>1003</v>
      </c>
      <c r="O337" s="17">
        <v>1.1919649606630609</v>
      </c>
      <c r="P337" s="56">
        <f>IF(J337&lt;=-0.8, 1, 0)</f>
        <v>0</v>
      </c>
      <c r="Q337" s="6">
        <f>IF(K337&lt;=-0.8, 1, 0)</f>
        <v>0</v>
      </c>
      <c r="R337" s="6">
        <f>IF(AND(NOT(ISTEXT(L337)),L337&gt;=0.25),1,0)</f>
        <v>0</v>
      </c>
      <c r="S337" s="6">
        <f>IF(AND(NOT(ISTEXT(M337)),M337&gt;=0.25), 1, 0)</f>
        <v>0</v>
      </c>
      <c r="T337" s="6">
        <f>IF(AND(NOT(ISTEXT(N337)), N337&gt;=3), 1, 0)</f>
        <v>0</v>
      </c>
      <c r="U337" s="6">
        <f>IF(O337&lt;=-0.8, 1, 0)</f>
        <v>0</v>
      </c>
      <c r="V337" s="4" t="str">
        <f>IF(W337&gt;0, "Shock", "No shock")</f>
        <v>No shock</v>
      </c>
      <c r="W337" s="4">
        <f>SUM(AC337:AE337)</f>
        <v>0</v>
      </c>
      <c r="X337" s="51">
        <v>0.66908000000000001</v>
      </c>
      <c r="Y337" s="6">
        <v>0</v>
      </c>
      <c r="Z337" s="6">
        <v>0</v>
      </c>
      <c r="AA337" s="16" t="s">
        <v>1003</v>
      </c>
      <c r="AB337" s="16" t="s">
        <v>1003</v>
      </c>
      <c r="AC337" s="6">
        <f>IF(ISTEXT(X337), 0, IF(X337&gt;1.4, 1, 0))</f>
        <v>0</v>
      </c>
      <c r="AD337" s="6">
        <f>IF(OR(ISTEXT(Y337), ISTEXT(Z337)), 0, IF(OR(Y337&gt;3, Z337&gt;=2), 1, 0))</f>
        <v>0</v>
      </c>
      <c r="AE337" s="6">
        <f>IF(AND(ISTEXT(AA337), ISTEXT(AB337)), 0, IF(AND(AA337&gt;0.03, AB337&gt;=1), 1, 0))</f>
        <v>0</v>
      </c>
      <c r="AF337" s="4" t="s">
        <v>1005</v>
      </c>
      <c r="AG337" s="5">
        <v>0</v>
      </c>
      <c r="AH337" s="4" t="str">
        <f>IF(OR(AI337&gt;=3,AJ337="Shock"),"Shock","No Shock")</f>
        <v>No Shock</v>
      </c>
      <c r="AI337" s="61">
        <v>2</v>
      </c>
      <c r="AJ337" s="6" t="str">
        <f>IF(AK337&gt;=1,"Shock","No Shock")</f>
        <v>No Shock</v>
      </c>
      <c r="AK337">
        <v>0</v>
      </c>
    </row>
    <row r="338" spans="1:37" ht="17.5" thickTop="1" thickBot="1" x14ac:dyDescent="0.5">
      <c r="A338" s="50" t="s">
        <v>147</v>
      </c>
      <c r="B338" s="3" t="s">
        <v>319</v>
      </c>
      <c r="C338" s="3" t="s">
        <v>342</v>
      </c>
      <c r="D338" s="3" t="s">
        <v>343</v>
      </c>
      <c r="E338" s="3" t="str">
        <f>_xlfn.CONCAT(D338,"_",A338)</f>
        <v>AF0912_February</v>
      </c>
      <c r="F338" s="10">
        <v>47286.289427735239</v>
      </c>
      <c r="G338" s="8">
        <f>COUNTIF(H338, "Shock")+COUNTIF(V338, "Shock")+COUNTIF(AF338, "Shock")+COUNTIF(AH338, "Shock")</f>
        <v>1</v>
      </c>
      <c r="H338" s="4" t="str">
        <f>IF(I338&gt;0, "Shock", "No shock")</f>
        <v>Shock</v>
      </c>
      <c r="I338" s="4">
        <f>SUM(P338:U338)</f>
        <v>1</v>
      </c>
      <c r="J338" s="17">
        <v>-0.78759021025437603</v>
      </c>
      <c r="K338" s="17">
        <v>-1.43334658940633</v>
      </c>
      <c r="L338" s="6" t="s">
        <v>1003</v>
      </c>
      <c r="M338" s="6" t="s">
        <v>1003</v>
      </c>
      <c r="N338" s="6" t="s">
        <v>1003</v>
      </c>
      <c r="O338" s="17">
        <v>0.14787954759434499</v>
      </c>
      <c r="P338" s="56">
        <f>IF(J338&lt;=-0.8, 1, 0)</f>
        <v>0</v>
      </c>
      <c r="Q338" s="6">
        <f>IF(K338&lt;=-0.8, 1, 0)</f>
        <v>1</v>
      </c>
      <c r="R338" s="6">
        <f>IF(AND(NOT(ISTEXT(L338)),L338&gt;=0.25),1,0)</f>
        <v>0</v>
      </c>
      <c r="S338" s="6">
        <f>IF(AND(NOT(ISTEXT(M338)),M338&gt;=0.25), 1, 0)</f>
        <v>0</v>
      </c>
      <c r="T338" s="6">
        <f>IF(AND(NOT(ISTEXT(N338)), N338&gt;=3), 1, 0)</f>
        <v>0</v>
      </c>
      <c r="U338" s="6">
        <f>IF(O338&lt;=-0.8, 1, 0)</f>
        <v>0</v>
      </c>
      <c r="V338" s="4" t="str">
        <f>IF(W338&gt;0, "Shock", "No shock")</f>
        <v>No shock</v>
      </c>
      <c r="W338" s="4">
        <f>SUM(AC338:AE338)</f>
        <v>0</v>
      </c>
      <c r="X338" s="51">
        <v>0.97501300000000002</v>
      </c>
      <c r="Y338" s="6">
        <v>0</v>
      </c>
      <c r="Z338" s="6">
        <v>0</v>
      </c>
      <c r="AA338" s="16" t="s">
        <v>1003</v>
      </c>
      <c r="AB338" s="16" t="s">
        <v>1003</v>
      </c>
      <c r="AC338" s="6">
        <f>IF(ISTEXT(X338), 0, IF(X338&gt;1.4, 1, 0))</f>
        <v>0</v>
      </c>
      <c r="AD338" s="6">
        <f>IF(OR(ISTEXT(Y338), ISTEXT(Z338)), 0, IF(OR(Y338&gt;3, Z338&gt;=2), 1, 0))</f>
        <v>0</v>
      </c>
      <c r="AE338" s="6">
        <f>IF(AND(ISTEXT(AA338), ISTEXT(AB338)), 0, IF(AND(AA338&gt;0.03, AB338&gt;=1), 1, 0))</f>
        <v>0</v>
      </c>
      <c r="AF338" s="4" t="s">
        <v>1005</v>
      </c>
      <c r="AG338" s="5">
        <v>0</v>
      </c>
      <c r="AH338" s="4" t="str">
        <f>IF(OR(AI338&gt;=3,AJ338="Shock"),"Shock","No Shock")</f>
        <v>No Shock</v>
      </c>
      <c r="AI338" s="61">
        <v>2</v>
      </c>
      <c r="AJ338" s="6" t="str">
        <f>IF(AK338&gt;=1,"Shock","No Shock")</f>
        <v>No Shock</v>
      </c>
      <c r="AK338">
        <v>0</v>
      </c>
    </row>
    <row r="339" spans="1:37" ht="17.5" thickTop="1" thickBot="1" x14ac:dyDescent="0.5">
      <c r="A339" s="50" t="s">
        <v>147</v>
      </c>
      <c r="B339" s="3" t="s">
        <v>304</v>
      </c>
      <c r="C339" s="3" t="s">
        <v>317</v>
      </c>
      <c r="D339" s="3" t="s">
        <v>318</v>
      </c>
      <c r="E339" s="3" t="str">
        <f>_xlfn.CONCAT(D339,"_",A339)</f>
        <v>AF0807_February</v>
      </c>
      <c r="F339" s="10">
        <v>27898.278905763167</v>
      </c>
      <c r="G339" s="8">
        <f>COUNTIF(H339, "Shock")+COUNTIF(V339, "Shock")+COUNTIF(AF339, "Shock")+COUNTIF(AH339, "Shock")</f>
        <v>1</v>
      </c>
      <c r="H339" s="4" t="str">
        <f>IF(I339&gt;0, "Shock", "No shock")</f>
        <v>Shock</v>
      </c>
      <c r="I339" s="4">
        <f>SUM(P339:U339)</f>
        <v>2</v>
      </c>
      <c r="J339" s="17">
        <v>-0.81596141949034595</v>
      </c>
      <c r="K339" s="17">
        <v>-1.45461535035518</v>
      </c>
      <c r="L339" s="6" t="s">
        <v>1003</v>
      </c>
      <c r="M339" s="6" t="s">
        <v>1003</v>
      </c>
      <c r="N339" s="6" t="s">
        <v>1003</v>
      </c>
      <c r="O339" s="17">
        <v>-2.6815880404586219E-2</v>
      </c>
      <c r="P339" s="56">
        <f>IF(J339&lt;=-0.8, 1, 0)</f>
        <v>1</v>
      </c>
      <c r="Q339" s="6">
        <f>IF(K339&lt;=-0.8, 1, 0)</f>
        <v>1</v>
      </c>
      <c r="R339" s="6">
        <f>IF(AND(NOT(ISTEXT(L339)),L339&gt;=0.25),1,0)</f>
        <v>0</v>
      </c>
      <c r="S339" s="6">
        <f>IF(AND(NOT(ISTEXT(M339)),M339&gt;=0.25), 1, 0)</f>
        <v>0</v>
      </c>
      <c r="T339" s="6">
        <f>IF(AND(NOT(ISTEXT(N339)), N339&gt;=3), 1, 0)</f>
        <v>0</v>
      </c>
      <c r="U339" s="6">
        <f>IF(O339&lt;=-0.8, 1, 0)</f>
        <v>0</v>
      </c>
      <c r="V339" s="4" t="str">
        <f>IF(W339&gt;0, "Shock", "No shock")</f>
        <v>No shock</v>
      </c>
      <c r="W339" s="4">
        <f>SUM(AC339:AE339)</f>
        <v>0</v>
      </c>
      <c r="X339" s="51">
        <v>0.91456100000000007</v>
      </c>
      <c r="Y339" s="6">
        <v>0</v>
      </c>
      <c r="Z339" s="6">
        <v>0</v>
      </c>
      <c r="AA339" s="16" t="s">
        <v>1003</v>
      </c>
      <c r="AB339" s="16" t="s">
        <v>1003</v>
      </c>
      <c r="AC339" s="6">
        <f>IF(ISTEXT(X339), 0, IF(X339&gt;1.4, 1, 0))</f>
        <v>0</v>
      </c>
      <c r="AD339" s="6">
        <f>IF(OR(ISTEXT(Y339), ISTEXT(Z339)), 0, IF(OR(Y339&gt;3, Z339&gt;=2), 1, 0))</f>
        <v>0</v>
      </c>
      <c r="AE339" s="6">
        <f>IF(AND(ISTEXT(AA339), ISTEXT(AB339)), 0, IF(AND(AA339&gt;0.03, AB339&gt;=1), 1, 0))</f>
        <v>0</v>
      </c>
      <c r="AF339" s="4" t="s">
        <v>1005</v>
      </c>
      <c r="AG339" s="5">
        <v>0</v>
      </c>
      <c r="AH339" s="4" t="str">
        <f>IF(OR(AI339&gt;=3,AJ339="Shock"),"Shock","No Shock")</f>
        <v>No Shock</v>
      </c>
      <c r="AI339" s="61">
        <v>2</v>
      </c>
      <c r="AJ339" s="6" t="str">
        <f>IF(AK339&gt;=1,"Shock","No Shock")</f>
        <v>No Shock</v>
      </c>
      <c r="AK339">
        <v>0</v>
      </c>
    </row>
    <row r="340" spans="1:37" ht="17.5" thickTop="1" thickBot="1" x14ac:dyDescent="0.5">
      <c r="A340" s="50" t="s">
        <v>147</v>
      </c>
      <c r="B340" s="3" t="s">
        <v>816</v>
      </c>
      <c r="C340" s="3" t="s">
        <v>835</v>
      </c>
      <c r="D340" s="3" t="s">
        <v>836</v>
      </c>
      <c r="E340" s="3" t="str">
        <f>_xlfn.CONCAT(D340,"_",A340)</f>
        <v>AF2810_February</v>
      </c>
      <c r="F340" s="10">
        <v>21080.605492291452</v>
      </c>
      <c r="G340" s="8">
        <f>COUNTIF(H340, "Shock")+COUNTIF(V340, "Shock")+COUNTIF(AF340, "Shock")+COUNTIF(AH340, "Shock")</f>
        <v>2</v>
      </c>
      <c r="H340" s="4" t="str">
        <f>IF(I340&gt;0, "Shock", "No shock")</f>
        <v>Shock</v>
      </c>
      <c r="I340" s="4">
        <f>SUM(P340:U340)</f>
        <v>3</v>
      </c>
      <c r="J340" s="17">
        <v>-1.19055494448034</v>
      </c>
      <c r="K340" s="17">
        <v>-2.0279299602275902</v>
      </c>
      <c r="L340" s="6" t="s">
        <v>1003</v>
      </c>
      <c r="M340" s="6" t="s">
        <v>1003</v>
      </c>
      <c r="N340" s="6" t="s">
        <v>1003</v>
      </c>
      <c r="O340" s="17">
        <v>-0.99834802646407317</v>
      </c>
      <c r="P340" s="56">
        <f>IF(J340&lt;=-0.8, 1, 0)</f>
        <v>1</v>
      </c>
      <c r="Q340" s="6">
        <f>IF(K340&lt;=-0.8, 1, 0)</f>
        <v>1</v>
      </c>
      <c r="R340" s="6">
        <f>IF(AND(NOT(ISTEXT(L340)),L340&gt;=0.25),1,0)</f>
        <v>0</v>
      </c>
      <c r="S340" s="6">
        <f>IF(AND(NOT(ISTEXT(M340)),M340&gt;=0.25), 1, 0)</f>
        <v>0</v>
      </c>
      <c r="T340" s="6">
        <f>IF(AND(NOT(ISTEXT(N340)), N340&gt;=3), 1, 0)</f>
        <v>0</v>
      </c>
      <c r="U340" s="6">
        <f>IF(O340&lt;=-0.8, 1, 0)</f>
        <v>1</v>
      </c>
      <c r="V340" s="4" t="str">
        <f>IF(W340&gt;0, "Shock", "No shock")</f>
        <v>No shock</v>
      </c>
      <c r="W340" s="4">
        <f>SUM(AC340:AE340)</f>
        <v>0</v>
      </c>
      <c r="X340" s="51">
        <v>0.66484200000000004</v>
      </c>
      <c r="Y340" s="6">
        <v>0</v>
      </c>
      <c r="Z340" s="6">
        <v>0</v>
      </c>
      <c r="AA340" s="16" t="s">
        <v>1003</v>
      </c>
      <c r="AB340" s="16" t="s">
        <v>1003</v>
      </c>
      <c r="AC340" s="6">
        <f>IF(ISTEXT(X340), 0, IF(X340&gt;1.4, 1, 0))</f>
        <v>0</v>
      </c>
      <c r="AD340" s="6">
        <f>IF(OR(ISTEXT(Y340), ISTEXT(Z340)), 0, IF(OR(Y340&gt;3, Z340&gt;=2), 1, 0))</f>
        <v>0</v>
      </c>
      <c r="AE340" s="6">
        <f>IF(AND(ISTEXT(AA340), ISTEXT(AB340)), 0, IF(AND(AA340&gt;0.03, AB340&gt;=1), 1, 0))</f>
        <v>0</v>
      </c>
      <c r="AF340" s="4" t="s">
        <v>1005</v>
      </c>
      <c r="AG340" s="5">
        <v>0</v>
      </c>
      <c r="AH340" s="4" t="str">
        <f>IF(OR(AI340&gt;=3,AJ340="Shock"),"Shock","No Shock")</f>
        <v>Shock</v>
      </c>
      <c r="AI340" s="61">
        <v>2</v>
      </c>
      <c r="AJ340" s="6" t="str">
        <f>IF(AK340&gt;=1,"Shock","No Shock")</f>
        <v>Shock</v>
      </c>
      <c r="AK340">
        <v>1</v>
      </c>
    </row>
    <row r="341" spans="1:37" ht="17.5" thickTop="1" thickBot="1" x14ac:dyDescent="0.5">
      <c r="A341" s="50" t="s">
        <v>147</v>
      </c>
      <c r="B341" s="3" t="s">
        <v>319</v>
      </c>
      <c r="C341" s="3" t="s">
        <v>322</v>
      </c>
      <c r="D341" s="3" t="s">
        <v>323</v>
      </c>
      <c r="E341" s="3" t="str">
        <f>_xlfn.CONCAT(D341,"_",A341)</f>
        <v>AF0902_February</v>
      </c>
      <c r="F341" s="10">
        <v>86715.683958837573</v>
      </c>
      <c r="G341" s="8">
        <f>COUNTIF(H341, "Shock")+COUNTIF(V341, "Shock")+COUNTIF(AF341, "Shock")+COUNTIF(AH341, "Shock")</f>
        <v>1</v>
      </c>
      <c r="H341" s="4" t="str">
        <f>IF(I341&gt;0, "Shock", "No shock")</f>
        <v>Shock</v>
      </c>
      <c r="I341" s="4">
        <f>SUM(P341:U341)</f>
        <v>1</v>
      </c>
      <c r="J341" s="17">
        <v>-0.43245337100005599</v>
      </c>
      <c r="K341" s="17">
        <v>-1.3430433296689801</v>
      </c>
      <c r="L341" s="6" t="s">
        <v>1003</v>
      </c>
      <c r="M341" s="6" t="s">
        <v>1003</v>
      </c>
      <c r="N341" s="6" t="s">
        <v>1003</v>
      </c>
      <c r="O341" s="17">
        <v>-0.7786818689515802</v>
      </c>
      <c r="P341" s="56">
        <f>IF(J341&lt;=-0.8, 1, 0)</f>
        <v>0</v>
      </c>
      <c r="Q341" s="6">
        <f>IF(K341&lt;=-0.8, 1, 0)</f>
        <v>1</v>
      </c>
      <c r="R341" s="6">
        <f>IF(AND(NOT(ISTEXT(L341)),L341&gt;=0.25),1,0)</f>
        <v>0</v>
      </c>
      <c r="S341" s="6">
        <f>IF(AND(NOT(ISTEXT(M341)),M341&gt;=0.25), 1, 0)</f>
        <v>0</v>
      </c>
      <c r="T341" s="6">
        <f>IF(AND(NOT(ISTEXT(N341)), N341&gt;=3), 1, 0)</f>
        <v>0</v>
      </c>
      <c r="U341" s="6">
        <f>IF(O341&lt;=-0.8, 1, 0)</f>
        <v>0</v>
      </c>
      <c r="V341" s="4" t="str">
        <f>IF(W341&gt;0, "Shock", "No shock")</f>
        <v>No shock</v>
      </c>
      <c r="W341" s="4">
        <f>SUM(AC341:AE341)</f>
        <v>0</v>
      </c>
      <c r="X341" s="51">
        <v>0.88379699999999994</v>
      </c>
      <c r="Y341" s="6">
        <v>0</v>
      </c>
      <c r="Z341" s="6">
        <v>0</v>
      </c>
      <c r="AA341" s="16" t="s">
        <v>1003</v>
      </c>
      <c r="AB341" s="16" t="s">
        <v>1003</v>
      </c>
      <c r="AC341" s="6">
        <f>IF(ISTEXT(X341), 0, IF(X341&gt;1.4, 1, 0))</f>
        <v>0</v>
      </c>
      <c r="AD341" s="6">
        <f>IF(OR(ISTEXT(Y341), ISTEXT(Z341)), 0, IF(OR(Y341&gt;3, Z341&gt;=2), 1, 0))</f>
        <v>0</v>
      </c>
      <c r="AE341" s="6">
        <f>IF(AND(ISTEXT(AA341), ISTEXT(AB341)), 0, IF(AND(AA341&gt;0.03, AB341&gt;=1), 1, 0))</f>
        <v>0</v>
      </c>
      <c r="AF341" s="4" t="s">
        <v>1005</v>
      </c>
      <c r="AG341" s="5">
        <v>0</v>
      </c>
      <c r="AH341" s="4" t="str">
        <f>IF(OR(AI341&gt;=3,AJ341="Shock"),"Shock","No Shock")</f>
        <v>No Shock</v>
      </c>
      <c r="AI341" s="61">
        <v>2</v>
      </c>
      <c r="AJ341" s="6" t="str">
        <f>IF(AK341&gt;=1,"Shock","No Shock")</f>
        <v>No Shock</v>
      </c>
      <c r="AK341">
        <v>0</v>
      </c>
    </row>
    <row r="342" spans="1:37" ht="17.5" thickTop="1" thickBot="1" x14ac:dyDescent="0.5">
      <c r="A342" s="50" t="s">
        <v>147</v>
      </c>
      <c r="B342" s="3" t="s">
        <v>304</v>
      </c>
      <c r="C342" s="3" t="s">
        <v>313</v>
      </c>
      <c r="D342" s="3" t="s">
        <v>314</v>
      </c>
      <c r="E342" s="3" t="str">
        <f>_xlfn.CONCAT(D342,"_",A342)</f>
        <v>AF0805_February</v>
      </c>
      <c r="F342" s="10">
        <v>32169.602986623024</v>
      </c>
      <c r="G342" s="8">
        <f>COUNTIF(H342, "Shock")+COUNTIF(V342, "Shock")+COUNTIF(AF342, "Shock")+COUNTIF(AH342, "Shock")</f>
        <v>1</v>
      </c>
      <c r="H342" s="4" t="str">
        <f>IF(I342&gt;0, "Shock", "No shock")</f>
        <v>Shock</v>
      </c>
      <c r="I342" s="4">
        <f>SUM(P342:U342)</f>
        <v>1</v>
      </c>
      <c r="J342" s="17">
        <v>-0.48502695262432099</v>
      </c>
      <c r="K342" s="17">
        <v>-1.1214905560016599</v>
      </c>
      <c r="L342" s="6" t="s">
        <v>1003</v>
      </c>
      <c r="M342" s="6" t="s">
        <v>1003</v>
      </c>
      <c r="N342" s="6" t="s">
        <v>1003</v>
      </c>
      <c r="O342" s="17">
        <v>-0.27963513973496118</v>
      </c>
      <c r="P342" s="56">
        <f>IF(J342&lt;=-0.8, 1, 0)</f>
        <v>0</v>
      </c>
      <c r="Q342" s="6">
        <f>IF(K342&lt;=-0.8, 1, 0)</f>
        <v>1</v>
      </c>
      <c r="R342" s="6">
        <f>IF(AND(NOT(ISTEXT(L342)),L342&gt;=0.25),1,0)</f>
        <v>0</v>
      </c>
      <c r="S342" s="6">
        <f>IF(AND(NOT(ISTEXT(M342)),M342&gt;=0.25), 1, 0)</f>
        <v>0</v>
      </c>
      <c r="T342" s="6">
        <f>IF(AND(NOT(ISTEXT(N342)), N342&gt;=3), 1, 0)</f>
        <v>0</v>
      </c>
      <c r="U342" s="6">
        <f>IF(O342&lt;=-0.8, 1, 0)</f>
        <v>0</v>
      </c>
      <c r="V342" s="4" t="str">
        <f>IF(W342&gt;0, "Shock", "No shock")</f>
        <v>No shock</v>
      </c>
      <c r="W342" s="4">
        <f>SUM(AC342:AE342)</f>
        <v>0</v>
      </c>
      <c r="X342" s="51">
        <v>1.1104270000000001</v>
      </c>
      <c r="Y342" s="6">
        <v>0</v>
      </c>
      <c r="Z342" s="6">
        <v>0</v>
      </c>
      <c r="AA342" s="16" t="s">
        <v>1003</v>
      </c>
      <c r="AB342" s="16" t="s">
        <v>1003</v>
      </c>
      <c r="AC342" s="6">
        <f>IF(ISTEXT(X342), 0, IF(X342&gt;1.4, 1, 0))</f>
        <v>0</v>
      </c>
      <c r="AD342" s="6">
        <f>IF(OR(ISTEXT(Y342), ISTEXT(Z342)), 0, IF(OR(Y342&gt;3, Z342&gt;=2), 1, 0))</f>
        <v>0</v>
      </c>
      <c r="AE342" s="6">
        <f>IF(AND(ISTEXT(AA342), ISTEXT(AB342)), 0, IF(AND(AA342&gt;0.03, AB342&gt;=1), 1, 0))</f>
        <v>0</v>
      </c>
      <c r="AF342" s="4" t="s">
        <v>1005</v>
      </c>
      <c r="AG342" s="5">
        <v>0</v>
      </c>
      <c r="AH342" s="4" t="str">
        <f>IF(OR(AI342&gt;=3,AJ342="Shock"),"Shock","No Shock")</f>
        <v>No Shock</v>
      </c>
      <c r="AI342" s="61">
        <v>2</v>
      </c>
      <c r="AJ342" s="6" t="str">
        <f>IF(AK342&gt;=1,"Shock","No Shock")</f>
        <v>No Shock</v>
      </c>
      <c r="AK342">
        <v>0</v>
      </c>
    </row>
    <row r="343" spans="1:37" ht="17.5" thickTop="1" thickBot="1" x14ac:dyDescent="0.5">
      <c r="A343" s="50" t="s">
        <v>147</v>
      </c>
      <c r="B343" s="3" t="s">
        <v>839</v>
      </c>
      <c r="C343" s="3" t="s">
        <v>846</v>
      </c>
      <c r="D343" s="3" t="s">
        <v>847</v>
      </c>
      <c r="E343" s="3" t="str">
        <f>_xlfn.CONCAT(D343,"_",A343)</f>
        <v>AF2904_February</v>
      </c>
      <c r="F343" s="10">
        <v>99538.322227648838</v>
      </c>
      <c r="G343" s="8">
        <f>COUNTIF(H343, "Shock")+COUNTIF(V343, "Shock")+COUNTIF(AF343, "Shock")+COUNTIF(AH343, "Shock")</f>
        <v>2</v>
      </c>
      <c r="H343" s="4" t="str">
        <f>IF(I343&gt;0, "Shock", "No shock")</f>
        <v>Shock</v>
      </c>
      <c r="I343" s="4">
        <f>SUM(P343:U343)</f>
        <v>2</v>
      </c>
      <c r="J343" s="17">
        <v>-0.53559847438254904</v>
      </c>
      <c r="K343" s="17">
        <v>-1.27431151019522</v>
      </c>
      <c r="L343" s="6" t="s">
        <v>1003</v>
      </c>
      <c r="M343" s="6" t="s">
        <v>1003</v>
      </c>
      <c r="N343" s="6" t="s">
        <v>1003</v>
      </c>
      <c r="O343" s="17">
        <v>-1.0638755361246719</v>
      </c>
      <c r="P343" s="56">
        <f>IF(J343&lt;=-0.8, 1, 0)</f>
        <v>0</v>
      </c>
      <c r="Q343" s="6">
        <f>IF(K343&lt;=-0.8, 1, 0)</f>
        <v>1</v>
      </c>
      <c r="R343" s="6">
        <f>IF(AND(NOT(ISTEXT(L343)),L343&gt;=0.25),1,0)</f>
        <v>0</v>
      </c>
      <c r="S343" s="6">
        <f>IF(AND(NOT(ISTEXT(M343)),M343&gt;=0.25), 1, 0)</f>
        <v>0</v>
      </c>
      <c r="T343" s="6">
        <f>IF(AND(NOT(ISTEXT(N343)), N343&gt;=3), 1, 0)</f>
        <v>0</v>
      </c>
      <c r="U343" s="6">
        <f>IF(O343&lt;=-0.8, 1, 0)</f>
        <v>1</v>
      </c>
      <c r="V343" s="4" t="str">
        <f>IF(W343&gt;0, "Shock", "No shock")</f>
        <v>No shock</v>
      </c>
      <c r="W343" s="4">
        <f>SUM(AC343:AE343)</f>
        <v>0</v>
      </c>
      <c r="X343" s="51">
        <v>0.77014700000000003</v>
      </c>
      <c r="Y343" s="6">
        <v>0</v>
      </c>
      <c r="Z343" s="6">
        <v>0</v>
      </c>
      <c r="AA343" s="16" t="s">
        <v>1003</v>
      </c>
      <c r="AB343" s="16" t="s">
        <v>1003</v>
      </c>
      <c r="AC343" s="6">
        <f>IF(ISTEXT(X343), 0, IF(X343&gt;1.4, 1, 0))</f>
        <v>0</v>
      </c>
      <c r="AD343" s="6">
        <f>IF(OR(ISTEXT(Y343), ISTEXT(Z343)), 0, IF(OR(Y343&gt;3, Z343&gt;=2), 1, 0))</f>
        <v>0</v>
      </c>
      <c r="AE343" s="6">
        <f>IF(AND(ISTEXT(AA343), ISTEXT(AB343)), 0, IF(AND(AA343&gt;0.03, AB343&gt;=1), 1, 0))</f>
        <v>0</v>
      </c>
      <c r="AF343" s="4" t="s">
        <v>1005</v>
      </c>
      <c r="AG343" s="5">
        <v>0</v>
      </c>
      <c r="AH343" s="4" t="str">
        <f>IF(OR(AI343&gt;=3,AJ343="Shock"),"Shock","No Shock")</f>
        <v>Shock</v>
      </c>
      <c r="AI343" s="61">
        <v>2</v>
      </c>
      <c r="AJ343" s="6" t="str">
        <f>IF(AK343&gt;=1,"Shock","No Shock")</f>
        <v>Shock</v>
      </c>
      <c r="AK343">
        <v>3</v>
      </c>
    </row>
    <row r="344" spans="1:37" ht="17.5" thickTop="1" thickBot="1" x14ac:dyDescent="0.5">
      <c r="A344" s="50" t="s">
        <v>147</v>
      </c>
      <c r="B344" s="3" t="s">
        <v>522</v>
      </c>
      <c r="C344" s="3" t="s">
        <v>537</v>
      </c>
      <c r="D344" s="3" t="s">
        <v>538</v>
      </c>
      <c r="E344" s="3" t="str">
        <f>_xlfn.CONCAT(D344,"_",A344)</f>
        <v>AF1608_February</v>
      </c>
      <c r="F344" s="10">
        <v>23522.275417839603</v>
      </c>
      <c r="G344" s="8">
        <f>COUNTIF(H344, "Shock")+COUNTIF(V344, "Shock")+COUNTIF(AF344, "Shock")+COUNTIF(AH344, "Shock")</f>
        <v>1</v>
      </c>
      <c r="H344" s="4" t="str">
        <f>IF(I344&gt;0, "Shock", "No shock")</f>
        <v>Shock</v>
      </c>
      <c r="I344" s="4">
        <f>SUM(P344:U344)</f>
        <v>2</v>
      </c>
      <c r="J344" s="17">
        <v>-1.17811500324922</v>
      </c>
      <c r="K344" s="17">
        <v>-2.3079935207086502</v>
      </c>
      <c r="L344" s="6" t="s">
        <v>1003</v>
      </c>
      <c r="M344" s="6" t="s">
        <v>1003</v>
      </c>
      <c r="N344" s="6" t="s">
        <v>1003</v>
      </c>
      <c r="O344" s="17">
        <v>4.3078387502890628E-2</v>
      </c>
      <c r="P344" s="56">
        <f>IF(J344&lt;=-0.8, 1, 0)</f>
        <v>1</v>
      </c>
      <c r="Q344" s="6">
        <f>IF(K344&lt;=-0.8, 1, 0)</f>
        <v>1</v>
      </c>
      <c r="R344" s="6">
        <f>IF(AND(NOT(ISTEXT(L344)),L344&gt;=0.25),1,0)</f>
        <v>0</v>
      </c>
      <c r="S344" s="6">
        <f>IF(AND(NOT(ISTEXT(M344)),M344&gt;=0.25), 1, 0)</f>
        <v>0</v>
      </c>
      <c r="T344" s="6">
        <f>IF(AND(NOT(ISTEXT(N344)), N344&gt;=3), 1, 0)</f>
        <v>0</v>
      </c>
      <c r="U344" s="6">
        <f>IF(O344&lt;=-0.8, 1, 0)</f>
        <v>0</v>
      </c>
      <c r="V344" s="4" t="str">
        <f>IF(W344&gt;0, "Shock", "No shock")</f>
        <v>No shock</v>
      </c>
      <c r="W344" s="4">
        <f>SUM(AC344:AE344)</f>
        <v>0</v>
      </c>
      <c r="X344" s="51">
        <v>0.83243300000000009</v>
      </c>
      <c r="Y344" s="6">
        <v>0</v>
      </c>
      <c r="Z344" s="6">
        <v>0</v>
      </c>
      <c r="AA344" s="16" t="s">
        <v>1003</v>
      </c>
      <c r="AB344" s="16" t="s">
        <v>1003</v>
      </c>
      <c r="AC344" s="6">
        <f>IF(ISTEXT(X344), 0, IF(X344&gt;1.4, 1, 0))</f>
        <v>0</v>
      </c>
      <c r="AD344" s="6">
        <f>IF(OR(ISTEXT(Y344), ISTEXT(Z344)), 0, IF(OR(Y344&gt;3, Z344&gt;=2), 1, 0))</f>
        <v>0</v>
      </c>
      <c r="AE344" s="6">
        <f>IF(AND(ISTEXT(AA344), ISTEXT(AB344)), 0, IF(AND(AA344&gt;0.03, AB344&gt;=1), 1, 0))</f>
        <v>0</v>
      </c>
      <c r="AF344" s="4" t="s">
        <v>1005</v>
      </c>
      <c r="AG344" s="5">
        <v>0</v>
      </c>
      <c r="AH344" s="4" t="str">
        <f>IF(OR(AI344&gt;=3,AJ344="Shock"),"Shock","No Shock")</f>
        <v>No Shock</v>
      </c>
      <c r="AI344" s="61">
        <v>2</v>
      </c>
      <c r="AJ344" s="6" t="str">
        <f>IF(AK344&gt;=1,"Shock","No Shock")</f>
        <v>No Shock</v>
      </c>
      <c r="AK344">
        <v>0</v>
      </c>
    </row>
    <row r="345" spans="1:37" ht="17.5" thickTop="1" thickBot="1" x14ac:dyDescent="0.5">
      <c r="A345" s="50" t="s">
        <v>147</v>
      </c>
      <c r="B345" s="3" t="s">
        <v>148</v>
      </c>
      <c r="C345" s="3" t="s">
        <v>168</v>
      </c>
      <c r="D345" s="3" t="s">
        <v>169</v>
      </c>
      <c r="E345" s="3" t="str">
        <f>_xlfn.CONCAT(D345,"_",A345)</f>
        <v>AF0111_February</v>
      </c>
      <c r="F345" s="10">
        <v>25858.334417904996</v>
      </c>
      <c r="G345" s="8">
        <f>COUNTIF(H345, "Shock")+COUNTIF(V345, "Shock")+COUNTIF(AF345, "Shock")+COUNTIF(AH345, "Shock")</f>
        <v>1</v>
      </c>
      <c r="H345" s="4" t="str">
        <f>IF(I345&gt;0, "Shock", "No shock")</f>
        <v>Shock</v>
      </c>
      <c r="I345" s="4">
        <f>SUM(P345:U345)</f>
        <v>1</v>
      </c>
      <c r="J345" s="17">
        <v>-0.163087522611022</v>
      </c>
      <c r="K345" s="17">
        <v>-0.94906464219093301</v>
      </c>
      <c r="L345" s="6" t="s">
        <v>1003</v>
      </c>
      <c r="M345" s="6" t="s">
        <v>1003</v>
      </c>
      <c r="N345" s="6" t="s">
        <v>1003</v>
      </c>
      <c r="O345" s="17">
        <v>-6.8016942850757378E-2</v>
      </c>
      <c r="P345" s="56">
        <f>IF(J345&lt;=-0.8, 1, 0)</f>
        <v>0</v>
      </c>
      <c r="Q345" s="6">
        <f>IF(K345&lt;=-0.8, 1, 0)</f>
        <v>1</v>
      </c>
      <c r="R345" s="6">
        <f>IF(AND(NOT(ISTEXT(L345)),L345&gt;=0.25),1,0)</f>
        <v>0</v>
      </c>
      <c r="S345" s="6">
        <f>IF(AND(NOT(ISTEXT(M345)),M345&gt;=0.25), 1, 0)</f>
        <v>0</v>
      </c>
      <c r="T345" s="6">
        <f>IF(AND(NOT(ISTEXT(N345)), N345&gt;=3), 1, 0)</f>
        <v>0</v>
      </c>
      <c r="U345" s="6">
        <f>IF(O345&lt;=-0.8, 1, 0)</f>
        <v>0</v>
      </c>
      <c r="V345" s="4" t="str">
        <f>IF(W345&gt;0, "Shock", "No shock")</f>
        <v>No shock</v>
      </c>
      <c r="W345" s="4">
        <f>SUM(AC345:AE345)</f>
        <v>0</v>
      </c>
      <c r="X345" s="51">
        <v>1.1758230000000001</v>
      </c>
      <c r="Y345" s="6">
        <v>0</v>
      </c>
      <c r="Z345" s="6">
        <v>0</v>
      </c>
      <c r="AA345" s="16" t="s">
        <v>1003</v>
      </c>
      <c r="AB345" s="16" t="s">
        <v>1003</v>
      </c>
      <c r="AC345" s="6">
        <f>IF(ISTEXT(X345), 0, IF(X345&gt;1.4, 1, 0))</f>
        <v>0</v>
      </c>
      <c r="AD345" s="6">
        <f>IF(OR(ISTEXT(Y345), ISTEXT(Z345)), 0, IF(OR(Y345&gt;3, Z345&gt;=2), 1, 0))</f>
        <v>0</v>
      </c>
      <c r="AE345" s="6">
        <f>IF(AND(ISTEXT(AA345), ISTEXT(AB345)), 0, IF(AND(AA345&gt;0.03, AB345&gt;=1), 1, 0))</f>
        <v>0</v>
      </c>
      <c r="AF345" s="4" t="s">
        <v>1005</v>
      </c>
      <c r="AG345" s="5">
        <v>0</v>
      </c>
      <c r="AH345" s="4" t="str">
        <f>IF(OR(AI345&gt;=3,AJ345="Shock"),"Shock","No Shock")</f>
        <v>No Shock</v>
      </c>
      <c r="AI345" s="61">
        <v>2</v>
      </c>
      <c r="AJ345" s="6" t="str">
        <f>IF(AK345&gt;=1,"Shock","No Shock")</f>
        <v>No Shock</v>
      </c>
      <c r="AK345">
        <v>0</v>
      </c>
    </row>
    <row r="346" spans="1:37" ht="17.5" thickTop="1" thickBot="1" x14ac:dyDescent="0.5">
      <c r="A346" s="50" t="s">
        <v>147</v>
      </c>
      <c r="B346" s="3" t="s">
        <v>319</v>
      </c>
      <c r="C346" s="3" t="s">
        <v>332</v>
      </c>
      <c r="D346" s="3" t="s">
        <v>333</v>
      </c>
      <c r="E346" s="3" t="str">
        <f>_xlfn.CONCAT(D346,"_",A346)</f>
        <v>AF0907_February</v>
      </c>
      <c r="F346" s="10">
        <v>44706.993704125285</v>
      </c>
      <c r="G346" s="8">
        <f>COUNTIF(H346, "Shock")+COUNTIF(V346, "Shock")+COUNTIF(AF346, "Shock")+COUNTIF(AH346, "Shock")</f>
        <v>1</v>
      </c>
      <c r="H346" s="4" t="str">
        <f>IF(I346&gt;0, "Shock", "No shock")</f>
        <v>Shock</v>
      </c>
      <c r="I346" s="4">
        <f>SUM(P346:U346)</f>
        <v>1</v>
      </c>
      <c r="J346" s="17">
        <v>-0.52351676119912105</v>
      </c>
      <c r="K346" s="17">
        <v>-1.32097952596603</v>
      </c>
      <c r="L346" s="6" t="s">
        <v>1003</v>
      </c>
      <c r="M346" s="6" t="s">
        <v>1003</v>
      </c>
      <c r="N346" s="6" t="s">
        <v>1003</v>
      </c>
      <c r="O346" s="17">
        <v>-0.2171326511626081</v>
      </c>
      <c r="P346" s="56">
        <f>IF(J346&lt;=-0.8, 1, 0)</f>
        <v>0</v>
      </c>
      <c r="Q346" s="6">
        <f>IF(K346&lt;=-0.8, 1, 0)</f>
        <v>1</v>
      </c>
      <c r="R346" s="6">
        <f>IF(AND(NOT(ISTEXT(L346)),L346&gt;=0.25),1,0)</f>
        <v>0</v>
      </c>
      <c r="S346" s="6">
        <f>IF(AND(NOT(ISTEXT(M346)),M346&gt;=0.25), 1, 0)</f>
        <v>0</v>
      </c>
      <c r="T346" s="6">
        <f>IF(AND(NOT(ISTEXT(N346)), N346&gt;=3), 1, 0)</f>
        <v>0</v>
      </c>
      <c r="U346" s="6">
        <f>IF(O346&lt;=-0.8, 1, 0)</f>
        <v>0</v>
      </c>
      <c r="V346" s="4" t="str">
        <f>IF(W346&gt;0, "Shock", "No shock")</f>
        <v>No shock</v>
      </c>
      <c r="W346" s="4">
        <f>SUM(AC346:AE346)</f>
        <v>0</v>
      </c>
      <c r="X346" s="51">
        <v>0.96902900000000003</v>
      </c>
      <c r="Y346" s="6">
        <v>0</v>
      </c>
      <c r="Z346" s="6">
        <v>0</v>
      </c>
      <c r="AA346" s="16" t="s">
        <v>1003</v>
      </c>
      <c r="AB346" s="16" t="s">
        <v>1003</v>
      </c>
      <c r="AC346" s="6">
        <f>IF(ISTEXT(X346), 0, IF(X346&gt;1.4, 1, 0))</f>
        <v>0</v>
      </c>
      <c r="AD346" s="6">
        <f>IF(OR(ISTEXT(Y346), ISTEXT(Z346)), 0, IF(OR(Y346&gt;3, Z346&gt;=2), 1, 0))</f>
        <v>0</v>
      </c>
      <c r="AE346" s="6">
        <f>IF(AND(ISTEXT(AA346), ISTEXT(AB346)), 0, IF(AND(AA346&gt;0.03, AB346&gt;=1), 1, 0))</f>
        <v>0</v>
      </c>
      <c r="AF346" s="4" t="s">
        <v>1005</v>
      </c>
      <c r="AG346" s="5">
        <v>0</v>
      </c>
      <c r="AH346" s="4" t="str">
        <f>IF(OR(AI346&gt;=3,AJ346="Shock"),"Shock","No Shock")</f>
        <v>No Shock</v>
      </c>
      <c r="AI346" s="61">
        <v>2</v>
      </c>
      <c r="AJ346" s="6" t="str">
        <f>IF(AK346&gt;=1,"Shock","No Shock")</f>
        <v>No Shock</v>
      </c>
      <c r="AK346">
        <v>0</v>
      </c>
    </row>
    <row r="347" spans="1:37" ht="17.5" thickTop="1" thickBot="1" x14ac:dyDescent="0.5">
      <c r="A347" s="50" t="s">
        <v>147</v>
      </c>
      <c r="B347" s="3" t="s">
        <v>319</v>
      </c>
      <c r="C347" s="3" t="s">
        <v>334</v>
      </c>
      <c r="D347" s="3" t="s">
        <v>335</v>
      </c>
      <c r="E347" s="3" t="str">
        <f>_xlfn.CONCAT(D347,"_",A347)</f>
        <v>AF0908_February</v>
      </c>
      <c r="F347" s="10">
        <v>54191.652516529219</v>
      </c>
      <c r="G347" s="8">
        <f>COUNTIF(H347, "Shock")+COUNTIF(V347, "Shock")+COUNTIF(AF347, "Shock")+COUNTIF(AH347, "Shock")</f>
        <v>2</v>
      </c>
      <c r="H347" s="4" t="str">
        <f>IF(I347&gt;0, "Shock", "No shock")</f>
        <v>Shock</v>
      </c>
      <c r="I347" s="4">
        <f>SUM(P347:U347)</f>
        <v>1</v>
      </c>
      <c r="J347" s="17">
        <v>-0.52794218491072997</v>
      </c>
      <c r="K347" s="17">
        <v>-1.3233135452976901</v>
      </c>
      <c r="L347" s="6" t="s">
        <v>1003</v>
      </c>
      <c r="M347" s="6" t="s">
        <v>1003</v>
      </c>
      <c r="N347" s="6" t="s">
        <v>1003</v>
      </c>
      <c r="O347" s="17">
        <v>-0.20357204313555599</v>
      </c>
      <c r="P347" s="56">
        <f>IF(J347&lt;=-0.8, 1, 0)</f>
        <v>0</v>
      </c>
      <c r="Q347" s="6">
        <f>IF(K347&lt;=-0.8, 1, 0)</f>
        <v>1</v>
      </c>
      <c r="R347" s="6">
        <f>IF(AND(NOT(ISTEXT(L347)),L347&gt;=0.25),1,0)</f>
        <v>0</v>
      </c>
      <c r="S347" s="6">
        <f>IF(AND(NOT(ISTEXT(M347)),M347&gt;=0.25), 1, 0)</f>
        <v>0</v>
      </c>
      <c r="T347" s="6">
        <f>IF(AND(NOT(ISTEXT(N347)), N347&gt;=3), 1, 0)</f>
        <v>0</v>
      </c>
      <c r="U347" s="6">
        <f>IF(O347&lt;=-0.8, 1, 0)</f>
        <v>0</v>
      </c>
      <c r="V347" s="4" t="str">
        <f>IF(W347&gt;0, "Shock", "No shock")</f>
        <v>No shock</v>
      </c>
      <c r="W347" s="4">
        <f>SUM(AC347:AE347)</f>
        <v>0</v>
      </c>
      <c r="X347" s="51">
        <v>0.92406599999999994</v>
      </c>
      <c r="Y347" s="6">
        <v>0</v>
      </c>
      <c r="Z347" s="6">
        <v>0</v>
      </c>
      <c r="AA347" s="16" t="s">
        <v>1003</v>
      </c>
      <c r="AB347" s="16" t="s">
        <v>1003</v>
      </c>
      <c r="AC347" s="6">
        <f>IF(ISTEXT(X347), 0, IF(X347&gt;1.4, 1, 0))</f>
        <v>0</v>
      </c>
      <c r="AD347" s="6">
        <f>IF(OR(ISTEXT(Y347), ISTEXT(Z347)), 0, IF(OR(Y347&gt;3, Z347&gt;=2), 1, 0))</f>
        <v>0</v>
      </c>
      <c r="AE347" s="6">
        <f>IF(AND(ISTEXT(AA347), ISTEXT(AB347)), 0, IF(AND(AA347&gt;0.03, AB347&gt;=1), 1, 0))</f>
        <v>0</v>
      </c>
      <c r="AF347" s="4" t="s">
        <v>1005</v>
      </c>
      <c r="AG347" s="5">
        <v>0</v>
      </c>
      <c r="AH347" s="4" t="str">
        <f>IF(OR(AI347&gt;=3,AJ347="Shock"),"Shock","No Shock")</f>
        <v>Shock</v>
      </c>
      <c r="AI347" s="61">
        <v>2</v>
      </c>
      <c r="AJ347" s="6" t="str">
        <f>IF(AK347&gt;=1,"Shock","No Shock")</f>
        <v>Shock</v>
      </c>
      <c r="AK347">
        <v>8</v>
      </c>
    </row>
    <row r="348" spans="1:37" ht="17.5" thickTop="1" thickBot="1" x14ac:dyDescent="0.5">
      <c r="A348" s="50" t="s">
        <v>147</v>
      </c>
      <c r="B348" s="3" t="s">
        <v>319</v>
      </c>
      <c r="C348" s="3" t="s">
        <v>346</v>
      </c>
      <c r="D348" s="3" t="s">
        <v>347</v>
      </c>
      <c r="E348" s="3" t="str">
        <f>_xlfn.CONCAT(D348,"_",A348)</f>
        <v>AF0914_February</v>
      </c>
      <c r="F348" s="10">
        <v>18496.109540147601</v>
      </c>
      <c r="G348" s="8">
        <f>COUNTIF(H348, "Shock")+COUNTIF(V348, "Shock")+COUNTIF(AF348, "Shock")+COUNTIF(AH348, "Shock")</f>
        <v>2</v>
      </c>
      <c r="H348" s="4" t="str">
        <f>IF(I348&gt;0, "Shock", "No shock")</f>
        <v>Shock</v>
      </c>
      <c r="I348" s="4">
        <f>SUM(P348:U348)</f>
        <v>1</v>
      </c>
      <c r="J348" s="17">
        <v>-0.79851353565851801</v>
      </c>
      <c r="K348" s="17">
        <v>-1.38079929351807</v>
      </c>
      <c r="L348" s="6" t="s">
        <v>1003</v>
      </c>
      <c r="M348" s="6" t="s">
        <v>1003</v>
      </c>
      <c r="N348" s="6" t="s">
        <v>1003</v>
      </c>
      <c r="O348" s="17">
        <v>-0.4439005671258201</v>
      </c>
      <c r="P348" s="56">
        <f>IF(J348&lt;=-0.8, 1, 0)</f>
        <v>0</v>
      </c>
      <c r="Q348" s="6">
        <f>IF(K348&lt;=-0.8, 1, 0)</f>
        <v>1</v>
      </c>
      <c r="R348" s="6">
        <f>IF(AND(NOT(ISTEXT(L348)),L348&gt;=0.25),1,0)</f>
        <v>0</v>
      </c>
      <c r="S348" s="6">
        <f>IF(AND(NOT(ISTEXT(M348)),M348&gt;=0.25), 1, 0)</f>
        <v>0</v>
      </c>
      <c r="T348" s="6">
        <f>IF(AND(NOT(ISTEXT(N348)), N348&gt;=3), 1, 0)</f>
        <v>0</v>
      </c>
      <c r="U348" s="6">
        <f>IF(O348&lt;=-0.8, 1, 0)</f>
        <v>0</v>
      </c>
      <c r="V348" s="4" t="str">
        <f>IF(W348&gt;0, "Shock", "No shock")</f>
        <v>No shock</v>
      </c>
      <c r="W348" s="4">
        <f>SUM(AC348:AE348)</f>
        <v>0</v>
      </c>
      <c r="X348" s="51">
        <v>0.87841899999999995</v>
      </c>
      <c r="Y348" s="6">
        <v>0</v>
      </c>
      <c r="Z348" s="6">
        <v>0</v>
      </c>
      <c r="AA348" s="16" t="s">
        <v>1003</v>
      </c>
      <c r="AB348" s="16" t="s">
        <v>1003</v>
      </c>
      <c r="AC348" s="6">
        <f>IF(ISTEXT(X348), 0, IF(X348&gt;1.4, 1, 0))</f>
        <v>0</v>
      </c>
      <c r="AD348" s="6">
        <f>IF(OR(ISTEXT(Y348), ISTEXT(Z348)), 0, IF(OR(Y348&gt;3, Z348&gt;=2), 1, 0))</f>
        <v>0</v>
      </c>
      <c r="AE348" s="6">
        <f>IF(AND(ISTEXT(AA348), ISTEXT(AB348)), 0, IF(AND(AA348&gt;0.03, AB348&gt;=1), 1, 0))</f>
        <v>0</v>
      </c>
      <c r="AF348" s="4" t="s">
        <v>1005</v>
      </c>
      <c r="AG348" s="5">
        <v>0</v>
      </c>
      <c r="AH348" s="4" t="str">
        <f>IF(OR(AI348&gt;=3,AJ348="Shock"),"Shock","No Shock")</f>
        <v>Shock</v>
      </c>
      <c r="AI348" s="61">
        <v>2</v>
      </c>
      <c r="AJ348" s="6" t="str">
        <f>IF(AK348&gt;=1,"Shock","No Shock")</f>
        <v>Shock</v>
      </c>
      <c r="AK348">
        <v>4</v>
      </c>
    </row>
    <row r="349" spans="1:37" ht="17.5" thickTop="1" thickBot="1" x14ac:dyDescent="0.5">
      <c r="A349" s="50" t="s">
        <v>147</v>
      </c>
      <c r="B349" s="3" t="s">
        <v>539</v>
      </c>
      <c r="C349" s="3" t="s">
        <v>544</v>
      </c>
      <c r="D349" s="3" t="s">
        <v>545</v>
      </c>
      <c r="E349" s="3" t="str">
        <f>_xlfn.CONCAT(D349,"_",A349)</f>
        <v>AF1703_February</v>
      </c>
      <c r="F349" s="10">
        <v>28192.317779127305</v>
      </c>
      <c r="G349" s="8">
        <f>COUNTIF(H349, "Shock")+COUNTIF(V349, "Shock")+COUNTIF(AF349, "Shock")+COUNTIF(AH349, "Shock")</f>
        <v>1</v>
      </c>
      <c r="H349" s="4" t="str">
        <f>IF(I349&gt;0, "Shock", "No shock")</f>
        <v>Shock</v>
      </c>
      <c r="I349" s="4">
        <f>SUM(P349:U349)</f>
        <v>2</v>
      </c>
      <c r="J349" s="17">
        <v>-1.1024304989804601</v>
      </c>
      <c r="K349" s="17">
        <v>-2.2087410422081599</v>
      </c>
      <c r="L349" s="6" t="s">
        <v>1003</v>
      </c>
      <c r="M349" s="6" t="s">
        <v>1003</v>
      </c>
      <c r="N349" s="6" t="s">
        <v>1003</v>
      </c>
      <c r="O349" s="17">
        <v>0.56220100432283893</v>
      </c>
      <c r="P349" s="56">
        <f>IF(J349&lt;=-0.8, 1, 0)</f>
        <v>1</v>
      </c>
      <c r="Q349" s="6">
        <f>IF(K349&lt;=-0.8, 1, 0)</f>
        <v>1</v>
      </c>
      <c r="R349" s="6">
        <f>IF(AND(NOT(ISTEXT(L349)),L349&gt;=0.25),1,0)</f>
        <v>0</v>
      </c>
      <c r="S349" s="6">
        <f>IF(AND(NOT(ISTEXT(M349)),M349&gt;=0.25), 1, 0)</f>
        <v>0</v>
      </c>
      <c r="T349" s="6">
        <f>IF(AND(NOT(ISTEXT(N349)), N349&gt;=3), 1, 0)</f>
        <v>0</v>
      </c>
      <c r="U349" s="6">
        <f>IF(O349&lt;=-0.8, 1, 0)</f>
        <v>0</v>
      </c>
      <c r="V349" s="4" t="str">
        <f>IF(W349&gt;0, "Shock", "No shock")</f>
        <v>No shock</v>
      </c>
      <c r="W349" s="4">
        <f>SUM(AC349:AE349)</f>
        <v>0</v>
      </c>
      <c r="X349" s="51">
        <v>0.87034400000000001</v>
      </c>
      <c r="Y349" s="6">
        <v>0</v>
      </c>
      <c r="Z349" s="6">
        <v>0</v>
      </c>
      <c r="AA349" s="16" t="s">
        <v>1003</v>
      </c>
      <c r="AB349" s="16" t="s">
        <v>1003</v>
      </c>
      <c r="AC349" s="6">
        <f>IF(ISTEXT(X349), 0, IF(X349&gt;1.4, 1, 0))</f>
        <v>0</v>
      </c>
      <c r="AD349" s="6">
        <f>IF(OR(ISTEXT(Y349), ISTEXT(Z349)), 0, IF(OR(Y349&gt;3, Z349&gt;=2), 1, 0))</f>
        <v>0</v>
      </c>
      <c r="AE349" s="6">
        <f>IF(AND(ISTEXT(AA349), ISTEXT(AB349)), 0, IF(AND(AA349&gt;0.03, AB349&gt;=1), 1, 0))</f>
        <v>0</v>
      </c>
      <c r="AF349" s="4" t="s">
        <v>1005</v>
      </c>
      <c r="AG349" s="5">
        <v>0</v>
      </c>
      <c r="AH349" s="4" t="str">
        <f>IF(OR(AI349&gt;=3,AJ349="Shock"),"Shock","No Shock")</f>
        <v>No Shock</v>
      </c>
      <c r="AI349" s="61">
        <v>2</v>
      </c>
      <c r="AJ349" s="6" t="str">
        <f>IF(AK349&gt;=1,"Shock","No Shock")</f>
        <v>No Shock</v>
      </c>
      <c r="AK349">
        <v>0</v>
      </c>
    </row>
    <row r="350" spans="1:37" ht="17.5" thickTop="1" thickBot="1" x14ac:dyDescent="0.5">
      <c r="A350" s="50" t="s">
        <v>147</v>
      </c>
      <c r="B350" s="3" t="s">
        <v>539</v>
      </c>
      <c r="C350" s="3" t="s">
        <v>554</v>
      </c>
      <c r="D350" s="3" t="s">
        <v>555</v>
      </c>
      <c r="E350" s="3" t="str">
        <f>_xlfn.CONCAT(D350,"_",A350)</f>
        <v>AF1708_February</v>
      </c>
      <c r="F350" s="10">
        <v>32101.827692170595</v>
      </c>
      <c r="G350" s="8">
        <f>COUNTIF(H350, "Shock")+COUNTIF(V350, "Shock")+COUNTIF(AF350, "Shock")+COUNTIF(AH350, "Shock")</f>
        <v>1</v>
      </c>
      <c r="H350" s="4" t="str">
        <f>IF(I350&gt;0, "Shock", "No shock")</f>
        <v>Shock</v>
      </c>
      <c r="I350" s="4">
        <f>SUM(P350:U350)</f>
        <v>2</v>
      </c>
      <c r="J350" s="17">
        <v>-0.96570495764414499</v>
      </c>
      <c r="K350" s="17">
        <v>-2.0570699714479002</v>
      </c>
      <c r="L350" s="6" t="s">
        <v>1003</v>
      </c>
      <c r="M350" s="6" t="s">
        <v>1003</v>
      </c>
      <c r="N350" s="6" t="s">
        <v>1003</v>
      </c>
      <c r="O350" s="17">
        <v>-0.40392229335685798</v>
      </c>
      <c r="P350" s="56">
        <f>IF(J350&lt;=-0.8, 1, 0)</f>
        <v>1</v>
      </c>
      <c r="Q350" s="6">
        <f>IF(K350&lt;=-0.8, 1, 0)</f>
        <v>1</v>
      </c>
      <c r="R350" s="6">
        <f>IF(AND(NOT(ISTEXT(L350)),L350&gt;=0.25),1,0)</f>
        <v>0</v>
      </c>
      <c r="S350" s="6">
        <f>IF(AND(NOT(ISTEXT(M350)),M350&gt;=0.25), 1, 0)</f>
        <v>0</v>
      </c>
      <c r="T350" s="6">
        <f>IF(AND(NOT(ISTEXT(N350)), N350&gt;=3), 1, 0)</f>
        <v>0</v>
      </c>
      <c r="U350" s="6">
        <f>IF(O350&lt;=-0.8, 1, 0)</f>
        <v>0</v>
      </c>
      <c r="V350" s="4" t="str">
        <f>IF(W350&gt;0, "Shock", "No shock")</f>
        <v>No shock</v>
      </c>
      <c r="W350" s="4">
        <f>SUM(AC350:AE350)</f>
        <v>0</v>
      </c>
      <c r="X350" s="51">
        <v>0.90722599999999998</v>
      </c>
      <c r="Y350" s="6">
        <v>0</v>
      </c>
      <c r="Z350" s="6">
        <v>0</v>
      </c>
      <c r="AA350" s="16" t="s">
        <v>1003</v>
      </c>
      <c r="AB350" s="16" t="s">
        <v>1003</v>
      </c>
      <c r="AC350" s="6">
        <f>IF(ISTEXT(X350), 0, IF(X350&gt;1.4, 1, 0))</f>
        <v>0</v>
      </c>
      <c r="AD350" s="6">
        <f>IF(OR(ISTEXT(Y350), ISTEXT(Z350)), 0, IF(OR(Y350&gt;3, Z350&gt;=2), 1, 0))</f>
        <v>0</v>
      </c>
      <c r="AE350" s="6">
        <f>IF(AND(ISTEXT(AA350), ISTEXT(AB350)), 0, IF(AND(AA350&gt;0.03, AB350&gt;=1), 1, 0))</f>
        <v>0</v>
      </c>
      <c r="AF350" s="4" t="s">
        <v>1005</v>
      </c>
      <c r="AG350" s="5">
        <v>0</v>
      </c>
      <c r="AH350" s="4" t="str">
        <f>IF(OR(AI350&gt;=3,AJ350="Shock"),"Shock","No Shock")</f>
        <v>No Shock</v>
      </c>
      <c r="AI350" s="61">
        <v>2</v>
      </c>
      <c r="AJ350" s="6" t="str">
        <f>IF(AK350&gt;=1,"Shock","No Shock")</f>
        <v>No Shock</v>
      </c>
      <c r="AK350">
        <v>0</v>
      </c>
    </row>
    <row r="351" spans="1:37" ht="17.5" thickTop="1" thickBot="1" x14ac:dyDescent="0.5">
      <c r="A351" s="50" t="s">
        <v>147</v>
      </c>
      <c r="B351" s="3" t="s">
        <v>539</v>
      </c>
      <c r="C351" s="3" t="s">
        <v>560</v>
      </c>
      <c r="D351" s="3" t="s">
        <v>561</v>
      </c>
      <c r="E351" s="3" t="str">
        <f>_xlfn.CONCAT(D351,"_",A351)</f>
        <v>AF1711_February</v>
      </c>
      <c r="F351" s="10">
        <v>39167.653969463434</v>
      </c>
      <c r="G351" s="8">
        <f>COUNTIF(H351, "Shock")+COUNTIF(V351, "Shock")+COUNTIF(AF351, "Shock")+COUNTIF(AH351, "Shock")</f>
        <v>1</v>
      </c>
      <c r="H351" s="4" t="str">
        <f>IF(I351&gt;0, "Shock", "No shock")</f>
        <v>Shock</v>
      </c>
      <c r="I351" s="4">
        <f>SUM(P351:U351)</f>
        <v>2</v>
      </c>
      <c r="J351" s="17">
        <v>-1.1649621350424599</v>
      </c>
      <c r="K351" s="17">
        <v>-2.1704890251159701</v>
      </c>
      <c r="L351" s="6" t="s">
        <v>1003</v>
      </c>
      <c r="M351" s="6" t="s">
        <v>1003</v>
      </c>
      <c r="N351" s="6" t="s">
        <v>1003</v>
      </c>
      <c r="O351" s="17">
        <v>-0.49371339426411748</v>
      </c>
      <c r="P351" s="56">
        <f>IF(J351&lt;=-0.8, 1, 0)</f>
        <v>1</v>
      </c>
      <c r="Q351" s="6">
        <f>IF(K351&lt;=-0.8, 1, 0)</f>
        <v>1</v>
      </c>
      <c r="R351" s="6">
        <f>IF(AND(NOT(ISTEXT(L351)),L351&gt;=0.25),1,0)</f>
        <v>0</v>
      </c>
      <c r="S351" s="6">
        <f>IF(AND(NOT(ISTEXT(M351)),M351&gt;=0.25), 1, 0)</f>
        <v>0</v>
      </c>
      <c r="T351" s="6">
        <f>IF(AND(NOT(ISTEXT(N351)), N351&gt;=3), 1, 0)</f>
        <v>0</v>
      </c>
      <c r="U351" s="6">
        <f>IF(O351&lt;=-0.8, 1, 0)</f>
        <v>0</v>
      </c>
      <c r="V351" s="4" t="str">
        <f>IF(W351&gt;0, "Shock", "No shock")</f>
        <v>No shock</v>
      </c>
      <c r="W351" s="4">
        <f>SUM(AC351:AE351)</f>
        <v>0</v>
      </c>
      <c r="X351" s="51">
        <v>0.84736999999999996</v>
      </c>
      <c r="Y351" s="6">
        <v>0</v>
      </c>
      <c r="Z351" s="6">
        <v>0</v>
      </c>
      <c r="AA351" s="16" t="s">
        <v>1003</v>
      </c>
      <c r="AB351" s="16" t="s">
        <v>1003</v>
      </c>
      <c r="AC351" s="6">
        <f>IF(ISTEXT(X351), 0, IF(X351&gt;1.4, 1, 0))</f>
        <v>0</v>
      </c>
      <c r="AD351" s="6">
        <f>IF(OR(ISTEXT(Y351), ISTEXT(Z351)), 0, IF(OR(Y351&gt;3, Z351&gt;=2), 1, 0))</f>
        <v>0</v>
      </c>
      <c r="AE351" s="6">
        <f>IF(AND(ISTEXT(AA351), ISTEXT(AB351)), 0, IF(AND(AA351&gt;0.03, AB351&gt;=1), 1, 0))</f>
        <v>0</v>
      </c>
      <c r="AF351" s="4" t="s">
        <v>1005</v>
      </c>
      <c r="AG351" s="5">
        <v>0</v>
      </c>
      <c r="AH351" s="4" t="str">
        <f>IF(OR(AI351&gt;=3,AJ351="Shock"),"Shock","No Shock")</f>
        <v>No Shock</v>
      </c>
      <c r="AI351" s="61">
        <v>2</v>
      </c>
      <c r="AJ351" s="6" t="str">
        <f>IF(AK351&gt;=1,"Shock","No Shock")</f>
        <v>No Shock</v>
      </c>
      <c r="AK351">
        <v>0</v>
      </c>
    </row>
    <row r="352" spans="1:37" ht="17.5" thickTop="1" thickBot="1" x14ac:dyDescent="0.5">
      <c r="A352" s="50" t="s">
        <v>147</v>
      </c>
      <c r="B352" s="3" t="s">
        <v>660</v>
      </c>
      <c r="C352" s="3" t="s">
        <v>665</v>
      </c>
      <c r="D352" s="3" t="s">
        <v>666</v>
      </c>
      <c r="E352" s="3" t="str">
        <f>_xlfn.CONCAT(D352,"_",A352)</f>
        <v>AF2103_February</v>
      </c>
      <c r="F352" s="10">
        <v>174680.69993388114</v>
      </c>
      <c r="G352" s="8">
        <f>COUNTIF(H352, "Shock")+COUNTIF(V352, "Shock")+COUNTIF(AF352, "Shock")+COUNTIF(AH352, "Shock")</f>
        <v>1</v>
      </c>
      <c r="H352" s="4" t="str">
        <f>IF(I352&gt;0, "Shock", "No shock")</f>
        <v>Shock</v>
      </c>
      <c r="I352" s="4">
        <f>SUM(P352:U352)</f>
        <v>1</v>
      </c>
      <c r="J352" s="17">
        <v>-4.5612854138016697E-2</v>
      </c>
      <c r="K352" s="17">
        <v>-1.40927383899689</v>
      </c>
      <c r="L352" s="6" t="s">
        <v>1003</v>
      </c>
      <c r="M352" s="6" t="s">
        <v>1003</v>
      </c>
      <c r="N352" s="6" t="s">
        <v>1003</v>
      </c>
      <c r="O352" s="17">
        <v>-0.36643741620954001</v>
      </c>
      <c r="P352" s="56">
        <f>IF(J352&lt;=-0.8, 1, 0)</f>
        <v>0</v>
      </c>
      <c r="Q352" s="6">
        <f>IF(K352&lt;=-0.8, 1, 0)</f>
        <v>1</v>
      </c>
      <c r="R352" s="6">
        <f>IF(AND(NOT(ISTEXT(L352)),L352&gt;=0.25),1,0)</f>
        <v>0</v>
      </c>
      <c r="S352" s="6">
        <f>IF(AND(NOT(ISTEXT(M352)),M352&gt;=0.25), 1, 0)</f>
        <v>0</v>
      </c>
      <c r="T352" s="6">
        <f>IF(AND(NOT(ISTEXT(N352)), N352&gt;=3), 1, 0)</f>
        <v>0</v>
      </c>
      <c r="U352" s="6">
        <f>IF(O352&lt;=-0.8, 1, 0)</f>
        <v>0</v>
      </c>
      <c r="V352" s="4" t="str">
        <f>IF(W352&gt;0, "Shock", "No shock")</f>
        <v>No shock</v>
      </c>
      <c r="W352" s="4">
        <f>SUM(AC352:AE352)</f>
        <v>0</v>
      </c>
      <c r="X352" s="51">
        <v>0.77194000000000007</v>
      </c>
      <c r="Y352" s="6">
        <v>0</v>
      </c>
      <c r="Z352" s="6">
        <v>0</v>
      </c>
      <c r="AA352" s="16" t="s">
        <v>1003</v>
      </c>
      <c r="AB352" s="16" t="s">
        <v>1003</v>
      </c>
      <c r="AC352" s="6">
        <f>IF(ISTEXT(X352), 0, IF(X352&gt;1.4, 1, 0))</f>
        <v>0</v>
      </c>
      <c r="AD352" s="6">
        <f>IF(OR(ISTEXT(Y352), ISTEXT(Z352)), 0, IF(OR(Y352&gt;3, Z352&gt;=2), 1, 0))</f>
        <v>0</v>
      </c>
      <c r="AE352" s="6">
        <f>IF(AND(ISTEXT(AA352), ISTEXT(AB352)), 0, IF(AND(AA352&gt;0.03, AB352&gt;=1), 1, 0))</f>
        <v>0</v>
      </c>
      <c r="AF352" s="4" t="s">
        <v>1005</v>
      </c>
      <c r="AG352" s="5">
        <v>0</v>
      </c>
      <c r="AH352" s="4" t="str">
        <f>IF(OR(AI352&gt;=3,AJ352="Shock"),"Shock","No Shock")</f>
        <v>No Shock</v>
      </c>
      <c r="AI352" s="61">
        <v>2</v>
      </c>
      <c r="AJ352" s="6" t="str">
        <f>IF(AK352&gt;=1,"Shock","No Shock")</f>
        <v>No Shock</v>
      </c>
      <c r="AK352">
        <v>0</v>
      </c>
    </row>
    <row r="353" spans="1:37" ht="17.5" thickTop="1" thickBot="1" x14ac:dyDescent="0.5">
      <c r="A353" s="50" t="s">
        <v>147</v>
      </c>
      <c r="B353" s="3" t="s">
        <v>816</v>
      </c>
      <c r="C353" s="3" t="s">
        <v>825</v>
      </c>
      <c r="D353" s="3" t="s">
        <v>826</v>
      </c>
      <c r="E353" s="3" t="str">
        <f>_xlfn.CONCAT(D353,"_",A353)</f>
        <v>AF2805_February</v>
      </c>
      <c r="F353" s="10">
        <v>92609.931650762184</v>
      </c>
      <c r="G353" s="8">
        <f>COUNTIF(H353, "Shock")+COUNTIF(V353, "Shock")+COUNTIF(AF353, "Shock")+COUNTIF(AH353, "Shock")</f>
        <v>1</v>
      </c>
      <c r="H353" s="4" t="str">
        <f>IF(I353&gt;0, "Shock", "No shock")</f>
        <v>Shock</v>
      </c>
      <c r="I353" s="4">
        <f>SUM(P353:U353)</f>
        <v>1</v>
      </c>
      <c r="J353" s="17">
        <v>-0.480394001943725</v>
      </c>
      <c r="K353" s="17">
        <v>-1.5080119677952399</v>
      </c>
      <c r="L353" s="6" t="s">
        <v>1003</v>
      </c>
      <c r="M353" s="6" t="s">
        <v>1003</v>
      </c>
      <c r="N353" s="6" t="s">
        <v>1003</v>
      </c>
      <c r="O353" s="17">
        <v>-0.64859044387607478</v>
      </c>
      <c r="P353" s="56">
        <f>IF(J353&lt;=-0.8, 1, 0)</f>
        <v>0</v>
      </c>
      <c r="Q353" s="6">
        <f>IF(K353&lt;=-0.8, 1, 0)</f>
        <v>1</v>
      </c>
      <c r="R353" s="6">
        <f>IF(AND(NOT(ISTEXT(L353)),L353&gt;=0.25),1,0)</f>
        <v>0</v>
      </c>
      <c r="S353" s="6">
        <f>IF(AND(NOT(ISTEXT(M353)),M353&gt;=0.25), 1, 0)</f>
        <v>0</v>
      </c>
      <c r="T353" s="6">
        <f>IF(AND(NOT(ISTEXT(N353)), N353&gt;=3), 1, 0)</f>
        <v>0</v>
      </c>
      <c r="U353" s="6">
        <f>IF(O353&lt;=-0.8, 1, 0)</f>
        <v>0</v>
      </c>
      <c r="V353" s="4" t="str">
        <f>IF(W353&gt;0, "Shock", "No shock")</f>
        <v>No shock</v>
      </c>
      <c r="W353" s="4">
        <f>SUM(AC353:AE353)</f>
        <v>0</v>
      </c>
      <c r="X353" s="51">
        <v>0.63130699999999995</v>
      </c>
      <c r="Y353" s="6">
        <v>0</v>
      </c>
      <c r="Z353" s="6">
        <v>0</v>
      </c>
      <c r="AA353" s="16" t="s">
        <v>1003</v>
      </c>
      <c r="AB353" s="16" t="s">
        <v>1003</v>
      </c>
      <c r="AC353" s="6">
        <f>IF(ISTEXT(X353), 0, IF(X353&gt;1.4, 1, 0))</f>
        <v>0</v>
      </c>
      <c r="AD353" s="6">
        <f>IF(OR(ISTEXT(Y353), ISTEXT(Z353)), 0, IF(OR(Y353&gt;3, Z353&gt;=2), 1, 0))</f>
        <v>0</v>
      </c>
      <c r="AE353" s="6">
        <f>IF(AND(ISTEXT(AA353), ISTEXT(AB353)), 0, IF(AND(AA353&gt;0.03, AB353&gt;=1), 1, 0))</f>
        <v>0</v>
      </c>
      <c r="AF353" s="4" t="s">
        <v>1005</v>
      </c>
      <c r="AG353" s="5">
        <v>0</v>
      </c>
      <c r="AH353" s="4" t="str">
        <f>IF(OR(AI353&gt;=3,AJ353="Shock"),"Shock","No Shock")</f>
        <v>No Shock</v>
      </c>
      <c r="AI353" s="61">
        <v>2</v>
      </c>
      <c r="AJ353" s="6" t="str">
        <f>IF(AK353&gt;=1,"Shock","No Shock")</f>
        <v>No Shock</v>
      </c>
      <c r="AK353">
        <v>0</v>
      </c>
    </row>
    <row r="354" spans="1:37" ht="17.5" thickTop="1" thickBot="1" x14ac:dyDescent="0.5">
      <c r="A354" s="50" t="s">
        <v>147</v>
      </c>
      <c r="B354" s="3" t="s">
        <v>816</v>
      </c>
      <c r="C354" s="3" t="s">
        <v>827</v>
      </c>
      <c r="D354" s="3" t="s">
        <v>828</v>
      </c>
      <c r="E354" s="3" t="str">
        <f>_xlfn.CONCAT(D354,"_",A354)</f>
        <v>AF2806_February</v>
      </c>
      <c r="F354" s="10">
        <v>12851.901187599784</v>
      </c>
      <c r="G354" s="8">
        <f>COUNTIF(H354, "Shock")+COUNTIF(V354, "Shock")+COUNTIF(AF354, "Shock")+COUNTIF(AH354, "Shock")</f>
        <v>1</v>
      </c>
      <c r="H354" s="4" t="str">
        <f>IF(I354&gt;0, "Shock", "No shock")</f>
        <v>Shock</v>
      </c>
      <c r="I354" s="4">
        <f>SUM(P354:U354)</f>
        <v>3</v>
      </c>
      <c r="J354" s="17">
        <v>-1.24509235223134</v>
      </c>
      <c r="K354" s="17">
        <v>-2.0759597983625202</v>
      </c>
      <c r="L354" s="6" t="s">
        <v>1003</v>
      </c>
      <c r="M354" s="6" t="s">
        <v>1003</v>
      </c>
      <c r="N354" s="6" t="s">
        <v>1003</v>
      </c>
      <c r="O354" s="17">
        <v>-1.2903513027993689</v>
      </c>
      <c r="P354" s="56">
        <f>IF(J354&lt;=-0.8, 1, 0)</f>
        <v>1</v>
      </c>
      <c r="Q354" s="6">
        <f>IF(K354&lt;=-0.8, 1, 0)</f>
        <v>1</v>
      </c>
      <c r="R354" s="6">
        <f>IF(AND(NOT(ISTEXT(L354)),L354&gt;=0.25),1,0)</f>
        <v>0</v>
      </c>
      <c r="S354" s="6">
        <f>IF(AND(NOT(ISTEXT(M354)),M354&gt;=0.25), 1, 0)</f>
        <v>0</v>
      </c>
      <c r="T354" s="6">
        <f>IF(AND(NOT(ISTEXT(N354)), N354&gt;=3), 1, 0)</f>
        <v>0</v>
      </c>
      <c r="U354" s="6">
        <f>IF(O354&lt;=-0.8, 1, 0)</f>
        <v>1</v>
      </c>
      <c r="V354" s="4" t="str">
        <f>IF(W354&gt;0, "Shock", "No shock")</f>
        <v>No shock</v>
      </c>
      <c r="W354" s="4">
        <f>SUM(AC354:AE354)</f>
        <v>0</v>
      </c>
      <c r="X354" s="51">
        <v>0.61549799999999999</v>
      </c>
      <c r="Y354" s="6">
        <v>0</v>
      </c>
      <c r="Z354" s="6">
        <v>0</v>
      </c>
      <c r="AA354" s="16" t="s">
        <v>1003</v>
      </c>
      <c r="AB354" s="16" t="s">
        <v>1003</v>
      </c>
      <c r="AC354" s="6">
        <f>IF(ISTEXT(X354), 0, IF(X354&gt;1.4, 1, 0))</f>
        <v>0</v>
      </c>
      <c r="AD354" s="6">
        <f>IF(OR(ISTEXT(Y354), ISTEXT(Z354)), 0, IF(OR(Y354&gt;3, Z354&gt;=2), 1, 0))</f>
        <v>0</v>
      </c>
      <c r="AE354" s="6">
        <f>IF(AND(ISTEXT(AA354), ISTEXT(AB354)), 0, IF(AND(AA354&gt;0.03, AB354&gt;=1), 1, 0))</f>
        <v>0</v>
      </c>
      <c r="AF354" s="4" t="s">
        <v>1005</v>
      </c>
      <c r="AG354" s="5">
        <v>0</v>
      </c>
      <c r="AH354" s="4" t="str">
        <f>IF(OR(AI354&gt;=3,AJ354="Shock"),"Shock","No Shock")</f>
        <v>No Shock</v>
      </c>
      <c r="AI354" s="61">
        <v>2</v>
      </c>
      <c r="AJ354" s="6" t="str">
        <f>IF(AK354&gt;=1,"Shock","No Shock")</f>
        <v>No Shock</v>
      </c>
      <c r="AK354">
        <v>0</v>
      </c>
    </row>
    <row r="355" spans="1:37" ht="17.5" thickTop="1" thickBot="1" x14ac:dyDescent="0.5">
      <c r="A355" s="50" t="s">
        <v>147</v>
      </c>
      <c r="B355" s="3" t="s">
        <v>364</v>
      </c>
      <c r="C355" s="3" t="s">
        <v>364</v>
      </c>
      <c r="D355" s="3" t="s">
        <v>365</v>
      </c>
      <c r="E355" s="3" t="str">
        <f>_xlfn.CONCAT(D355,"_",A355)</f>
        <v>AF1101_February</v>
      </c>
      <c r="F355" s="10">
        <v>301396.04713309562</v>
      </c>
      <c r="G355" s="8">
        <f>COUNTIF(H355, "Shock")+COUNTIF(V355, "Shock")+COUNTIF(AF355, "Shock")+COUNTIF(AH355, "Shock")</f>
        <v>1</v>
      </c>
      <c r="H355" s="4" t="str">
        <f>IF(I355&gt;0, "Shock", "No shock")</f>
        <v>No shock</v>
      </c>
      <c r="I355" s="4">
        <f>SUM(P355:U355)</f>
        <v>0</v>
      </c>
      <c r="J355" s="17">
        <v>-0.78186723962426197</v>
      </c>
      <c r="K355" s="17">
        <v>-0.46741166710853599</v>
      </c>
      <c r="L355" s="6" t="s">
        <v>1003</v>
      </c>
      <c r="M355" s="6" t="s">
        <v>1003</v>
      </c>
      <c r="N355" s="6" t="s">
        <v>1003</v>
      </c>
      <c r="O355" s="17">
        <v>1.211486232058741</v>
      </c>
      <c r="P355" s="56">
        <f>IF(J355&lt;=-0.8, 1, 0)</f>
        <v>0</v>
      </c>
      <c r="Q355" s="6">
        <f>IF(K355&lt;=-0.8, 1, 0)</f>
        <v>0</v>
      </c>
      <c r="R355" s="6">
        <f>IF(AND(NOT(ISTEXT(L355)),L355&gt;=0.25),1,0)</f>
        <v>0</v>
      </c>
      <c r="S355" s="6">
        <f>IF(AND(NOT(ISTEXT(M355)),M355&gt;=0.25), 1, 0)</f>
        <v>0</v>
      </c>
      <c r="T355" s="6">
        <f>IF(AND(NOT(ISTEXT(N355)), N355&gt;=3), 1, 0)</f>
        <v>0</v>
      </c>
      <c r="U355" s="6">
        <f>IF(O355&lt;=-0.8, 1, 0)</f>
        <v>0</v>
      </c>
      <c r="V355" s="4" t="str">
        <f>IF(W355&gt;0, "Shock", "No shock")</f>
        <v>No shock</v>
      </c>
      <c r="W355" s="4">
        <f>SUM(AC355:AE355)</f>
        <v>0</v>
      </c>
      <c r="X355" s="51">
        <v>0.68943700000000008</v>
      </c>
      <c r="Y355" s="6">
        <v>0</v>
      </c>
      <c r="Z355" s="6">
        <v>0</v>
      </c>
      <c r="AA355" s="16" t="s">
        <v>1003</v>
      </c>
      <c r="AB355" s="16" t="s">
        <v>1003</v>
      </c>
      <c r="AC355" s="6">
        <f>IF(ISTEXT(X355), 0, IF(X355&gt;1.4, 1, 0))</f>
        <v>0</v>
      </c>
      <c r="AD355" s="6">
        <f>IF(OR(ISTEXT(Y355), ISTEXT(Z355)), 0, IF(OR(Y355&gt;3, Z355&gt;=2), 1, 0))</f>
        <v>0</v>
      </c>
      <c r="AE355" s="6">
        <f>IF(AND(ISTEXT(AA355), ISTEXT(AB355)), 0, IF(AND(AA355&gt;0.03, AB355&gt;=1), 1, 0))</f>
        <v>0</v>
      </c>
      <c r="AF355" s="4" t="s">
        <v>1005</v>
      </c>
      <c r="AG355" s="5">
        <v>0</v>
      </c>
      <c r="AH355" s="4" t="str">
        <f>IF(OR(AI355&gt;=3,AJ355="Shock"),"Shock","No Shock")</f>
        <v>Shock</v>
      </c>
      <c r="AI355" s="61">
        <v>3</v>
      </c>
      <c r="AJ355" s="6" t="str">
        <f>IF(AK355&gt;=1,"Shock","No Shock")</f>
        <v>No Shock</v>
      </c>
      <c r="AK355">
        <v>0</v>
      </c>
    </row>
    <row r="356" spans="1:37" ht="17.5" thickTop="1" thickBot="1" x14ac:dyDescent="0.5">
      <c r="A356" s="50" t="s">
        <v>147</v>
      </c>
      <c r="B356" s="3" t="s">
        <v>178</v>
      </c>
      <c r="C356" s="3" t="s">
        <v>181</v>
      </c>
      <c r="D356" s="3" t="s">
        <v>182</v>
      </c>
      <c r="E356" s="3" t="str">
        <f>_xlfn.CONCAT(D356,"_",A356)</f>
        <v>AF0202_February</v>
      </c>
      <c r="F356" s="10">
        <v>83512.635434595722</v>
      </c>
      <c r="G356" s="8">
        <f>COUNTIF(H356, "Shock")+COUNTIF(V356, "Shock")+COUNTIF(AF356, "Shock")+COUNTIF(AH356, "Shock")</f>
        <v>2</v>
      </c>
      <c r="H356" s="4" t="str">
        <f>IF(I356&gt;0, "Shock", "No shock")</f>
        <v>Shock</v>
      </c>
      <c r="I356" s="4">
        <f>SUM(P356:U356)</f>
        <v>1</v>
      </c>
      <c r="J356" s="17">
        <v>-0.137976091943593</v>
      </c>
      <c r="K356" s="17">
        <v>-1.0178908945431699</v>
      </c>
      <c r="L356" s="6" t="s">
        <v>1003</v>
      </c>
      <c r="M356" s="6" t="s">
        <v>1003</v>
      </c>
      <c r="N356" s="6" t="s">
        <v>1003</v>
      </c>
      <c r="O356" s="17">
        <v>0.15856371160694641</v>
      </c>
      <c r="P356" s="56">
        <f>IF(J356&lt;=-0.8, 1, 0)</f>
        <v>0</v>
      </c>
      <c r="Q356" s="6">
        <f>IF(K356&lt;=-0.8, 1, 0)</f>
        <v>1</v>
      </c>
      <c r="R356" s="6">
        <f>IF(AND(NOT(ISTEXT(L356)),L356&gt;=0.25),1,0)</f>
        <v>0</v>
      </c>
      <c r="S356" s="6">
        <f>IF(AND(NOT(ISTEXT(M356)),M356&gt;=0.25), 1, 0)</f>
        <v>0</v>
      </c>
      <c r="T356" s="6">
        <f>IF(AND(NOT(ISTEXT(N356)), N356&gt;=3), 1, 0)</f>
        <v>0</v>
      </c>
      <c r="U356" s="6">
        <f>IF(O356&lt;=-0.8, 1, 0)</f>
        <v>0</v>
      </c>
      <c r="V356" s="4" t="str">
        <f>IF(W356&gt;0, "Shock", "No shock")</f>
        <v>No shock</v>
      </c>
      <c r="W356" s="4">
        <f>SUM(AC356:AE356)</f>
        <v>0</v>
      </c>
      <c r="X356" s="51">
        <v>1.1538460000000001</v>
      </c>
      <c r="Y356" s="6">
        <v>0</v>
      </c>
      <c r="Z356" s="6">
        <v>0</v>
      </c>
      <c r="AA356" s="16" t="s">
        <v>1003</v>
      </c>
      <c r="AB356" s="16" t="s">
        <v>1003</v>
      </c>
      <c r="AC356" s="6">
        <f>IF(ISTEXT(X356), 0, IF(X356&gt;1.4, 1, 0))</f>
        <v>0</v>
      </c>
      <c r="AD356" s="6">
        <f>IF(OR(ISTEXT(Y356), ISTEXT(Z356)), 0, IF(OR(Y356&gt;3, Z356&gt;=2), 1, 0))</f>
        <v>0</v>
      </c>
      <c r="AE356" s="6">
        <f>IF(AND(ISTEXT(AA356), ISTEXT(AB356)), 0, IF(AND(AA356&gt;0.03, AB356&gt;=1), 1, 0))</f>
        <v>0</v>
      </c>
      <c r="AF356" s="4" t="s">
        <v>1005</v>
      </c>
      <c r="AG356" s="5">
        <v>0</v>
      </c>
      <c r="AH356" s="4" t="str">
        <f>IF(OR(AI356&gt;=3,AJ356="Shock"),"Shock","No Shock")</f>
        <v>Shock</v>
      </c>
      <c r="AI356" s="61">
        <v>3</v>
      </c>
      <c r="AJ356" s="6" t="str">
        <f>IF(AK356&gt;=1,"Shock","No Shock")</f>
        <v>No Shock</v>
      </c>
      <c r="AK356">
        <v>0</v>
      </c>
    </row>
    <row r="357" spans="1:37" ht="17.5" thickTop="1" thickBot="1" x14ac:dyDescent="0.5">
      <c r="A357" s="50" t="s">
        <v>147</v>
      </c>
      <c r="B357" s="3" t="s">
        <v>233</v>
      </c>
      <c r="C357" s="3" t="s">
        <v>240</v>
      </c>
      <c r="D357" s="3" t="s">
        <v>241</v>
      </c>
      <c r="E357" s="3" t="str">
        <f>_xlfn.CONCAT(D357,"_",A357)</f>
        <v>AF0504_February</v>
      </c>
      <c r="F357" s="10">
        <v>35671.265541646397</v>
      </c>
      <c r="G357" s="8">
        <f>COUNTIF(H357, "Shock")+COUNTIF(V357, "Shock")+COUNTIF(AF357, "Shock")+COUNTIF(AH357, "Shock")</f>
        <v>1</v>
      </c>
      <c r="H357" s="4" t="str">
        <f>IF(I357&gt;0, "Shock", "No shock")</f>
        <v>No shock</v>
      </c>
      <c r="I357" s="4">
        <f>SUM(P357:U357)</f>
        <v>0</v>
      </c>
      <c r="J357" s="17">
        <v>-0.14084948000631201</v>
      </c>
      <c r="K357" s="17">
        <v>-0.61959766702992602</v>
      </c>
      <c r="L357" s="6" t="s">
        <v>1003</v>
      </c>
      <c r="M357" s="6" t="s">
        <v>1003</v>
      </c>
      <c r="N357" s="6" t="s">
        <v>1003</v>
      </c>
      <c r="O357" s="17">
        <v>-0.35782562456367639</v>
      </c>
      <c r="P357" s="56">
        <f>IF(J357&lt;=-0.8, 1, 0)</f>
        <v>0</v>
      </c>
      <c r="Q357" s="6">
        <f>IF(K357&lt;=-0.8, 1, 0)</f>
        <v>0</v>
      </c>
      <c r="R357" s="6">
        <f>IF(AND(NOT(ISTEXT(L357)),L357&gt;=0.25),1,0)</f>
        <v>0</v>
      </c>
      <c r="S357" s="6">
        <f>IF(AND(NOT(ISTEXT(M357)),M357&gt;=0.25), 1, 0)</f>
        <v>0</v>
      </c>
      <c r="T357" s="6">
        <f>IF(AND(NOT(ISTEXT(N357)), N357&gt;=3), 1, 0)</f>
        <v>0</v>
      </c>
      <c r="U357" s="6">
        <f>IF(O357&lt;=-0.8, 1, 0)</f>
        <v>0</v>
      </c>
      <c r="V357" s="4" t="str">
        <f>IF(W357&gt;0, "Shock", "No shock")</f>
        <v>No shock</v>
      </c>
      <c r="W357" s="4">
        <f>SUM(AC357:AE357)</f>
        <v>0</v>
      </c>
      <c r="X357" s="51">
        <v>1.0152859999999999</v>
      </c>
      <c r="Y357" s="6">
        <v>0</v>
      </c>
      <c r="Z357" s="6">
        <v>0</v>
      </c>
      <c r="AA357" s="16" t="s">
        <v>1003</v>
      </c>
      <c r="AB357" s="16" t="s">
        <v>1003</v>
      </c>
      <c r="AC357" s="6">
        <f>IF(ISTEXT(X357), 0, IF(X357&gt;1.4, 1, 0))</f>
        <v>0</v>
      </c>
      <c r="AD357" s="6">
        <f>IF(OR(ISTEXT(Y357), ISTEXT(Z357)), 0, IF(OR(Y357&gt;3, Z357&gt;=2), 1, 0))</f>
        <v>0</v>
      </c>
      <c r="AE357" s="6">
        <f>IF(AND(ISTEXT(AA357), ISTEXT(AB357)), 0, IF(AND(AA357&gt;0.03, AB357&gt;=1), 1, 0))</f>
        <v>0</v>
      </c>
      <c r="AF357" s="4" t="s">
        <v>1005</v>
      </c>
      <c r="AG357" s="5">
        <v>0</v>
      </c>
      <c r="AH357" s="4" t="str">
        <f>IF(OR(AI357&gt;=3,AJ357="Shock"),"Shock","No Shock")</f>
        <v>Shock</v>
      </c>
      <c r="AI357" s="61">
        <v>3</v>
      </c>
      <c r="AJ357" s="6" t="str">
        <f>IF(AK357&gt;=1,"Shock","No Shock")</f>
        <v>No Shock</v>
      </c>
      <c r="AK357">
        <v>0</v>
      </c>
    </row>
    <row r="358" spans="1:37" ht="17.5" thickTop="1" thickBot="1" x14ac:dyDescent="0.5">
      <c r="A358" s="50" t="s">
        <v>147</v>
      </c>
      <c r="B358" s="3" t="s">
        <v>148</v>
      </c>
      <c r="C358" s="3" t="s">
        <v>156</v>
      </c>
      <c r="D358" s="3" t="s">
        <v>157</v>
      </c>
      <c r="E358" s="3" t="str">
        <f>_xlfn.CONCAT(D358,"_",A358)</f>
        <v>AF0105_February</v>
      </c>
      <c r="F358" s="10">
        <v>192932.03602280546</v>
      </c>
      <c r="G358" s="8">
        <f>COUNTIF(H358, "Shock")+COUNTIF(V358, "Shock")+COUNTIF(AF358, "Shock")+COUNTIF(AH358, "Shock")</f>
        <v>1</v>
      </c>
      <c r="H358" s="4" t="str">
        <f>IF(I358&gt;0, "Shock", "No shock")</f>
        <v>No shock</v>
      </c>
      <c r="I358" s="4">
        <f>SUM(P358:U358)</f>
        <v>0</v>
      </c>
      <c r="J358" s="17">
        <v>0.237865376596649</v>
      </c>
      <c r="K358" s="17">
        <v>-0.58434951553742098</v>
      </c>
      <c r="L358" s="6" t="s">
        <v>1003</v>
      </c>
      <c r="M358" s="6" t="s">
        <v>1003</v>
      </c>
      <c r="N358" s="6" t="s">
        <v>1003</v>
      </c>
      <c r="O358" s="17">
        <v>0.35819209560748411</v>
      </c>
      <c r="P358" s="56">
        <f>IF(J358&lt;=-0.8, 1, 0)</f>
        <v>0</v>
      </c>
      <c r="Q358" s="6">
        <f>IF(K358&lt;=-0.8, 1, 0)</f>
        <v>0</v>
      </c>
      <c r="R358" s="6">
        <f>IF(AND(NOT(ISTEXT(L358)),L358&gt;=0.25),1,0)</f>
        <v>0</v>
      </c>
      <c r="S358" s="6">
        <f>IF(AND(NOT(ISTEXT(M358)),M358&gt;=0.25), 1, 0)</f>
        <v>0</v>
      </c>
      <c r="T358" s="6">
        <f>IF(AND(NOT(ISTEXT(N358)), N358&gt;=3), 1, 0)</f>
        <v>0</v>
      </c>
      <c r="U358" s="6">
        <f>IF(O358&lt;=-0.8, 1, 0)</f>
        <v>0</v>
      </c>
      <c r="V358" s="4" t="str">
        <f>IF(W358&gt;0, "Shock", "No shock")</f>
        <v>No shock</v>
      </c>
      <c r="W358" s="4">
        <f>SUM(AC358:AE358)</f>
        <v>0</v>
      </c>
      <c r="X358" s="51">
        <v>1.225687</v>
      </c>
      <c r="Y358" s="6">
        <v>0</v>
      </c>
      <c r="Z358" s="6">
        <v>0</v>
      </c>
      <c r="AA358" s="16" t="s">
        <v>1003</v>
      </c>
      <c r="AB358" s="16" t="s">
        <v>1003</v>
      </c>
      <c r="AC358" s="6">
        <f>IF(ISTEXT(X358), 0, IF(X358&gt;1.4, 1, 0))</f>
        <v>0</v>
      </c>
      <c r="AD358" s="6">
        <f>IF(OR(ISTEXT(Y358), ISTEXT(Z358)), 0, IF(OR(Y358&gt;3, Z358&gt;=2), 1, 0))</f>
        <v>0</v>
      </c>
      <c r="AE358" s="6">
        <f>IF(AND(ISTEXT(AA358), ISTEXT(AB358)), 0, IF(AND(AA358&gt;0.03, AB358&gt;=1), 1, 0))</f>
        <v>0</v>
      </c>
      <c r="AF358" s="4" t="s">
        <v>1005</v>
      </c>
      <c r="AG358" s="5">
        <v>0</v>
      </c>
      <c r="AH358" s="4" t="str">
        <f>IF(OR(AI358&gt;=3,AJ358="Shock"),"Shock","No Shock")</f>
        <v>Shock</v>
      </c>
      <c r="AI358" s="61">
        <v>3</v>
      </c>
      <c r="AJ358" s="6" t="str">
        <f>IF(AK358&gt;=1,"Shock","No Shock")</f>
        <v>No Shock</v>
      </c>
      <c r="AK358">
        <v>0</v>
      </c>
    </row>
    <row r="359" spans="1:37" ht="17.5" thickTop="1" thickBot="1" x14ac:dyDescent="0.5">
      <c r="A359" s="50" t="s">
        <v>147</v>
      </c>
      <c r="B359" s="3" t="s">
        <v>214</v>
      </c>
      <c r="C359" s="3" t="s">
        <v>217</v>
      </c>
      <c r="D359" s="3" t="s">
        <v>218</v>
      </c>
      <c r="E359" s="3" t="str">
        <f>_xlfn.CONCAT(D359,"_",A359)</f>
        <v>AF0402_February</v>
      </c>
      <c r="F359" s="10">
        <v>93121.067367126263</v>
      </c>
      <c r="G359" s="8">
        <f>COUNTIF(H359, "Shock")+COUNTIF(V359, "Shock")+COUNTIF(AF359, "Shock")+COUNTIF(AH359, "Shock")</f>
        <v>1</v>
      </c>
      <c r="H359" s="4" t="str">
        <f>IF(I359&gt;0, "Shock", "No shock")</f>
        <v>No shock</v>
      </c>
      <c r="I359" s="4">
        <f>SUM(P359:U359)</f>
        <v>0</v>
      </c>
      <c r="J359" s="17">
        <v>-9.0177988101329098E-2</v>
      </c>
      <c r="K359" s="17">
        <v>-0.64361648758252499</v>
      </c>
      <c r="L359" s="6" t="s">
        <v>1003</v>
      </c>
      <c r="M359" s="6" t="s">
        <v>1003</v>
      </c>
      <c r="N359" s="6" t="s">
        <v>1003</v>
      </c>
      <c r="O359" s="17">
        <v>0.34556214349034747</v>
      </c>
      <c r="P359" s="56">
        <f>IF(J359&lt;=-0.8, 1, 0)</f>
        <v>0</v>
      </c>
      <c r="Q359" s="6">
        <f>IF(K359&lt;=-0.8, 1, 0)</f>
        <v>0</v>
      </c>
      <c r="R359" s="6">
        <f>IF(AND(NOT(ISTEXT(L359)),L359&gt;=0.25),1,0)</f>
        <v>0</v>
      </c>
      <c r="S359" s="6">
        <f>IF(AND(NOT(ISTEXT(M359)),M359&gt;=0.25), 1, 0)</f>
        <v>0</v>
      </c>
      <c r="T359" s="6">
        <f>IF(AND(NOT(ISTEXT(N359)), N359&gt;=3), 1, 0)</f>
        <v>0</v>
      </c>
      <c r="U359" s="6">
        <f>IF(O359&lt;=-0.8, 1, 0)</f>
        <v>0</v>
      </c>
      <c r="V359" s="4" t="str">
        <f>IF(W359&gt;0, "Shock", "No shock")</f>
        <v>No shock</v>
      </c>
      <c r="W359" s="4">
        <f>SUM(AC359:AE359)</f>
        <v>0</v>
      </c>
      <c r="X359" s="51">
        <v>1.1539250000000001</v>
      </c>
      <c r="Y359" s="6">
        <v>0</v>
      </c>
      <c r="Z359" s="6">
        <v>0</v>
      </c>
      <c r="AA359" s="16" t="s">
        <v>1003</v>
      </c>
      <c r="AB359" s="16" t="s">
        <v>1003</v>
      </c>
      <c r="AC359" s="6">
        <f>IF(ISTEXT(X359), 0, IF(X359&gt;1.4, 1, 0))</f>
        <v>0</v>
      </c>
      <c r="AD359" s="6">
        <f>IF(OR(ISTEXT(Y359), ISTEXT(Z359)), 0, IF(OR(Y359&gt;3, Z359&gt;=2), 1, 0))</f>
        <v>0</v>
      </c>
      <c r="AE359" s="6">
        <f>IF(AND(ISTEXT(AA359), ISTEXT(AB359)), 0, IF(AND(AA359&gt;0.03, AB359&gt;=1), 1, 0))</f>
        <v>0</v>
      </c>
      <c r="AF359" s="4" t="s">
        <v>1005</v>
      </c>
      <c r="AG359" s="5">
        <v>0</v>
      </c>
      <c r="AH359" s="4" t="str">
        <f>IF(OR(AI359&gt;=3,AJ359="Shock"),"Shock","No Shock")</f>
        <v>Shock</v>
      </c>
      <c r="AI359" s="61">
        <v>3</v>
      </c>
      <c r="AJ359" s="6" t="str">
        <f>IF(AK359&gt;=1,"Shock","No Shock")</f>
        <v>No Shock</v>
      </c>
      <c r="AK359">
        <v>0</v>
      </c>
    </row>
    <row r="360" spans="1:37" ht="17.5" thickTop="1" thickBot="1" x14ac:dyDescent="0.5">
      <c r="A360" s="50" t="s">
        <v>147</v>
      </c>
      <c r="B360" s="3" t="s">
        <v>464</v>
      </c>
      <c r="C360" s="3" t="s">
        <v>489</v>
      </c>
      <c r="D360" s="3" t="s">
        <v>490</v>
      </c>
      <c r="E360" s="3" t="str">
        <f>_xlfn.CONCAT(D360,"_",A360)</f>
        <v>AF1413_February</v>
      </c>
      <c r="F360" s="10">
        <v>47864.127730636872</v>
      </c>
      <c r="G360" s="8">
        <f>COUNTIF(H360, "Shock")+COUNTIF(V360, "Shock")+COUNTIF(AF360, "Shock")+COUNTIF(AH360, "Shock")</f>
        <v>1</v>
      </c>
      <c r="H360" s="4" t="str">
        <f>IF(I360&gt;0, "Shock", "No shock")</f>
        <v>No shock</v>
      </c>
      <c r="I360" s="4">
        <f>SUM(P360:U360)</f>
        <v>0</v>
      </c>
      <c r="J360" s="17">
        <v>-0.39282064900423103</v>
      </c>
      <c r="K360" s="17">
        <v>-0.29875986526409798</v>
      </c>
      <c r="L360" s="6" t="s">
        <v>1003</v>
      </c>
      <c r="M360" s="6" t="s">
        <v>1003</v>
      </c>
      <c r="N360" s="6" t="s">
        <v>1003</v>
      </c>
      <c r="O360" s="17">
        <v>1.4576069731322749</v>
      </c>
      <c r="P360" s="56">
        <f>IF(J360&lt;=-0.8, 1, 0)</f>
        <v>0</v>
      </c>
      <c r="Q360" s="6">
        <f>IF(K360&lt;=-0.8, 1, 0)</f>
        <v>0</v>
      </c>
      <c r="R360" s="6">
        <f>IF(AND(NOT(ISTEXT(L360)),L360&gt;=0.25),1,0)</f>
        <v>0</v>
      </c>
      <c r="S360" s="6">
        <f>IF(AND(NOT(ISTEXT(M360)),M360&gt;=0.25), 1, 0)</f>
        <v>0</v>
      </c>
      <c r="T360" s="6">
        <f>IF(AND(NOT(ISTEXT(N360)), N360&gt;=3), 1, 0)</f>
        <v>0</v>
      </c>
      <c r="U360" s="6">
        <f>IF(O360&lt;=-0.8, 1, 0)</f>
        <v>0</v>
      </c>
      <c r="V360" s="4" t="str">
        <f>IF(W360&gt;0, "Shock", "No shock")</f>
        <v>No shock</v>
      </c>
      <c r="W360" s="4">
        <f>SUM(AC360:AE360)</f>
        <v>0</v>
      </c>
      <c r="X360" s="51">
        <v>1.1237710000000001</v>
      </c>
      <c r="Y360" s="6">
        <v>0</v>
      </c>
      <c r="Z360" s="6">
        <v>0</v>
      </c>
      <c r="AA360" s="16" t="s">
        <v>1003</v>
      </c>
      <c r="AB360" s="16" t="s">
        <v>1003</v>
      </c>
      <c r="AC360" s="6">
        <f>IF(ISTEXT(X360), 0, IF(X360&gt;1.4, 1, 0))</f>
        <v>0</v>
      </c>
      <c r="AD360" s="6">
        <f>IF(OR(ISTEXT(Y360), ISTEXT(Z360)), 0, IF(OR(Y360&gt;3, Z360&gt;=2), 1, 0))</f>
        <v>0</v>
      </c>
      <c r="AE360" s="6">
        <f>IF(AND(ISTEXT(AA360), ISTEXT(AB360)), 0, IF(AND(AA360&gt;0.03, AB360&gt;=1), 1, 0))</f>
        <v>0</v>
      </c>
      <c r="AF360" s="4" t="s">
        <v>1005</v>
      </c>
      <c r="AG360" s="5">
        <v>0</v>
      </c>
      <c r="AH360" s="4" t="str">
        <f>IF(OR(AI360&gt;=3,AJ360="Shock"),"Shock","No Shock")</f>
        <v>Shock</v>
      </c>
      <c r="AI360" s="61">
        <v>3</v>
      </c>
      <c r="AJ360" s="6" t="str">
        <f>IF(AK360&gt;=1,"Shock","No Shock")</f>
        <v>No Shock</v>
      </c>
      <c r="AK360">
        <v>0</v>
      </c>
    </row>
    <row r="361" spans="1:37" ht="17.5" thickTop="1" thickBot="1" x14ac:dyDescent="0.5">
      <c r="A361" s="50" t="s">
        <v>147</v>
      </c>
      <c r="B361" s="3" t="s">
        <v>248</v>
      </c>
      <c r="C361" s="3" t="s">
        <v>287</v>
      </c>
      <c r="D361" s="3" t="s">
        <v>288</v>
      </c>
      <c r="E361" s="3" t="str">
        <f>_xlfn.CONCAT(D361,"_",A361)</f>
        <v>AF0620_February</v>
      </c>
      <c r="F361" s="10">
        <v>36698.434132799703</v>
      </c>
      <c r="G361" s="8">
        <f>COUNTIF(H361, "Shock")+COUNTIF(V361, "Shock")+COUNTIF(AF361, "Shock")+COUNTIF(AH361, "Shock")</f>
        <v>1</v>
      </c>
      <c r="H361" s="4" t="str">
        <f>IF(I361&gt;0, "Shock", "No shock")</f>
        <v>No shock</v>
      </c>
      <c r="I361" s="4">
        <f>SUM(P361:U361)</f>
        <v>0</v>
      </c>
      <c r="J361" s="17">
        <v>-0.59127651367868705</v>
      </c>
      <c r="K361" s="17">
        <v>-0.77142472778047799</v>
      </c>
      <c r="L361" s="6" t="s">
        <v>1003</v>
      </c>
      <c r="M361" s="6" t="s">
        <v>1003</v>
      </c>
      <c r="N361" s="6" t="s">
        <v>1003</v>
      </c>
      <c r="O361" s="17">
        <v>-0.60207073673329969</v>
      </c>
      <c r="P361" s="56">
        <f>IF(J361&lt;=-0.8, 1, 0)</f>
        <v>0</v>
      </c>
      <c r="Q361" s="6">
        <f>IF(K361&lt;=-0.8, 1, 0)</f>
        <v>0</v>
      </c>
      <c r="R361" s="6">
        <f>IF(AND(NOT(ISTEXT(L361)),L361&gt;=0.25),1,0)</f>
        <v>0</v>
      </c>
      <c r="S361" s="6">
        <f>IF(AND(NOT(ISTEXT(M361)),M361&gt;=0.25), 1, 0)</f>
        <v>0</v>
      </c>
      <c r="T361" s="6">
        <f>IF(AND(NOT(ISTEXT(N361)), N361&gt;=3), 1, 0)</f>
        <v>0</v>
      </c>
      <c r="U361" s="6">
        <f>IF(O361&lt;=-0.8, 1, 0)</f>
        <v>0</v>
      </c>
      <c r="V361" s="4" t="str">
        <f>IF(W361&gt;0, "Shock", "No shock")</f>
        <v>No shock</v>
      </c>
      <c r="W361" s="4">
        <f>SUM(AC361:AE361)</f>
        <v>0</v>
      </c>
      <c r="X361" s="51">
        <v>0.93053900000000001</v>
      </c>
      <c r="Y361" s="6">
        <v>0</v>
      </c>
      <c r="Z361" s="6">
        <v>0</v>
      </c>
      <c r="AA361" s="16" t="s">
        <v>1003</v>
      </c>
      <c r="AB361" s="16" t="s">
        <v>1003</v>
      </c>
      <c r="AC361" s="6">
        <f>IF(ISTEXT(X361), 0, IF(X361&gt;1.4, 1, 0))</f>
        <v>0</v>
      </c>
      <c r="AD361" s="6">
        <f>IF(OR(ISTEXT(Y361), ISTEXT(Z361)), 0, IF(OR(Y361&gt;3, Z361&gt;=2), 1, 0))</f>
        <v>0</v>
      </c>
      <c r="AE361" s="6">
        <f>IF(AND(ISTEXT(AA361), ISTEXT(AB361)), 0, IF(AND(AA361&gt;0.03, AB361&gt;=1), 1, 0))</f>
        <v>0</v>
      </c>
      <c r="AF361" s="4" t="s">
        <v>1005</v>
      </c>
      <c r="AG361" s="5">
        <v>0</v>
      </c>
      <c r="AH361" s="4" t="str">
        <f>IF(OR(AI361&gt;=3,AJ361="Shock"),"Shock","No Shock")</f>
        <v>Shock</v>
      </c>
      <c r="AI361" s="61">
        <v>3</v>
      </c>
      <c r="AJ361" s="6" t="str">
        <f>IF(AK361&gt;=1,"Shock","No Shock")</f>
        <v>No Shock</v>
      </c>
      <c r="AK361">
        <v>0</v>
      </c>
    </row>
    <row r="362" spans="1:37" ht="17.5" thickTop="1" thickBot="1" x14ac:dyDescent="0.5">
      <c r="A362" s="50" t="s">
        <v>147</v>
      </c>
      <c r="B362" s="3" t="s">
        <v>464</v>
      </c>
      <c r="C362" s="3" t="s">
        <v>477</v>
      </c>
      <c r="D362" s="3" t="s">
        <v>478</v>
      </c>
      <c r="E362" s="3" t="str">
        <f>_xlfn.CONCAT(D362,"_",A362)</f>
        <v>AF1407_February</v>
      </c>
      <c r="F362" s="10">
        <v>94953.950859489763</v>
      </c>
      <c r="G362" s="8">
        <f>COUNTIF(H362, "Shock")+COUNTIF(V362, "Shock")+COUNTIF(AF362, "Shock")+COUNTIF(AH362, "Shock")</f>
        <v>1</v>
      </c>
      <c r="H362" s="4" t="str">
        <f>IF(I362&gt;0, "Shock", "No shock")</f>
        <v>No shock</v>
      </c>
      <c r="I362" s="4">
        <f>SUM(P362:U362)</f>
        <v>0</v>
      </c>
      <c r="J362" s="17">
        <v>-0.54221024296500497</v>
      </c>
      <c r="K362" s="17">
        <v>-0.170643872496757</v>
      </c>
      <c r="L362" s="6" t="s">
        <v>1003</v>
      </c>
      <c r="M362" s="6" t="s">
        <v>1003</v>
      </c>
      <c r="N362" s="6" t="s">
        <v>1003</v>
      </c>
      <c r="O362" s="17">
        <v>1.0045078481210761</v>
      </c>
      <c r="P362" s="56">
        <f>IF(J362&lt;=-0.8, 1, 0)</f>
        <v>0</v>
      </c>
      <c r="Q362" s="6">
        <f>IF(K362&lt;=-0.8, 1, 0)</f>
        <v>0</v>
      </c>
      <c r="R362" s="6">
        <f>IF(AND(NOT(ISTEXT(L362)),L362&gt;=0.25),1,0)</f>
        <v>0</v>
      </c>
      <c r="S362" s="6">
        <f>IF(AND(NOT(ISTEXT(M362)),M362&gt;=0.25), 1, 0)</f>
        <v>0</v>
      </c>
      <c r="T362" s="6">
        <f>IF(AND(NOT(ISTEXT(N362)), N362&gt;=3), 1, 0)</f>
        <v>0</v>
      </c>
      <c r="U362" s="6">
        <f>IF(O362&lt;=-0.8, 1, 0)</f>
        <v>0</v>
      </c>
      <c r="V362" s="4" t="str">
        <f>IF(W362&gt;0, "Shock", "No shock")</f>
        <v>No shock</v>
      </c>
      <c r="W362" s="4">
        <f>SUM(AC362:AE362)</f>
        <v>0</v>
      </c>
      <c r="X362" s="51">
        <v>1.0195730000000001</v>
      </c>
      <c r="Y362" s="6">
        <v>0</v>
      </c>
      <c r="Z362" s="6">
        <v>0</v>
      </c>
      <c r="AA362" s="16" t="s">
        <v>1003</v>
      </c>
      <c r="AB362" s="16" t="s">
        <v>1003</v>
      </c>
      <c r="AC362" s="6">
        <f>IF(ISTEXT(X362), 0, IF(X362&gt;1.4, 1, 0))</f>
        <v>0</v>
      </c>
      <c r="AD362" s="6">
        <f>IF(OR(ISTEXT(Y362), ISTEXT(Z362)), 0, IF(OR(Y362&gt;3, Z362&gt;=2), 1, 0))</f>
        <v>0</v>
      </c>
      <c r="AE362" s="6">
        <f>IF(AND(ISTEXT(AA362), ISTEXT(AB362)), 0, IF(AND(AA362&gt;0.03, AB362&gt;=1), 1, 0))</f>
        <v>0</v>
      </c>
      <c r="AF362" s="4" t="s">
        <v>1005</v>
      </c>
      <c r="AG362" s="5">
        <v>0</v>
      </c>
      <c r="AH362" s="4" t="str">
        <f>IF(OR(AI362&gt;=3,AJ362="Shock"),"Shock","No Shock")</f>
        <v>Shock</v>
      </c>
      <c r="AI362" s="61">
        <v>3</v>
      </c>
      <c r="AJ362" s="6" t="str">
        <f>IF(AK362&gt;=1,"Shock","No Shock")</f>
        <v>No Shock</v>
      </c>
      <c r="AK362">
        <v>0</v>
      </c>
    </row>
    <row r="363" spans="1:37" ht="17.5" thickTop="1" thickBot="1" x14ac:dyDescent="0.5">
      <c r="A363" s="50" t="s">
        <v>147</v>
      </c>
      <c r="B363" s="3" t="s">
        <v>148</v>
      </c>
      <c r="C363" s="3" t="s">
        <v>162</v>
      </c>
      <c r="D363" s="3" t="s">
        <v>163</v>
      </c>
      <c r="E363" s="3" t="str">
        <f>_xlfn.CONCAT(D363,"_",A363)</f>
        <v>AF0108_February</v>
      </c>
      <c r="F363" s="10">
        <v>80090.184012550497</v>
      </c>
      <c r="G363" s="8">
        <f>COUNTIF(H363, "Shock")+COUNTIF(V363, "Shock")+COUNTIF(AF363, "Shock")+COUNTIF(AH363, "Shock")</f>
        <v>1</v>
      </c>
      <c r="H363" s="4" t="str">
        <f>IF(I363&gt;0, "Shock", "No shock")</f>
        <v>No shock</v>
      </c>
      <c r="I363" s="4">
        <f>SUM(P363:U363)</f>
        <v>0</v>
      </c>
      <c r="J363" s="17">
        <v>-8.9494152615467698E-2</v>
      </c>
      <c r="K363" s="17">
        <v>-0.69130496184031198</v>
      </c>
      <c r="L363" s="6" t="s">
        <v>1003</v>
      </c>
      <c r="M363" s="6" t="s">
        <v>1003</v>
      </c>
      <c r="N363" s="6" t="s">
        <v>1003</v>
      </c>
      <c r="O363" s="17">
        <v>-0.1239460221434734</v>
      </c>
      <c r="P363" s="56">
        <f>IF(J363&lt;=-0.8, 1, 0)</f>
        <v>0</v>
      </c>
      <c r="Q363" s="6">
        <f>IF(K363&lt;=-0.8, 1, 0)</f>
        <v>0</v>
      </c>
      <c r="R363" s="6">
        <f>IF(AND(NOT(ISTEXT(L363)),L363&gt;=0.25),1,0)</f>
        <v>0</v>
      </c>
      <c r="S363" s="6">
        <f>IF(AND(NOT(ISTEXT(M363)),M363&gt;=0.25), 1, 0)</f>
        <v>0</v>
      </c>
      <c r="T363" s="6">
        <f>IF(AND(NOT(ISTEXT(N363)), N363&gt;=3), 1, 0)</f>
        <v>0</v>
      </c>
      <c r="U363" s="6">
        <f>IF(O363&lt;=-0.8, 1, 0)</f>
        <v>0</v>
      </c>
      <c r="V363" s="4" t="str">
        <f>IF(W363&gt;0, "Shock", "No shock")</f>
        <v>No shock</v>
      </c>
      <c r="W363" s="4">
        <f>SUM(AC363:AE363)</f>
        <v>0</v>
      </c>
      <c r="X363" s="51">
        <v>1.111783</v>
      </c>
      <c r="Y363" s="6">
        <v>0</v>
      </c>
      <c r="Z363" s="6">
        <v>0</v>
      </c>
      <c r="AA363" s="16" t="s">
        <v>1003</v>
      </c>
      <c r="AB363" s="16" t="s">
        <v>1003</v>
      </c>
      <c r="AC363" s="6">
        <f>IF(ISTEXT(X363), 0, IF(X363&gt;1.4, 1, 0))</f>
        <v>0</v>
      </c>
      <c r="AD363" s="6">
        <f>IF(OR(ISTEXT(Y363), ISTEXT(Z363)), 0, IF(OR(Y363&gt;3, Z363&gt;=2), 1, 0))</f>
        <v>0</v>
      </c>
      <c r="AE363" s="6">
        <f>IF(AND(ISTEXT(AA363), ISTEXT(AB363)), 0, IF(AND(AA363&gt;0.03, AB363&gt;=1), 1, 0))</f>
        <v>0</v>
      </c>
      <c r="AF363" s="4" t="s">
        <v>1005</v>
      </c>
      <c r="AG363" s="5">
        <v>0</v>
      </c>
      <c r="AH363" s="4" t="str">
        <f>IF(OR(AI363&gt;=3,AJ363="Shock"),"Shock","No Shock")</f>
        <v>Shock</v>
      </c>
      <c r="AI363" s="61">
        <v>3</v>
      </c>
      <c r="AJ363" s="6" t="str">
        <f>IF(AK363&gt;=1,"Shock","No Shock")</f>
        <v>No Shock</v>
      </c>
      <c r="AK363">
        <v>0</v>
      </c>
    </row>
    <row r="364" spans="1:37" ht="17.5" thickTop="1" thickBot="1" x14ac:dyDescent="0.5">
      <c r="A364" s="50" t="s">
        <v>147</v>
      </c>
      <c r="B364" s="3" t="s">
        <v>148</v>
      </c>
      <c r="C364" s="3" t="s">
        <v>170</v>
      </c>
      <c r="D364" s="3" t="s">
        <v>171</v>
      </c>
      <c r="E364" s="3" t="str">
        <f>_xlfn.CONCAT(D364,"_",A364)</f>
        <v>AF0112_February</v>
      </c>
      <c r="F364" s="10">
        <v>34718.703433692921</v>
      </c>
      <c r="G364" s="8">
        <f>COUNTIF(H364, "Shock")+COUNTIF(V364, "Shock")+COUNTIF(AF364, "Shock")+COUNTIF(AH364, "Shock")</f>
        <v>2</v>
      </c>
      <c r="H364" s="4" t="str">
        <f>IF(I364&gt;0, "Shock", "No shock")</f>
        <v>Shock</v>
      </c>
      <c r="I364" s="4">
        <f>SUM(P364:U364)</f>
        <v>1</v>
      </c>
      <c r="J364" s="17">
        <v>-0.13886678715546899</v>
      </c>
      <c r="K364" s="17">
        <v>-0.82829980055491104</v>
      </c>
      <c r="L364" s="6" t="s">
        <v>1003</v>
      </c>
      <c r="M364" s="6" t="s">
        <v>1003</v>
      </c>
      <c r="N364" s="6" t="s">
        <v>1003</v>
      </c>
      <c r="O364" s="17">
        <v>0.13053154477958051</v>
      </c>
      <c r="P364" s="56">
        <f>IF(J364&lt;=-0.8, 1, 0)</f>
        <v>0</v>
      </c>
      <c r="Q364" s="6">
        <f>IF(K364&lt;=-0.8, 1, 0)</f>
        <v>1</v>
      </c>
      <c r="R364" s="6">
        <f>IF(AND(NOT(ISTEXT(L364)),L364&gt;=0.25),1,0)</f>
        <v>0</v>
      </c>
      <c r="S364" s="6">
        <f>IF(AND(NOT(ISTEXT(M364)),M364&gt;=0.25), 1, 0)</f>
        <v>0</v>
      </c>
      <c r="T364" s="6">
        <f>IF(AND(NOT(ISTEXT(N364)), N364&gt;=3), 1, 0)</f>
        <v>0</v>
      </c>
      <c r="U364" s="6">
        <f>IF(O364&lt;=-0.8, 1, 0)</f>
        <v>0</v>
      </c>
      <c r="V364" s="4" t="str">
        <f>IF(W364&gt;0, "Shock", "No shock")</f>
        <v>No shock</v>
      </c>
      <c r="W364" s="4">
        <f>SUM(AC364:AE364)</f>
        <v>0</v>
      </c>
      <c r="X364" s="51">
        <v>1.094058</v>
      </c>
      <c r="Y364" s="6">
        <v>0</v>
      </c>
      <c r="Z364" s="6">
        <v>0</v>
      </c>
      <c r="AA364" s="16" t="s">
        <v>1003</v>
      </c>
      <c r="AB364" s="16" t="s">
        <v>1003</v>
      </c>
      <c r="AC364" s="6">
        <f>IF(ISTEXT(X364), 0, IF(X364&gt;1.4, 1, 0))</f>
        <v>0</v>
      </c>
      <c r="AD364" s="6">
        <f>IF(OR(ISTEXT(Y364), ISTEXT(Z364)), 0, IF(OR(Y364&gt;3, Z364&gt;=2), 1, 0))</f>
        <v>0</v>
      </c>
      <c r="AE364" s="6">
        <f>IF(AND(ISTEXT(AA364), ISTEXT(AB364)), 0, IF(AND(AA364&gt;0.03, AB364&gt;=1), 1, 0))</f>
        <v>0</v>
      </c>
      <c r="AF364" s="4" t="s">
        <v>1005</v>
      </c>
      <c r="AG364" s="5">
        <v>0</v>
      </c>
      <c r="AH364" s="4" t="str">
        <f>IF(OR(AI364&gt;=3,AJ364="Shock"),"Shock","No Shock")</f>
        <v>Shock</v>
      </c>
      <c r="AI364" s="61">
        <v>3</v>
      </c>
      <c r="AJ364" s="6" t="str">
        <f>IF(AK364&gt;=1,"Shock","No Shock")</f>
        <v>No Shock</v>
      </c>
      <c r="AK364">
        <v>0</v>
      </c>
    </row>
    <row r="365" spans="1:37" ht="17.5" thickTop="1" thickBot="1" x14ac:dyDescent="0.5">
      <c r="A365" s="50" t="s">
        <v>147</v>
      </c>
      <c r="B365" s="3" t="s">
        <v>248</v>
      </c>
      <c r="C365" s="3" t="s">
        <v>291</v>
      </c>
      <c r="D365" s="3" t="s">
        <v>292</v>
      </c>
      <c r="E365" s="3" t="str">
        <f>_xlfn.CONCAT(D365,"_",A365)</f>
        <v>AF0622_February</v>
      </c>
      <c r="F365" s="10">
        <v>34354.433664453369</v>
      </c>
      <c r="G365" s="8">
        <f>COUNTIF(H365, "Shock")+COUNTIF(V365, "Shock")+COUNTIF(AF365, "Shock")+COUNTIF(AH365, "Shock")</f>
        <v>1</v>
      </c>
      <c r="H365" s="4" t="str">
        <f>IF(I365&gt;0, "Shock", "No shock")</f>
        <v>No shock</v>
      </c>
      <c r="I365" s="4">
        <f>SUM(P365:U365)</f>
        <v>0</v>
      </c>
      <c r="J365" s="17">
        <v>-0.78329076766967798</v>
      </c>
      <c r="K365" s="17">
        <v>-0.67217506766319302</v>
      </c>
      <c r="L365" s="6" t="s">
        <v>1003</v>
      </c>
      <c r="M365" s="6" t="s">
        <v>1003</v>
      </c>
      <c r="N365" s="6" t="s">
        <v>1003</v>
      </c>
      <c r="O365" s="17">
        <v>-0.60927837673401419</v>
      </c>
      <c r="P365" s="56">
        <f>IF(J365&lt;=-0.8, 1, 0)</f>
        <v>0</v>
      </c>
      <c r="Q365" s="6">
        <f>IF(K365&lt;=-0.8, 1, 0)</f>
        <v>0</v>
      </c>
      <c r="R365" s="6">
        <f>IF(AND(NOT(ISTEXT(L365)),L365&gt;=0.25),1,0)</f>
        <v>0</v>
      </c>
      <c r="S365" s="6">
        <f>IF(AND(NOT(ISTEXT(M365)),M365&gt;=0.25), 1, 0)</f>
        <v>0</v>
      </c>
      <c r="T365" s="6">
        <f>IF(AND(NOT(ISTEXT(N365)), N365&gt;=3), 1, 0)</f>
        <v>0</v>
      </c>
      <c r="U365" s="6">
        <f>IF(O365&lt;=-0.8, 1, 0)</f>
        <v>0</v>
      </c>
      <c r="V365" s="4" t="str">
        <f>IF(W365&gt;0, "Shock", "No shock")</f>
        <v>No shock</v>
      </c>
      <c r="W365" s="4">
        <f>SUM(AC365:AE365)</f>
        <v>0</v>
      </c>
      <c r="X365" s="51">
        <v>0.91616799999999998</v>
      </c>
      <c r="Y365" s="6">
        <v>0</v>
      </c>
      <c r="Z365" s="6">
        <v>0</v>
      </c>
      <c r="AA365" s="16" t="s">
        <v>1003</v>
      </c>
      <c r="AB365" s="16" t="s">
        <v>1003</v>
      </c>
      <c r="AC365" s="6">
        <f>IF(ISTEXT(X365), 0, IF(X365&gt;1.4, 1, 0))</f>
        <v>0</v>
      </c>
      <c r="AD365" s="6">
        <f>IF(OR(ISTEXT(Y365), ISTEXT(Z365)), 0, IF(OR(Y365&gt;3, Z365&gt;=2), 1, 0))</f>
        <v>0</v>
      </c>
      <c r="AE365" s="6">
        <f>IF(AND(ISTEXT(AA365), ISTEXT(AB365)), 0, IF(AND(AA365&gt;0.03, AB365&gt;=1), 1, 0))</f>
        <v>0</v>
      </c>
      <c r="AF365" s="4" t="s">
        <v>1005</v>
      </c>
      <c r="AG365" s="5">
        <v>0</v>
      </c>
      <c r="AH365" s="4" t="str">
        <f>IF(OR(AI365&gt;=3,AJ365="Shock"),"Shock","No Shock")</f>
        <v>Shock</v>
      </c>
      <c r="AI365" s="61">
        <v>3</v>
      </c>
      <c r="AJ365" s="6" t="str">
        <f>IF(AK365&gt;=1,"Shock","No Shock")</f>
        <v>No Shock</v>
      </c>
      <c r="AK365">
        <v>0</v>
      </c>
    </row>
    <row r="366" spans="1:37" ht="17.5" thickTop="1" thickBot="1" x14ac:dyDescent="0.5">
      <c r="A366" s="50" t="s">
        <v>147</v>
      </c>
      <c r="B366" s="3" t="s">
        <v>539</v>
      </c>
      <c r="C366" s="3" t="s">
        <v>584</v>
      </c>
      <c r="D366" s="3" t="s">
        <v>585</v>
      </c>
      <c r="E366" s="3" t="str">
        <f>_xlfn.CONCAT(D366,"_",A366)</f>
        <v>AF1723_February</v>
      </c>
      <c r="F366" s="10">
        <v>32417.697195343844</v>
      </c>
      <c r="G366" s="8">
        <f>COUNTIF(H366, "Shock")+COUNTIF(V366, "Shock")+COUNTIF(AF366, "Shock")+COUNTIF(AH366, "Shock")</f>
        <v>2</v>
      </c>
      <c r="H366" s="4" t="str">
        <f>IF(I366&gt;0, "Shock", "No shock")</f>
        <v>Shock</v>
      </c>
      <c r="I366" s="4">
        <f>SUM(P366:U366)</f>
        <v>2</v>
      </c>
      <c r="J366" s="17">
        <v>-1.2077689560976901</v>
      </c>
      <c r="K366" s="17">
        <v>-2.1553627100857802</v>
      </c>
      <c r="L366" s="6" t="s">
        <v>1003</v>
      </c>
      <c r="M366" s="6" t="s">
        <v>1003</v>
      </c>
      <c r="N366" s="6" t="s">
        <v>1003</v>
      </c>
      <c r="O366" s="17">
        <v>-2.7173664982621679E-2</v>
      </c>
      <c r="P366" s="56">
        <f>IF(J366&lt;=-0.8, 1, 0)</f>
        <v>1</v>
      </c>
      <c r="Q366" s="6">
        <f>IF(K366&lt;=-0.8, 1, 0)</f>
        <v>1</v>
      </c>
      <c r="R366" s="6">
        <f>IF(AND(NOT(ISTEXT(L366)),L366&gt;=0.25),1,0)</f>
        <v>0</v>
      </c>
      <c r="S366" s="6">
        <f>IF(AND(NOT(ISTEXT(M366)),M366&gt;=0.25), 1, 0)</f>
        <v>0</v>
      </c>
      <c r="T366" s="6">
        <f>IF(AND(NOT(ISTEXT(N366)), N366&gt;=3), 1, 0)</f>
        <v>0</v>
      </c>
      <c r="U366" s="6">
        <f>IF(O366&lt;=-0.8, 1, 0)</f>
        <v>0</v>
      </c>
      <c r="V366" s="4" t="str">
        <f>IF(W366&gt;0, "Shock", "No shock")</f>
        <v>No shock</v>
      </c>
      <c r="W366" s="4">
        <f>SUM(AC366:AE366)</f>
        <v>0</v>
      </c>
      <c r="X366" s="51">
        <v>0.89877700000000005</v>
      </c>
      <c r="Y366" s="6">
        <v>0</v>
      </c>
      <c r="Z366" s="6">
        <v>0</v>
      </c>
      <c r="AA366" s="16" t="s">
        <v>1003</v>
      </c>
      <c r="AB366" s="16" t="s">
        <v>1003</v>
      </c>
      <c r="AC366" s="6">
        <f>IF(ISTEXT(X366), 0, IF(X366&gt;1.4, 1, 0))</f>
        <v>0</v>
      </c>
      <c r="AD366" s="6">
        <f>IF(OR(ISTEXT(Y366), ISTEXT(Z366)), 0, IF(OR(Y366&gt;3, Z366&gt;=2), 1, 0))</f>
        <v>0</v>
      </c>
      <c r="AE366" s="6">
        <f>IF(AND(ISTEXT(AA366), ISTEXT(AB366)), 0, IF(AND(AA366&gt;0.03, AB366&gt;=1), 1, 0))</f>
        <v>0</v>
      </c>
      <c r="AF366" s="4" t="s">
        <v>1005</v>
      </c>
      <c r="AG366" s="5">
        <v>0</v>
      </c>
      <c r="AH366" s="4" t="str">
        <f>IF(OR(AI366&gt;=3,AJ366="Shock"),"Shock","No Shock")</f>
        <v>Shock</v>
      </c>
      <c r="AI366" s="61">
        <v>3</v>
      </c>
      <c r="AJ366" s="6" t="str">
        <f>IF(AK366&gt;=1,"Shock","No Shock")</f>
        <v>No Shock</v>
      </c>
      <c r="AK366">
        <v>0</v>
      </c>
    </row>
    <row r="367" spans="1:37" ht="17.5" thickTop="1" thickBot="1" x14ac:dyDescent="0.5">
      <c r="A367" s="50" t="s">
        <v>147</v>
      </c>
      <c r="B367" s="3" t="s">
        <v>596</v>
      </c>
      <c r="C367" s="3" t="s">
        <v>607</v>
      </c>
      <c r="D367" s="3" t="s">
        <v>608</v>
      </c>
      <c r="E367" s="3" t="str">
        <f>_xlfn.CONCAT(D367,"_",A367)</f>
        <v>AF1806_February</v>
      </c>
      <c r="F367" s="10">
        <v>27011.628990988655</v>
      </c>
      <c r="G367" s="8">
        <f>COUNTIF(H367, "Shock")+COUNTIF(V367, "Shock")+COUNTIF(AF367, "Shock")+COUNTIF(AH367, "Shock")</f>
        <v>2</v>
      </c>
      <c r="H367" s="4" t="str">
        <f>IF(I367&gt;0, "Shock", "No shock")</f>
        <v>Shock</v>
      </c>
      <c r="I367" s="4">
        <f>SUM(P367:U367)</f>
        <v>2</v>
      </c>
      <c r="J367" s="17">
        <v>-0.67095863662267996</v>
      </c>
      <c r="K367" s="17">
        <v>-1.17566346494775</v>
      </c>
      <c r="L367" s="6" t="s">
        <v>1003</v>
      </c>
      <c r="M367" s="6" t="s">
        <v>1003</v>
      </c>
      <c r="N367" s="6" t="s">
        <v>1003</v>
      </c>
      <c r="O367" s="17">
        <v>-1.043289340629771</v>
      </c>
      <c r="P367" s="56">
        <f>IF(J367&lt;=-0.8, 1, 0)</f>
        <v>0</v>
      </c>
      <c r="Q367" s="6">
        <f>IF(K367&lt;=-0.8, 1, 0)</f>
        <v>1</v>
      </c>
      <c r="R367" s="6">
        <f>IF(AND(NOT(ISTEXT(L367)),L367&gt;=0.25),1,0)</f>
        <v>0</v>
      </c>
      <c r="S367" s="6">
        <f>IF(AND(NOT(ISTEXT(M367)),M367&gt;=0.25), 1, 0)</f>
        <v>0</v>
      </c>
      <c r="T367" s="6">
        <f>IF(AND(NOT(ISTEXT(N367)), N367&gt;=3), 1, 0)</f>
        <v>0</v>
      </c>
      <c r="U367" s="6">
        <f>IF(O367&lt;=-0.8, 1, 0)</f>
        <v>1</v>
      </c>
      <c r="V367" s="4" t="str">
        <f>IF(W367&gt;0, "Shock", "No shock")</f>
        <v>No shock</v>
      </c>
      <c r="W367" s="4">
        <f>SUM(AC367:AE367)</f>
        <v>0</v>
      </c>
      <c r="X367" s="51">
        <v>0.99742599999999992</v>
      </c>
      <c r="Y367" s="6">
        <v>0</v>
      </c>
      <c r="Z367" s="6">
        <v>0</v>
      </c>
      <c r="AA367" s="16" t="s">
        <v>1003</v>
      </c>
      <c r="AB367" s="16" t="s">
        <v>1003</v>
      </c>
      <c r="AC367" s="6">
        <f>IF(ISTEXT(X367), 0, IF(X367&gt;1.4, 1, 0))</f>
        <v>0</v>
      </c>
      <c r="AD367" s="6">
        <f>IF(OR(ISTEXT(Y367), ISTEXT(Z367)), 0, IF(OR(Y367&gt;3, Z367&gt;=2), 1, 0))</f>
        <v>0</v>
      </c>
      <c r="AE367" s="6">
        <f>IF(AND(ISTEXT(AA367), ISTEXT(AB367)), 0, IF(AND(AA367&gt;0.03, AB367&gt;=1), 1, 0))</f>
        <v>0</v>
      </c>
      <c r="AF367" s="4" t="s">
        <v>1005</v>
      </c>
      <c r="AG367" s="5">
        <v>0</v>
      </c>
      <c r="AH367" s="4" t="str">
        <f>IF(OR(AI367&gt;=3,AJ367="Shock"),"Shock","No Shock")</f>
        <v>Shock</v>
      </c>
      <c r="AI367" s="61">
        <v>3</v>
      </c>
      <c r="AJ367" s="6" t="str">
        <f>IF(AK367&gt;=1,"Shock","No Shock")</f>
        <v>Shock</v>
      </c>
      <c r="AK367">
        <v>6</v>
      </c>
    </row>
    <row r="368" spans="1:37" ht="17.5" thickTop="1" thickBot="1" x14ac:dyDescent="0.5">
      <c r="A368" s="50" t="s">
        <v>147</v>
      </c>
      <c r="B368" s="3" t="s">
        <v>660</v>
      </c>
      <c r="C368" s="3" t="s">
        <v>682</v>
      </c>
      <c r="D368" s="3" t="s">
        <v>683</v>
      </c>
      <c r="E368" s="3" t="str">
        <f>_xlfn.CONCAT(D368,"_",A368)</f>
        <v>AF2112_February</v>
      </c>
      <c r="F368" s="10">
        <v>45817.563213785455</v>
      </c>
      <c r="G368" s="8">
        <f>COUNTIF(H368, "Shock")+COUNTIF(V368, "Shock")+COUNTIF(AF368, "Shock")+COUNTIF(AH368, "Shock")</f>
        <v>2</v>
      </c>
      <c r="H368" s="4" t="str">
        <f>IF(I368&gt;0, "Shock", "No shock")</f>
        <v>Shock</v>
      </c>
      <c r="I368" s="4">
        <f>SUM(P368:U368)</f>
        <v>2</v>
      </c>
      <c r="J368" s="17">
        <v>-1.1460656031318299</v>
      </c>
      <c r="K368" s="17">
        <v>-1.8288223432458</v>
      </c>
      <c r="L368" s="6" t="s">
        <v>1003</v>
      </c>
      <c r="M368" s="6" t="s">
        <v>1003</v>
      </c>
      <c r="N368" s="6" t="s">
        <v>1003</v>
      </c>
      <c r="O368" s="17">
        <v>-0.42935416236534141</v>
      </c>
      <c r="P368" s="56">
        <f>IF(J368&lt;=-0.8, 1, 0)</f>
        <v>1</v>
      </c>
      <c r="Q368" s="6">
        <f>IF(K368&lt;=-0.8, 1, 0)</f>
        <v>1</v>
      </c>
      <c r="R368" s="6">
        <f>IF(AND(NOT(ISTEXT(L368)),L368&gt;=0.25),1,0)</f>
        <v>0</v>
      </c>
      <c r="S368" s="6">
        <f>IF(AND(NOT(ISTEXT(M368)),M368&gt;=0.25), 1, 0)</f>
        <v>0</v>
      </c>
      <c r="T368" s="6">
        <f>IF(AND(NOT(ISTEXT(N368)), N368&gt;=3), 1, 0)</f>
        <v>0</v>
      </c>
      <c r="U368" s="6">
        <f>IF(O368&lt;=-0.8, 1, 0)</f>
        <v>0</v>
      </c>
      <c r="V368" s="4" t="str">
        <f>IF(W368&gt;0, "Shock", "No shock")</f>
        <v>No shock</v>
      </c>
      <c r="W368" s="4">
        <f>SUM(AC368:AE368)</f>
        <v>0</v>
      </c>
      <c r="X368" s="51">
        <v>0.69889799999999991</v>
      </c>
      <c r="Y368" s="6">
        <v>0</v>
      </c>
      <c r="Z368" s="6">
        <v>0</v>
      </c>
      <c r="AA368" s="16" t="s">
        <v>1003</v>
      </c>
      <c r="AB368" s="16" t="s">
        <v>1003</v>
      </c>
      <c r="AC368" s="6">
        <f>IF(ISTEXT(X368), 0, IF(X368&gt;1.4, 1, 0))</f>
        <v>0</v>
      </c>
      <c r="AD368" s="6">
        <f>IF(OR(ISTEXT(Y368), ISTEXT(Z368)), 0, IF(OR(Y368&gt;3, Z368&gt;=2), 1, 0))</f>
        <v>0</v>
      </c>
      <c r="AE368" s="6">
        <f>IF(AND(ISTEXT(AA368), ISTEXT(AB368)), 0, IF(AND(AA368&gt;0.03, AB368&gt;=1), 1, 0))</f>
        <v>0</v>
      </c>
      <c r="AF368" s="4" t="s">
        <v>1005</v>
      </c>
      <c r="AG368" s="5">
        <v>0</v>
      </c>
      <c r="AH368" s="4" t="str">
        <f>IF(OR(AI368&gt;=3,AJ368="Shock"),"Shock","No Shock")</f>
        <v>Shock</v>
      </c>
      <c r="AI368" s="61">
        <v>3</v>
      </c>
      <c r="AJ368" s="6" t="str">
        <f>IF(AK368&gt;=1,"Shock","No Shock")</f>
        <v>Shock</v>
      </c>
      <c r="AK368">
        <v>4</v>
      </c>
    </row>
    <row r="369" spans="1:37" ht="17.5" thickTop="1" thickBot="1" x14ac:dyDescent="0.5">
      <c r="A369" s="50" t="s">
        <v>147</v>
      </c>
      <c r="B369" s="3" t="s">
        <v>214</v>
      </c>
      <c r="C369" s="3" t="s">
        <v>215</v>
      </c>
      <c r="D369" s="3" t="s">
        <v>216</v>
      </c>
      <c r="E369" s="3" t="str">
        <f>_xlfn.CONCAT(D369,"_",A369)</f>
        <v>AF0401_February</v>
      </c>
      <c r="F369" s="10">
        <v>53541.464242590693</v>
      </c>
      <c r="G369" s="8">
        <f>COUNTIF(H369, "Shock")+COUNTIF(V369, "Shock")+COUNTIF(AF369, "Shock")+COUNTIF(AH369, "Shock")</f>
        <v>1</v>
      </c>
      <c r="H369" s="4" t="str">
        <f>IF(I369&gt;0, "Shock", "No shock")</f>
        <v>No shock</v>
      </c>
      <c r="I369" s="4">
        <f>SUM(P369:U369)</f>
        <v>0</v>
      </c>
      <c r="J369" s="17">
        <v>-0.11517150172342901</v>
      </c>
      <c r="K369" s="17">
        <v>-0.67779872814814202</v>
      </c>
      <c r="L369" s="6" t="s">
        <v>1003</v>
      </c>
      <c r="M369" s="6" t="s">
        <v>1003</v>
      </c>
      <c r="N369" s="6" t="s">
        <v>1003</v>
      </c>
      <c r="O369" s="17">
        <v>3.2555402493178148E-2</v>
      </c>
      <c r="P369" s="56">
        <f>IF(J369&lt;=-0.8, 1, 0)</f>
        <v>0</v>
      </c>
      <c r="Q369" s="6">
        <f>IF(K369&lt;=-0.8, 1, 0)</f>
        <v>0</v>
      </c>
      <c r="R369" s="6">
        <f>IF(AND(NOT(ISTEXT(L369)),L369&gt;=0.25),1,0)</f>
        <v>0</v>
      </c>
      <c r="S369" s="6">
        <f>IF(AND(NOT(ISTEXT(M369)),M369&gt;=0.25), 1, 0)</f>
        <v>0</v>
      </c>
      <c r="T369" s="6">
        <f>IF(AND(NOT(ISTEXT(N369)), N369&gt;=3), 1, 0)</f>
        <v>0</v>
      </c>
      <c r="U369" s="6">
        <f>IF(O369&lt;=-0.8, 1, 0)</f>
        <v>0</v>
      </c>
      <c r="V369" s="4" t="str">
        <f>IF(W369&gt;0, "Shock", "No shock")</f>
        <v>No shock</v>
      </c>
      <c r="W369" s="4">
        <f>SUM(AC369:AE369)</f>
        <v>0</v>
      </c>
      <c r="X369" s="51">
        <v>1.2896619999999999</v>
      </c>
      <c r="Y369" s="6">
        <v>0</v>
      </c>
      <c r="Z369" s="6">
        <v>0</v>
      </c>
      <c r="AA369" s="16" t="s">
        <v>1003</v>
      </c>
      <c r="AB369" s="16" t="s">
        <v>1003</v>
      </c>
      <c r="AC369" s="6">
        <f>IF(ISTEXT(X369), 0, IF(X369&gt;1.4, 1, 0))</f>
        <v>0</v>
      </c>
      <c r="AD369" s="6">
        <f>IF(OR(ISTEXT(Y369), ISTEXT(Z369)), 0, IF(OR(Y369&gt;3, Z369&gt;=2), 1, 0))</f>
        <v>0</v>
      </c>
      <c r="AE369" s="6">
        <f>IF(AND(ISTEXT(AA369), ISTEXT(AB369)), 0, IF(AND(AA369&gt;0.03, AB369&gt;=1), 1, 0))</f>
        <v>0</v>
      </c>
      <c r="AF369" s="4" t="s">
        <v>1005</v>
      </c>
      <c r="AG369" s="5">
        <v>0</v>
      </c>
      <c r="AH369" s="4" t="str">
        <f>IF(OR(AI369&gt;=3,AJ369="Shock"),"Shock","No Shock")</f>
        <v>Shock</v>
      </c>
      <c r="AI369" s="61">
        <v>4</v>
      </c>
      <c r="AJ369" s="6" t="str">
        <f>IF(AK369&gt;=1,"Shock","No Shock")</f>
        <v>No Shock</v>
      </c>
      <c r="AK369">
        <v>0</v>
      </c>
    </row>
    <row r="370" spans="1:37" ht="17.5" thickTop="1" thickBot="1" x14ac:dyDescent="0.5">
      <c r="A370" s="50" t="s">
        <v>147</v>
      </c>
      <c r="B370" s="3" t="s">
        <v>148</v>
      </c>
      <c r="C370" s="3" t="s">
        <v>148</v>
      </c>
      <c r="D370" s="3" t="s">
        <v>149</v>
      </c>
      <c r="E370" s="3" t="str">
        <f>_xlfn.CONCAT(D370,"_",A370)</f>
        <v>AF0101_February</v>
      </c>
      <c r="F370" s="10">
        <v>5577308.5623507081</v>
      </c>
      <c r="G370" s="8">
        <f>COUNTIF(H370, "Shock")+COUNTIF(V370, "Shock")+COUNTIF(AF370, "Shock")+COUNTIF(AH370, "Shock")</f>
        <v>1</v>
      </c>
      <c r="H370" s="4" t="str">
        <f>IF(I370&gt;0, "Shock", "No shock")</f>
        <v>No shock</v>
      </c>
      <c r="I370" s="4">
        <f>SUM(P370:U370)</f>
        <v>0</v>
      </c>
      <c r="J370" s="17">
        <v>2.48227322187561E-3</v>
      </c>
      <c r="K370" s="17">
        <v>-0.71542260738519503</v>
      </c>
      <c r="L370" s="6" t="s">
        <v>1003</v>
      </c>
      <c r="M370" s="6" t="s">
        <v>1003</v>
      </c>
      <c r="N370" s="6" t="s">
        <v>1003</v>
      </c>
      <c r="O370" s="17">
        <v>0.26739949368717281</v>
      </c>
      <c r="P370" s="56">
        <f>IF(J370&lt;=-0.8, 1, 0)</f>
        <v>0</v>
      </c>
      <c r="Q370" s="6">
        <f>IF(K370&lt;=-0.8, 1, 0)</f>
        <v>0</v>
      </c>
      <c r="R370" s="6">
        <f>IF(AND(NOT(ISTEXT(L370)),L370&gt;=0.25),1,0)</f>
        <v>0</v>
      </c>
      <c r="S370" s="6">
        <f>IF(AND(NOT(ISTEXT(M370)),M370&gt;=0.25), 1, 0)</f>
        <v>0</v>
      </c>
      <c r="T370" s="6">
        <f>IF(AND(NOT(ISTEXT(N370)), N370&gt;=3), 1, 0)</f>
        <v>0</v>
      </c>
      <c r="U370" s="6">
        <f>IF(O370&lt;=-0.8, 1, 0)</f>
        <v>0</v>
      </c>
      <c r="V370" s="4" t="str">
        <f>IF(W370&gt;0, "Shock", "No shock")</f>
        <v>No shock</v>
      </c>
      <c r="W370" s="4">
        <f>SUM(AC370:AE370)</f>
        <v>0</v>
      </c>
      <c r="X370" s="51">
        <v>1.245485</v>
      </c>
      <c r="Y370" s="6">
        <v>0</v>
      </c>
      <c r="Z370" s="6">
        <v>0</v>
      </c>
      <c r="AA370" s="16" t="s">
        <v>1003</v>
      </c>
      <c r="AB370" s="16" t="s">
        <v>1003</v>
      </c>
      <c r="AC370" s="6">
        <f>IF(ISTEXT(X370), 0, IF(X370&gt;1.4, 1, 0))</f>
        <v>0</v>
      </c>
      <c r="AD370" s="6">
        <f>IF(OR(ISTEXT(Y370), ISTEXT(Z370)), 0, IF(OR(Y370&gt;3, Z370&gt;=2), 1, 0))</f>
        <v>0</v>
      </c>
      <c r="AE370" s="6">
        <f>IF(AND(ISTEXT(AA370), ISTEXT(AB370)), 0, IF(AND(AA370&gt;0.03, AB370&gt;=1), 1, 0))</f>
        <v>0</v>
      </c>
      <c r="AF370" s="4" t="s">
        <v>1005</v>
      </c>
      <c r="AG370" s="5">
        <v>0</v>
      </c>
      <c r="AH370" s="4" t="str">
        <f>IF(OR(AI370&gt;=3,AJ370="Shock"),"Shock","No Shock")</f>
        <v>Shock</v>
      </c>
      <c r="AI370" s="61">
        <v>4</v>
      </c>
      <c r="AJ370" s="6" t="str">
        <f>IF(AK370&gt;=1,"Shock","No Shock")</f>
        <v>Shock</v>
      </c>
      <c r="AK370">
        <v>4</v>
      </c>
    </row>
    <row r="371" spans="1:37" ht="17.5" thickTop="1" thickBot="1" x14ac:dyDescent="0.5">
      <c r="A371" s="50" t="s">
        <v>147</v>
      </c>
      <c r="B371" s="3" t="s">
        <v>816</v>
      </c>
      <c r="C371" s="3" t="s">
        <v>819</v>
      </c>
      <c r="D371" s="3" t="s">
        <v>820</v>
      </c>
      <c r="E371" s="3" t="str">
        <f>_xlfn.CONCAT(D371,"_",A371)</f>
        <v>AF2802_February</v>
      </c>
      <c r="F371" s="10">
        <v>53327.089114672715</v>
      </c>
      <c r="G371" s="8">
        <f>COUNTIF(H371, "Shock")+COUNTIF(V371, "Shock")+COUNTIF(AF371, "Shock")+COUNTIF(AH371, "Shock")</f>
        <v>2</v>
      </c>
      <c r="H371" s="4" t="str">
        <f>IF(I371&gt;0, "Shock", "No shock")</f>
        <v>Shock</v>
      </c>
      <c r="I371" s="4">
        <f>SUM(P371:U371)</f>
        <v>3</v>
      </c>
      <c r="J371" s="17">
        <v>-0.91865624305678595</v>
      </c>
      <c r="K371" s="17">
        <v>-1.8968766753266499</v>
      </c>
      <c r="L371" s="6" t="s">
        <v>1003</v>
      </c>
      <c r="M371" s="6" t="s">
        <v>1003</v>
      </c>
      <c r="N371" s="6" t="s">
        <v>1003</v>
      </c>
      <c r="O371" s="17">
        <v>-1.038377149954069</v>
      </c>
      <c r="P371" s="56">
        <f>IF(J371&lt;=-0.8, 1, 0)</f>
        <v>1</v>
      </c>
      <c r="Q371" s="6">
        <f>IF(K371&lt;=-0.8, 1, 0)</f>
        <v>1</v>
      </c>
      <c r="R371" s="6">
        <f>IF(AND(NOT(ISTEXT(L371)),L371&gt;=0.25),1,0)</f>
        <v>0</v>
      </c>
      <c r="S371" s="6">
        <f>IF(AND(NOT(ISTEXT(M371)),M371&gt;=0.25), 1, 0)</f>
        <v>0</v>
      </c>
      <c r="T371" s="6">
        <f>IF(AND(NOT(ISTEXT(N371)), N371&gt;=3), 1, 0)</f>
        <v>0</v>
      </c>
      <c r="U371" s="6">
        <f>IF(O371&lt;=-0.8, 1, 0)</f>
        <v>1</v>
      </c>
      <c r="V371" s="4" t="str">
        <f>IF(W371&gt;0, "Shock", "No shock")</f>
        <v>No shock</v>
      </c>
      <c r="W371" s="4">
        <f>SUM(AC371:AE371)</f>
        <v>0</v>
      </c>
      <c r="X371" s="51">
        <v>0.610985</v>
      </c>
      <c r="Y371" s="6">
        <v>0</v>
      </c>
      <c r="Z371" s="6">
        <v>0</v>
      </c>
      <c r="AA371" s="16" t="s">
        <v>1003</v>
      </c>
      <c r="AB371" s="16" t="s">
        <v>1003</v>
      </c>
      <c r="AC371" s="6">
        <f>IF(ISTEXT(X371), 0, IF(X371&gt;1.4, 1, 0))</f>
        <v>0</v>
      </c>
      <c r="AD371" s="6">
        <f>IF(OR(ISTEXT(Y371), ISTEXT(Z371)), 0, IF(OR(Y371&gt;3, Z371&gt;=2), 1, 0))</f>
        <v>0</v>
      </c>
      <c r="AE371" s="6">
        <f>IF(AND(ISTEXT(AA371), ISTEXT(AB371)), 0, IF(AND(AA371&gt;0.03, AB371&gt;=1), 1, 0))</f>
        <v>0</v>
      </c>
      <c r="AF371" s="4" t="s">
        <v>1005</v>
      </c>
      <c r="AG371" s="5">
        <v>0</v>
      </c>
      <c r="AH371" s="4" t="str">
        <f>IF(OR(AI371&gt;=3,AJ371="Shock"),"Shock","No Shock")</f>
        <v>Shock</v>
      </c>
      <c r="AI371" s="61">
        <v>4</v>
      </c>
      <c r="AJ371" s="6" t="str">
        <f>IF(AK371&gt;=1,"Shock","No Shock")</f>
        <v>No Shock</v>
      </c>
      <c r="AK371">
        <v>0</v>
      </c>
    </row>
    <row r="372" spans="1:37" ht="17.5" thickTop="1" thickBot="1" x14ac:dyDescent="0.5">
      <c r="A372" s="50" t="s">
        <v>147</v>
      </c>
      <c r="B372" s="3" t="s">
        <v>816</v>
      </c>
      <c r="C372" s="3" t="s">
        <v>817</v>
      </c>
      <c r="D372" s="3" t="s">
        <v>818</v>
      </c>
      <c r="E372" s="3" t="str">
        <f>_xlfn.CONCAT(D372,"_",A372)</f>
        <v>AF2801_February</v>
      </c>
      <c r="F372" s="10">
        <v>301422.76446191</v>
      </c>
      <c r="G372" s="8">
        <f>COUNTIF(H372, "Shock")+COUNTIF(V372, "Shock")+COUNTIF(AF372, "Shock")+COUNTIF(AH372, "Shock")</f>
        <v>2</v>
      </c>
      <c r="H372" s="4" t="str">
        <f>IF(I372&gt;0, "Shock", "No shock")</f>
        <v>Shock</v>
      </c>
      <c r="I372" s="4">
        <f>SUM(P372:U372)</f>
        <v>2</v>
      </c>
      <c r="J372" s="17">
        <v>-0.3939220632116</v>
      </c>
      <c r="K372" s="17">
        <v>-1.6630299429834601</v>
      </c>
      <c r="L372" s="6" t="s">
        <v>1003</v>
      </c>
      <c r="M372" s="6" t="s">
        <v>1003</v>
      </c>
      <c r="N372" s="6" t="s">
        <v>1003</v>
      </c>
      <c r="O372" s="17">
        <v>-1.203645583925911</v>
      </c>
      <c r="P372" s="56">
        <f>IF(J372&lt;=-0.8, 1, 0)</f>
        <v>0</v>
      </c>
      <c r="Q372" s="6">
        <f>IF(K372&lt;=-0.8, 1, 0)</f>
        <v>1</v>
      </c>
      <c r="R372" s="6">
        <f>IF(AND(NOT(ISTEXT(L372)),L372&gt;=0.25),1,0)</f>
        <v>0</v>
      </c>
      <c r="S372" s="6">
        <f>IF(AND(NOT(ISTEXT(M372)),M372&gt;=0.25), 1, 0)</f>
        <v>0</v>
      </c>
      <c r="T372" s="6">
        <f>IF(AND(NOT(ISTEXT(N372)), N372&gt;=3), 1, 0)</f>
        <v>0</v>
      </c>
      <c r="U372" s="6">
        <f>IF(O372&lt;=-0.8, 1, 0)</f>
        <v>1</v>
      </c>
      <c r="V372" s="4" t="str">
        <f>IF(W372&gt;0, "Shock", "No shock")</f>
        <v>No shock</v>
      </c>
      <c r="W372" s="4">
        <f>SUM(AC372:AE372)</f>
        <v>0</v>
      </c>
      <c r="X372" s="51">
        <v>0.65915299999999999</v>
      </c>
      <c r="Y372" s="6">
        <v>0</v>
      </c>
      <c r="Z372" s="6">
        <v>0</v>
      </c>
      <c r="AA372" s="16" t="s">
        <v>1003</v>
      </c>
      <c r="AB372" s="16" t="s">
        <v>1003</v>
      </c>
      <c r="AC372" s="6">
        <f>IF(ISTEXT(X372), 0, IF(X372&gt;1.4, 1, 0))</f>
        <v>0</v>
      </c>
      <c r="AD372" s="6">
        <f>IF(OR(ISTEXT(Y372), ISTEXT(Z372)), 0, IF(OR(Y372&gt;3, Z372&gt;=2), 1, 0))</f>
        <v>0</v>
      </c>
      <c r="AE372" s="6">
        <f>IF(AND(ISTEXT(AA372), ISTEXT(AB372)), 0, IF(AND(AA372&gt;0.03, AB372&gt;=1), 1, 0))</f>
        <v>0</v>
      </c>
      <c r="AF372" s="4" t="s">
        <v>1005</v>
      </c>
      <c r="AG372" s="5">
        <v>0</v>
      </c>
      <c r="AH372" s="4" t="str">
        <f>IF(OR(AI372&gt;=3,AJ372="Shock"),"Shock","No Shock")</f>
        <v>Shock</v>
      </c>
      <c r="AI372" s="61">
        <v>4</v>
      </c>
      <c r="AJ372" s="6" t="str">
        <f>IF(AK372&gt;=1,"Shock","No Shock")</f>
        <v>No Shock</v>
      </c>
      <c r="AK372">
        <v>0</v>
      </c>
    </row>
    <row r="373" spans="1:37" ht="17.5" thickTop="1" thickBot="1" x14ac:dyDescent="0.5">
      <c r="A373" s="50" t="s">
        <v>147</v>
      </c>
      <c r="B373" s="3" t="s">
        <v>193</v>
      </c>
      <c r="C373" s="3" t="s">
        <v>208</v>
      </c>
      <c r="D373" s="3" t="s">
        <v>209</v>
      </c>
      <c r="E373" s="3" t="str">
        <f>_xlfn.CONCAT(D373,"_",A373)</f>
        <v>AF0308_February</v>
      </c>
      <c r="F373" s="10">
        <v>35198.707062694943</v>
      </c>
      <c r="G373" s="8">
        <f>COUNTIF(H373, "Shock")+COUNTIF(V373, "Shock")+COUNTIF(AF373, "Shock")+COUNTIF(AH373, "Shock")</f>
        <v>1</v>
      </c>
      <c r="H373" s="4" t="str">
        <f>IF(I373&gt;0, "Shock", "No shock")</f>
        <v>No shock</v>
      </c>
      <c r="I373" s="4">
        <f>SUM(P373:U373)</f>
        <v>0</v>
      </c>
      <c r="J373" s="17">
        <v>0.109161183521475</v>
      </c>
      <c r="K373" s="17">
        <v>-0.677868300158045</v>
      </c>
      <c r="L373" s="6" t="s">
        <v>1003</v>
      </c>
      <c r="M373" s="6" t="s">
        <v>1003</v>
      </c>
      <c r="N373" s="6" t="s">
        <v>1003</v>
      </c>
      <c r="O373" s="17">
        <v>-0.26645497383237909</v>
      </c>
      <c r="P373" s="56">
        <f>IF(J373&lt;=-0.8, 1, 0)</f>
        <v>0</v>
      </c>
      <c r="Q373" s="6">
        <f>IF(K373&lt;=-0.8, 1, 0)</f>
        <v>0</v>
      </c>
      <c r="R373" s="6">
        <f>IF(AND(NOT(ISTEXT(L373)),L373&gt;=0.25),1,0)</f>
        <v>0</v>
      </c>
      <c r="S373" s="6">
        <f>IF(AND(NOT(ISTEXT(M373)),M373&gt;=0.25), 1, 0)</f>
        <v>0</v>
      </c>
      <c r="T373" s="6">
        <f>IF(AND(NOT(ISTEXT(N373)), N373&gt;=3), 1, 0)</f>
        <v>0</v>
      </c>
      <c r="U373" s="6">
        <f>IF(O373&lt;=-0.8, 1, 0)</f>
        <v>0</v>
      </c>
      <c r="V373" s="4" t="str">
        <f>IF(W373&gt;0, "Shock", "No shock")</f>
        <v>No shock</v>
      </c>
      <c r="W373" s="4">
        <f>SUM(AC373:AE373)</f>
        <v>0</v>
      </c>
      <c r="X373" s="51">
        <v>1.2325650000000001</v>
      </c>
      <c r="Y373" s="6">
        <v>0</v>
      </c>
      <c r="Z373" s="6">
        <v>0</v>
      </c>
      <c r="AA373" s="16" t="s">
        <v>1003</v>
      </c>
      <c r="AB373" s="16" t="s">
        <v>1003</v>
      </c>
      <c r="AC373" s="6">
        <f>IF(ISTEXT(X373), 0, IF(X373&gt;1.4, 1, 0))</f>
        <v>0</v>
      </c>
      <c r="AD373" s="6">
        <f>IF(OR(ISTEXT(Y373), ISTEXT(Z373)), 0, IF(OR(Y373&gt;3, Z373&gt;=2), 1, 0))</f>
        <v>0</v>
      </c>
      <c r="AE373" s="6">
        <f>IF(AND(ISTEXT(AA373), ISTEXT(AB373)), 0, IF(AND(AA373&gt;0.03, AB373&gt;=1), 1, 0))</f>
        <v>0</v>
      </c>
      <c r="AF373" s="4" t="s">
        <v>1005</v>
      </c>
      <c r="AG373" s="5">
        <v>0</v>
      </c>
      <c r="AH373" s="4" t="str">
        <f>IF(OR(AI373&gt;=3,AJ373="Shock"),"Shock","No Shock")</f>
        <v>Shock</v>
      </c>
      <c r="AI373" s="61">
        <v>4</v>
      </c>
      <c r="AJ373" s="6" t="str">
        <f>IF(AK373&gt;=1,"Shock","No Shock")</f>
        <v>No Shock</v>
      </c>
      <c r="AK373">
        <v>0</v>
      </c>
    </row>
    <row r="374" spans="1:37" ht="17.5" thickTop="1" thickBot="1" x14ac:dyDescent="0.5">
      <c r="A374" s="50" t="s">
        <v>147</v>
      </c>
      <c r="B374" s="3" t="s">
        <v>895</v>
      </c>
      <c r="C374" s="3" t="s">
        <v>904</v>
      </c>
      <c r="D374" s="3" t="s">
        <v>905</v>
      </c>
      <c r="E374" s="3" t="str">
        <f>_xlfn.CONCAT(D374,"_",A374)</f>
        <v>AF3105_February</v>
      </c>
      <c r="F374" s="10">
        <v>152630.68621034108</v>
      </c>
      <c r="G374" s="8">
        <f>COUNTIF(H374, "Shock")+COUNTIF(V374, "Shock")+COUNTIF(AF374, "Shock")+COUNTIF(AH374, "Shock")</f>
        <v>2</v>
      </c>
      <c r="H374" s="4" t="str">
        <f>IF(I374&gt;0, "Shock", "No shock")</f>
        <v>Shock</v>
      </c>
      <c r="I374" s="4">
        <f>SUM(P374:U374)</f>
        <v>2</v>
      </c>
      <c r="J374" s="17">
        <v>-0.79058020216013702</v>
      </c>
      <c r="K374" s="17">
        <v>-1.42613845744303</v>
      </c>
      <c r="L374" s="6" t="s">
        <v>1003</v>
      </c>
      <c r="M374" s="6" t="s">
        <v>1003</v>
      </c>
      <c r="N374" s="6" t="s">
        <v>1003</v>
      </c>
      <c r="O374" s="17">
        <v>-1.3947922971038971</v>
      </c>
      <c r="P374" s="56">
        <f>IF(J374&lt;=-0.8, 1, 0)</f>
        <v>0</v>
      </c>
      <c r="Q374" s="6">
        <f>IF(K374&lt;=-0.8, 1, 0)</f>
        <v>1</v>
      </c>
      <c r="R374" s="6">
        <f>IF(AND(NOT(ISTEXT(L374)),L374&gt;=0.25),1,0)</f>
        <v>0</v>
      </c>
      <c r="S374" s="6">
        <f>IF(AND(NOT(ISTEXT(M374)),M374&gt;=0.25), 1, 0)</f>
        <v>0</v>
      </c>
      <c r="T374" s="6">
        <f>IF(AND(NOT(ISTEXT(N374)), N374&gt;=3), 1, 0)</f>
        <v>0</v>
      </c>
      <c r="U374" s="6">
        <f>IF(O374&lt;=-0.8, 1, 0)</f>
        <v>1</v>
      </c>
      <c r="V374" s="4" t="str">
        <f>IF(W374&gt;0, "Shock", "No shock")</f>
        <v>No shock</v>
      </c>
      <c r="W374" s="4">
        <f>SUM(AC374:AE374)</f>
        <v>0</v>
      </c>
      <c r="X374" s="51">
        <v>0.74833899999999998</v>
      </c>
      <c r="Y374" s="6">
        <v>0</v>
      </c>
      <c r="Z374" s="6">
        <v>0</v>
      </c>
      <c r="AA374" s="16" t="s">
        <v>1003</v>
      </c>
      <c r="AB374" s="16" t="s">
        <v>1003</v>
      </c>
      <c r="AC374" s="6">
        <f>IF(ISTEXT(X374), 0, IF(X374&gt;1.4, 1, 0))</f>
        <v>0</v>
      </c>
      <c r="AD374" s="6">
        <f>IF(OR(ISTEXT(Y374), ISTEXT(Z374)), 0, IF(OR(Y374&gt;3, Z374&gt;=2), 1, 0))</f>
        <v>0</v>
      </c>
      <c r="AE374" s="6">
        <f>IF(AND(ISTEXT(AA374), ISTEXT(AB374)), 0, IF(AND(AA374&gt;0.03, AB374&gt;=1), 1, 0))</f>
        <v>0</v>
      </c>
      <c r="AF374" s="4" t="s">
        <v>1005</v>
      </c>
      <c r="AG374" s="5">
        <v>0</v>
      </c>
      <c r="AH374" s="4" t="str">
        <f>IF(OR(AI374&gt;=3,AJ374="Shock"),"Shock","No Shock")</f>
        <v>Shock</v>
      </c>
      <c r="AI374" s="61">
        <v>4</v>
      </c>
      <c r="AJ374" s="6" t="str">
        <f>IF(AK374&gt;=1,"Shock","No Shock")</f>
        <v>No Shock</v>
      </c>
      <c r="AK374">
        <v>0</v>
      </c>
    </row>
    <row r="375" spans="1:37" ht="17.5" thickTop="1" thickBot="1" x14ac:dyDescent="0.5">
      <c r="A375" s="50" t="s">
        <v>147</v>
      </c>
      <c r="B375" s="3" t="s">
        <v>895</v>
      </c>
      <c r="C375" s="3" t="s">
        <v>908</v>
      </c>
      <c r="D375" s="3" t="s">
        <v>909</v>
      </c>
      <c r="E375" s="3" t="str">
        <f>_xlfn.CONCAT(D375,"_",A375)</f>
        <v>AF3107_February</v>
      </c>
      <c r="F375" s="10">
        <v>74715.526199024156</v>
      </c>
      <c r="G375" s="8">
        <f>COUNTIF(H375, "Shock")+COUNTIF(V375, "Shock")+COUNTIF(AF375, "Shock")+COUNTIF(AH375, "Shock")</f>
        <v>2</v>
      </c>
      <c r="H375" s="4" t="str">
        <f>IF(I375&gt;0, "Shock", "No shock")</f>
        <v>Shock</v>
      </c>
      <c r="I375" s="4">
        <f>SUM(P375:U375)</f>
        <v>2</v>
      </c>
      <c r="J375" s="17">
        <v>-0.75782408848614802</v>
      </c>
      <c r="K375" s="17">
        <v>-1.5520538410670299</v>
      </c>
      <c r="L375" s="6" t="s">
        <v>1003</v>
      </c>
      <c r="M375" s="6" t="s">
        <v>1003</v>
      </c>
      <c r="N375" s="6" t="s">
        <v>1003</v>
      </c>
      <c r="O375" s="17">
        <v>-1.221439725073975</v>
      </c>
      <c r="P375" s="56">
        <f>IF(J375&lt;=-0.8, 1, 0)</f>
        <v>0</v>
      </c>
      <c r="Q375" s="6">
        <f>IF(K375&lt;=-0.8, 1, 0)</f>
        <v>1</v>
      </c>
      <c r="R375" s="6">
        <f>IF(AND(NOT(ISTEXT(L375)),L375&gt;=0.25),1,0)</f>
        <v>0</v>
      </c>
      <c r="S375" s="6">
        <f>IF(AND(NOT(ISTEXT(M375)),M375&gt;=0.25), 1, 0)</f>
        <v>0</v>
      </c>
      <c r="T375" s="6">
        <f>IF(AND(NOT(ISTEXT(N375)), N375&gt;=3), 1, 0)</f>
        <v>0</v>
      </c>
      <c r="U375" s="6">
        <f>IF(O375&lt;=-0.8, 1, 0)</f>
        <v>1</v>
      </c>
      <c r="V375" s="4" t="str">
        <f>IF(W375&gt;0, "Shock", "No shock")</f>
        <v>No shock</v>
      </c>
      <c r="W375" s="4">
        <f>SUM(AC375:AE375)</f>
        <v>0</v>
      </c>
      <c r="X375" s="51">
        <v>0.78889399999999998</v>
      </c>
      <c r="Y375" s="6">
        <v>0</v>
      </c>
      <c r="Z375" s="6">
        <v>0</v>
      </c>
      <c r="AA375" s="16" t="s">
        <v>1003</v>
      </c>
      <c r="AB375" s="16" t="s">
        <v>1003</v>
      </c>
      <c r="AC375" s="6">
        <f>IF(ISTEXT(X375), 0, IF(X375&gt;1.4, 1, 0))</f>
        <v>0</v>
      </c>
      <c r="AD375" s="6">
        <f>IF(OR(ISTEXT(Y375), ISTEXT(Z375)), 0, IF(OR(Y375&gt;3, Z375&gt;=2), 1, 0))</f>
        <v>0</v>
      </c>
      <c r="AE375" s="6">
        <f>IF(AND(ISTEXT(AA375), ISTEXT(AB375)), 0, IF(AND(AA375&gt;0.03, AB375&gt;=1), 1, 0))</f>
        <v>0</v>
      </c>
      <c r="AF375" s="4" t="s">
        <v>1005</v>
      </c>
      <c r="AG375" s="5">
        <v>0</v>
      </c>
      <c r="AH375" s="4" t="str">
        <f>IF(OR(AI375&gt;=3,AJ375="Shock"),"Shock","No Shock")</f>
        <v>Shock</v>
      </c>
      <c r="AI375" s="61">
        <v>4</v>
      </c>
      <c r="AJ375" s="6" t="str">
        <f>IF(AK375&gt;=1,"Shock","No Shock")</f>
        <v>No Shock</v>
      </c>
      <c r="AK375">
        <v>0</v>
      </c>
    </row>
    <row r="376" spans="1:37" ht="17.5" thickTop="1" thickBot="1" x14ac:dyDescent="0.5">
      <c r="A376" s="50" t="s">
        <v>147</v>
      </c>
      <c r="B376" s="3" t="s">
        <v>839</v>
      </c>
      <c r="C376" s="3" t="s">
        <v>856</v>
      </c>
      <c r="D376" s="3" t="s">
        <v>857</v>
      </c>
      <c r="E376" s="3" t="str">
        <f>_xlfn.CONCAT(D376,"_",A376)</f>
        <v>AF2909_February</v>
      </c>
      <c r="F376" s="10">
        <v>100400.55913185516</v>
      </c>
      <c r="G376" s="8">
        <f>COUNTIF(H376, "Shock")+COUNTIF(V376, "Shock")+COUNTIF(AF376, "Shock")+COUNTIF(AH376, "Shock")</f>
        <v>2</v>
      </c>
      <c r="H376" s="4" t="str">
        <f>IF(I376&gt;0, "Shock", "No shock")</f>
        <v>Shock</v>
      </c>
      <c r="I376" s="4">
        <f>SUM(P376:U376)</f>
        <v>2</v>
      </c>
      <c r="J376" s="17">
        <v>-0.719146433585095</v>
      </c>
      <c r="K376" s="17">
        <v>-1.72504956092475</v>
      </c>
      <c r="L376" s="6" t="s">
        <v>1003</v>
      </c>
      <c r="M376" s="6" t="s">
        <v>1003</v>
      </c>
      <c r="N376" s="6" t="s">
        <v>1003</v>
      </c>
      <c r="O376" s="17">
        <v>-0.97639599416177136</v>
      </c>
      <c r="P376" s="56">
        <f>IF(J376&lt;=-0.8, 1, 0)</f>
        <v>0</v>
      </c>
      <c r="Q376" s="6">
        <f>IF(K376&lt;=-0.8, 1, 0)</f>
        <v>1</v>
      </c>
      <c r="R376" s="6">
        <f>IF(AND(NOT(ISTEXT(L376)),L376&gt;=0.25),1,0)</f>
        <v>0</v>
      </c>
      <c r="S376" s="6">
        <f>IF(AND(NOT(ISTEXT(M376)),M376&gt;=0.25), 1, 0)</f>
        <v>0</v>
      </c>
      <c r="T376" s="6">
        <f>IF(AND(NOT(ISTEXT(N376)), N376&gt;=3), 1, 0)</f>
        <v>0</v>
      </c>
      <c r="U376" s="6">
        <f>IF(O376&lt;=-0.8, 1, 0)</f>
        <v>1</v>
      </c>
      <c r="V376" s="4" t="str">
        <f>IF(W376&gt;0, "Shock", "No shock")</f>
        <v>No shock</v>
      </c>
      <c r="W376" s="4">
        <f>SUM(AC376:AE376)</f>
        <v>0</v>
      </c>
      <c r="X376" s="51">
        <v>0.61263900000000004</v>
      </c>
      <c r="Y376" s="6">
        <v>0</v>
      </c>
      <c r="Z376" s="6">
        <v>0</v>
      </c>
      <c r="AA376" s="16" t="s">
        <v>1003</v>
      </c>
      <c r="AB376" s="16" t="s">
        <v>1003</v>
      </c>
      <c r="AC376" s="6">
        <f>IF(ISTEXT(X376), 0, IF(X376&gt;1.4, 1, 0))</f>
        <v>0</v>
      </c>
      <c r="AD376" s="6">
        <f>IF(OR(ISTEXT(Y376), ISTEXT(Z376)), 0, IF(OR(Y376&gt;3, Z376&gt;=2), 1, 0))</f>
        <v>0</v>
      </c>
      <c r="AE376" s="6">
        <f>IF(AND(ISTEXT(AA376), ISTEXT(AB376)), 0, IF(AND(AA376&gt;0.03, AB376&gt;=1), 1, 0))</f>
        <v>0</v>
      </c>
      <c r="AF376" s="4" t="s">
        <v>1005</v>
      </c>
      <c r="AG376" s="5">
        <v>0</v>
      </c>
      <c r="AH376" s="4" t="str">
        <f>IF(OR(AI376&gt;=3,AJ376="Shock"),"Shock","No Shock")</f>
        <v>Shock</v>
      </c>
      <c r="AI376" s="61">
        <v>4</v>
      </c>
      <c r="AJ376" s="6" t="str">
        <f>IF(AK376&gt;=1,"Shock","No Shock")</f>
        <v>No Shock</v>
      </c>
      <c r="AK376">
        <v>0</v>
      </c>
    </row>
    <row r="377" spans="1:37" ht="17.5" thickTop="1" thickBot="1" x14ac:dyDescent="0.5">
      <c r="A377" s="50" t="s">
        <v>147</v>
      </c>
      <c r="B377" s="3" t="s">
        <v>148</v>
      </c>
      <c r="C377" s="3" t="s">
        <v>166</v>
      </c>
      <c r="D377" s="3" t="s">
        <v>167</v>
      </c>
      <c r="E377" s="3" t="str">
        <f>_xlfn.CONCAT(D377,"_",A377)</f>
        <v>AF0110_February</v>
      </c>
      <c r="F377" s="10">
        <v>43452.550761487815</v>
      </c>
      <c r="G377" s="8">
        <f>COUNTIF(H377, "Shock")+COUNTIF(V377, "Shock")+COUNTIF(AF377, "Shock")+COUNTIF(AH377, "Shock")</f>
        <v>1</v>
      </c>
      <c r="H377" s="4" t="str">
        <f>IF(I377&gt;0, "Shock", "No shock")</f>
        <v>No shock</v>
      </c>
      <c r="I377" s="4">
        <f>SUM(P377:U377)</f>
        <v>0</v>
      </c>
      <c r="J377" s="17">
        <v>-5.4505467414856E-4</v>
      </c>
      <c r="K377" s="17">
        <v>-0.75879786411921202</v>
      </c>
      <c r="L377" s="6" t="s">
        <v>1003</v>
      </c>
      <c r="M377" s="6" t="s">
        <v>1003</v>
      </c>
      <c r="N377" s="6" t="s">
        <v>1003</v>
      </c>
      <c r="O377" s="17">
        <v>0.59884527255060904</v>
      </c>
      <c r="P377" s="56">
        <f>IF(J377&lt;=-0.8, 1, 0)</f>
        <v>0</v>
      </c>
      <c r="Q377" s="6">
        <f>IF(K377&lt;=-0.8, 1, 0)</f>
        <v>0</v>
      </c>
      <c r="R377" s="6">
        <f>IF(AND(NOT(ISTEXT(L377)),L377&gt;=0.25),1,0)</f>
        <v>0</v>
      </c>
      <c r="S377" s="6">
        <f>IF(AND(NOT(ISTEXT(M377)),M377&gt;=0.25), 1, 0)</f>
        <v>0</v>
      </c>
      <c r="T377" s="6">
        <f>IF(AND(NOT(ISTEXT(N377)), N377&gt;=3), 1, 0)</f>
        <v>0</v>
      </c>
      <c r="U377" s="6">
        <f>IF(O377&lt;=-0.8, 1, 0)</f>
        <v>0</v>
      </c>
      <c r="V377" s="4" t="str">
        <f>IF(W377&gt;0, "Shock", "No shock")</f>
        <v>No shock</v>
      </c>
      <c r="W377" s="4">
        <f>SUM(AC377:AE377)</f>
        <v>0</v>
      </c>
      <c r="X377" s="51">
        <v>1.1416119999999998</v>
      </c>
      <c r="Y377" s="6">
        <v>0</v>
      </c>
      <c r="Z377" s="6">
        <v>0</v>
      </c>
      <c r="AA377" s="16" t="s">
        <v>1003</v>
      </c>
      <c r="AB377" s="16" t="s">
        <v>1003</v>
      </c>
      <c r="AC377" s="6">
        <f>IF(ISTEXT(X377), 0, IF(X377&gt;1.4, 1, 0))</f>
        <v>0</v>
      </c>
      <c r="AD377" s="6">
        <f>IF(OR(ISTEXT(Y377), ISTEXT(Z377)), 0, IF(OR(Y377&gt;3, Z377&gt;=2), 1, 0))</f>
        <v>0</v>
      </c>
      <c r="AE377" s="6">
        <f>IF(AND(ISTEXT(AA377), ISTEXT(AB377)), 0, IF(AND(AA377&gt;0.03, AB377&gt;=1), 1, 0))</f>
        <v>0</v>
      </c>
      <c r="AF377" s="4" t="s">
        <v>1005</v>
      </c>
      <c r="AG377" s="5">
        <v>0</v>
      </c>
      <c r="AH377" s="4" t="str">
        <f>IF(OR(AI377&gt;=3,AJ377="Shock"),"Shock","No Shock")</f>
        <v>Shock</v>
      </c>
      <c r="AI377" s="61">
        <v>4</v>
      </c>
      <c r="AJ377" s="6" t="str">
        <f>IF(AK377&gt;=1,"Shock","No Shock")</f>
        <v>No Shock</v>
      </c>
      <c r="AK377">
        <v>0</v>
      </c>
    </row>
    <row r="378" spans="1:37" ht="17.5" thickTop="1" thickBot="1" x14ac:dyDescent="0.5">
      <c r="A378" s="50" t="s">
        <v>147</v>
      </c>
      <c r="B378" s="3" t="s">
        <v>660</v>
      </c>
      <c r="C378" s="3" t="s">
        <v>661</v>
      </c>
      <c r="D378" s="3" t="s">
        <v>662</v>
      </c>
      <c r="E378" s="3" t="str">
        <f>_xlfn.CONCAT(D378,"_",A378)</f>
        <v>AF2101_February</v>
      </c>
      <c r="F378" s="10">
        <v>652784.821134364</v>
      </c>
      <c r="G378" s="8">
        <f>COUNTIF(H378, "Shock")+COUNTIF(V378, "Shock")+COUNTIF(AF378, "Shock")+COUNTIF(AH378, "Shock")</f>
        <v>2</v>
      </c>
      <c r="H378" s="4" t="str">
        <f>IF(I378&gt;0, "Shock", "No shock")</f>
        <v>Shock</v>
      </c>
      <c r="I378" s="4">
        <f>SUM(P378:U378)</f>
        <v>1</v>
      </c>
      <c r="J378" s="17">
        <v>-0.50474140048027005</v>
      </c>
      <c r="K378" s="17">
        <v>-1.70436811447144</v>
      </c>
      <c r="L378" s="6" t="s">
        <v>1003</v>
      </c>
      <c r="M378" s="6" t="s">
        <v>1003</v>
      </c>
      <c r="N378" s="6" t="s">
        <v>1003</v>
      </c>
      <c r="O378" s="17">
        <v>-0.25573804244032999</v>
      </c>
      <c r="P378" s="56">
        <f>IF(J378&lt;=-0.8, 1, 0)</f>
        <v>0</v>
      </c>
      <c r="Q378" s="6">
        <f>IF(K378&lt;=-0.8, 1, 0)</f>
        <v>1</v>
      </c>
      <c r="R378" s="6">
        <f>IF(AND(NOT(ISTEXT(L378)),L378&gt;=0.25),1,0)</f>
        <v>0</v>
      </c>
      <c r="S378" s="6">
        <f>IF(AND(NOT(ISTEXT(M378)),M378&gt;=0.25), 1, 0)</f>
        <v>0</v>
      </c>
      <c r="T378" s="6">
        <f>IF(AND(NOT(ISTEXT(N378)), N378&gt;=3), 1, 0)</f>
        <v>0</v>
      </c>
      <c r="U378" s="6">
        <f>IF(O378&lt;=-0.8, 1, 0)</f>
        <v>0</v>
      </c>
      <c r="V378" s="4" t="str">
        <f>IF(W378&gt;0, "Shock", "No shock")</f>
        <v>No shock</v>
      </c>
      <c r="W378" s="4">
        <f>SUM(AC378:AE378)</f>
        <v>0</v>
      </c>
      <c r="X378" s="51">
        <v>0.68341099999999999</v>
      </c>
      <c r="Y378" s="6">
        <v>0</v>
      </c>
      <c r="Z378" s="6">
        <v>0</v>
      </c>
      <c r="AA378" s="16" t="s">
        <v>1003</v>
      </c>
      <c r="AB378" s="16" t="s">
        <v>1003</v>
      </c>
      <c r="AC378" s="6">
        <f>IF(ISTEXT(X378), 0, IF(X378&gt;1.4, 1, 0))</f>
        <v>0</v>
      </c>
      <c r="AD378" s="6">
        <f>IF(OR(ISTEXT(Y378), ISTEXT(Z378)), 0, IF(OR(Y378&gt;3, Z378&gt;=2), 1, 0))</f>
        <v>0</v>
      </c>
      <c r="AE378" s="6">
        <f>IF(AND(ISTEXT(AA378), ISTEXT(AB378)), 0, IF(AND(AA378&gt;0.03, AB378&gt;=1), 1, 0))</f>
        <v>0</v>
      </c>
      <c r="AF378" s="4" t="s">
        <v>1005</v>
      </c>
      <c r="AG378" s="5">
        <v>0</v>
      </c>
      <c r="AH378" s="4" t="str">
        <f>IF(OR(AI378&gt;=3,AJ378="Shock"),"Shock","No Shock")</f>
        <v>Shock</v>
      </c>
      <c r="AI378" s="61">
        <v>4</v>
      </c>
      <c r="AJ378" s="6" t="str">
        <f>IF(AK378&gt;=1,"Shock","No Shock")</f>
        <v>No Shock</v>
      </c>
      <c r="AK378">
        <v>0</v>
      </c>
    </row>
    <row r="379" spans="1:37" ht="17.5" thickTop="1" thickBot="1" x14ac:dyDescent="0.5">
      <c r="A379" s="50" t="s">
        <v>147</v>
      </c>
      <c r="B379" s="3" t="s">
        <v>660</v>
      </c>
      <c r="C379" s="3" t="s">
        <v>663</v>
      </c>
      <c r="D379" s="3" t="s">
        <v>664</v>
      </c>
      <c r="E379" s="3" t="str">
        <f>_xlfn.CONCAT(D379,"_",A379)</f>
        <v>AF2102_February</v>
      </c>
      <c r="F379" s="10">
        <v>233379.64243451395</v>
      </c>
      <c r="G379" s="8">
        <f>COUNTIF(H379, "Shock")+COUNTIF(V379, "Shock")+COUNTIF(AF379, "Shock")+COUNTIF(AH379, "Shock")</f>
        <v>2</v>
      </c>
      <c r="H379" s="4" t="str">
        <f>IF(I379&gt;0, "Shock", "No shock")</f>
        <v>Shock</v>
      </c>
      <c r="I379" s="4">
        <f>SUM(P379:U379)</f>
        <v>1</v>
      </c>
      <c r="J379" s="17">
        <v>-0.479338005474158</v>
      </c>
      <c r="K379" s="17">
        <v>-1.59013069703661</v>
      </c>
      <c r="L379" s="6" t="s">
        <v>1003</v>
      </c>
      <c r="M379" s="6" t="s">
        <v>1003</v>
      </c>
      <c r="N379" s="6" t="s">
        <v>1003</v>
      </c>
      <c r="O379" s="17">
        <v>-0.62171284724166753</v>
      </c>
      <c r="P379" s="56">
        <f>IF(J379&lt;=-0.8, 1, 0)</f>
        <v>0</v>
      </c>
      <c r="Q379" s="6">
        <f>IF(K379&lt;=-0.8, 1, 0)</f>
        <v>1</v>
      </c>
      <c r="R379" s="6">
        <f>IF(AND(NOT(ISTEXT(L379)),L379&gt;=0.25),1,0)</f>
        <v>0</v>
      </c>
      <c r="S379" s="6">
        <f>IF(AND(NOT(ISTEXT(M379)),M379&gt;=0.25), 1, 0)</f>
        <v>0</v>
      </c>
      <c r="T379" s="6">
        <f>IF(AND(NOT(ISTEXT(N379)), N379&gt;=3), 1, 0)</f>
        <v>0</v>
      </c>
      <c r="U379" s="6">
        <f>IF(O379&lt;=-0.8, 1, 0)</f>
        <v>0</v>
      </c>
      <c r="V379" s="4" t="str">
        <f>IF(W379&gt;0, "Shock", "No shock")</f>
        <v>No shock</v>
      </c>
      <c r="W379" s="4">
        <f>SUM(AC379:AE379)</f>
        <v>0</v>
      </c>
      <c r="X379" s="51">
        <v>0.72026200000000007</v>
      </c>
      <c r="Y379" s="6">
        <v>0</v>
      </c>
      <c r="Z379" s="6">
        <v>0</v>
      </c>
      <c r="AA379" s="16" t="s">
        <v>1003</v>
      </c>
      <c r="AB379" s="16" t="s">
        <v>1003</v>
      </c>
      <c r="AC379" s="6">
        <f>IF(ISTEXT(X379), 0, IF(X379&gt;1.4, 1, 0))</f>
        <v>0</v>
      </c>
      <c r="AD379" s="6">
        <f>IF(OR(ISTEXT(Y379), ISTEXT(Z379)), 0, IF(OR(Y379&gt;3, Z379&gt;=2), 1, 0))</f>
        <v>0</v>
      </c>
      <c r="AE379" s="6">
        <f>IF(AND(ISTEXT(AA379), ISTEXT(AB379)), 0, IF(AND(AA379&gt;0.03, AB379&gt;=1), 1, 0))</f>
        <v>0</v>
      </c>
      <c r="AF379" s="4" t="s">
        <v>1005</v>
      </c>
      <c r="AG379" s="5">
        <v>0</v>
      </c>
      <c r="AH379" s="4" t="str">
        <f>IF(OR(AI379&gt;=3,AJ379="Shock"),"Shock","No Shock")</f>
        <v>Shock</v>
      </c>
      <c r="AI379" s="61">
        <v>4</v>
      </c>
      <c r="AJ379" s="6" t="str">
        <f>IF(AK379&gt;=1,"Shock","No Shock")</f>
        <v>No Shock</v>
      </c>
      <c r="AK379">
        <v>0</v>
      </c>
    </row>
    <row r="380" spans="1:37" ht="17.5" thickTop="1" thickBot="1" x14ac:dyDescent="0.5">
      <c r="A380" s="50" t="s">
        <v>147</v>
      </c>
      <c r="B380" s="3" t="s">
        <v>660</v>
      </c>
      <c r="C380" s="3" t="s">
        <v>660</v>
      </c>
      <c r="D380" s="3" t="s">
        <v>671</v>
      </c>
      <c r="E380" s="3" t="str">
        <f>_xlfn.CONCAT(D380,"_",A380)</f>
        <v>AF2106_February</v>
      </c>
      <c r="F380" s="10">
        <v>157196.17730726174</v>
      </c>
      <c r="G380" s="8">
        <f>COUNTIF(H380, "Shock")+COUNTIF(V380, "Shock")+COUNTIF(AF380, "Shock")+COUNTIF(AH380, "Shock")</f>
        <v>2</v>
      </c>
      <c r="H380" s="4" t="str">
        <f>IF(I380&gt;0, "Shock", "No shock")</f>
        <v>Shock</v>
      </c>
      <c r="I380" s="4">
        <f>SUM(P380:U380)</f>
        <v>1</v>
      </c>
      <c r="J380" s="17">
        <v>-0.56443463460258803</v>
      </c>
      <c r="K380" s="17">
        <v>-1.5796683197436101</v>
      </c>
      <c r="L380" s="6" t="s">
        <v>1003</v>
      </c>
      <c r="M380" s="6" t="s">
        <v>1003</v>
      </c>
      <c r="N380" s="6" t="s">
        <v>1003</v>
      </c>
      <c r="O380" s="17">
        <v>0.32977937201962743</v>
      </c>
      <c r="P380" s="56">
        <f>IF(J380&lt;=-0.8, 1, 0)</f>
        <v>0</v>
      </c>
      <c r="Q380" s="6">
        <f>IF(K380&lt;=-0.8, 1, 0)</f>
        <v>1</v>
      </c>
      <c r="R380" s="6">
        <f>IF(AND(NOT(ISTEXT(L380)),L380&gt;=0.25),1,0)</f>
        <v>0</v>
      </c>
      <c r="S380" s="6">
        <f>IF(AND(NOT(ISTEXT(M380)),M380&gt;=0.25), 1, 0)</f>
        <v>0</v>
      </c>
      <c r="T380" s="6">
        <f>IF(AND(NOT(ISTEXT(N380)), N380&gt;=3), 1, 0)</f>
        <v>0</v>
      </c>
      <c r="U380" s="6">
        <f>IF(O380&lt;=-0.8, 1, 0)</f>
        <v>0</v>
      </c>
      <c r="V380" s="4" t="str">
        <f>IF(W380&gt;0, "Shock", "No shock")</f>
        <v>No shock</v>
      </c>
      <c r="W380" s="4">
        <f>SUM(AC380:AE380)</f>
        <v>0</v>
      </c>
      <c r="X380" s="51">
        <v>0.70077200000000006</v>
      </c>
      <c r="Y380" s="6">
        <v>0</v>
      </c>
      <c r="Z380" s="6">
        <v>0</v>
      </c>
      <c r="AA380" s="16" t="s">
        <v>1003</v>
      </c>
      <c r="AB380" s="16" t="s">
        <v>1003</v>
      </c>
      <c r="AC380" s="6">
        <f>IF(ISTEXT(X380), 0, IF(X380&gt;1.4, 1, 0))</f>
        <v>0</v>
      </c>
      <c r="AD380" s="6">
        <f>IF(OR(ISTEXT(Y380), ISTEXT(Z380)), 0, IF(OR(Y380&gt;3, Z380&gt;=2), 1, 0))</f>
        <v>0</v>
      </c>
      <c r="AE380" s="6">
        <f>IF(AND(ISTEXT(AA380), ISTEXT(AB380)), 0, IF(AND(AA380&gt;0.03, AB380&gt;=1), 1, 0))</f>
        <v>0</v>
      </c>
      <c r="AF380" s="4" t="s">
        <v>1005</v>
      </c>
      <c r="AG380" s="5">
        <v>0</v>
      </c>
      <c r="AH380" s="4" t="str">
        <f>IF(OR(AI380&gt;=3,AJ380="Shock"),"Shock","No Shock")</f>
        <v>Shock</v>
      </c>
      <c r="AI380" s="61">
        <v>4</v>
      </c>
      <c r="AJ380" s="6" t="str">
        <f>IF(AK380&gt;=1,"Shock","No Shock")</f>
        <v>No Shock</v>
      </c>
      <c r="AK380">
        <v>0</v>
      </c>
    </row>
    <row r="381" spans="1:37" ht="17.5" thickTop="1" thickBot="1" x14ac:dyDescent="0.5">
      <c r="A381" s="50" t="s">
        <v>147</v>
      </c>
      <c r="B381" s="3" t="s">
        <v>660</v>
      </c>
      <c r="C381" s="3" t="s">
        <v>676</v>
      </c>
      <c r="D381" s="3" t="s">
        <v>677</v>
      </c>
      <c r="E381" s="3" t="str">
        <f>_xlfn.CONCAT(D381,"_",A381)</f>
        <v>AF2109_February</v>
      </c>
      <c r="F381" s="10">
        <v>117342.44194520789</v>
      </c>
      <c r="G381" s="8">
        <f>COUNTIF(H381, "Shock")+COUNTIF(V381, "Shock")+COUNTIF(AF381, "Shock")+COUNTIF(AH381, "Shock")</f>
        <v>2</v>
      </c>
      <c r="H381" s="4" t="str">
        <f>IF(I381&gt;0, "Shock", "No shock")</f>
        <v>Shock</v>
      </c>
      <c r="I381" s="4">
        <f>SUM(P381:U381)</f>
        <v>2</v>
      </c>
      <c r="J381" s="17">
        <v>-1.0131069895099201</v>
      </c>
      <c r="K381" s="17">
        <v>-1.75666881834759</v>
      </c>
      <c r="L381" s="6" t="s">
        <v>1003</v>
      </c>
      <c r="M381" s="6" t="s">
        <v>1003</v>
      </c>
      <c r="N381" s="6" t="s">
        <v>1003</v>
      </c>
      <c r="O381" s="17">
        <v>4.3557502525519043E-2</v>
      </c>
      <c r="P381" s="56">
        <f>IF(J381&lt;=-0.8, 1, 0)</f>
        <v>1</v>
      </c>
      <c r="Q381" s="6">
        <f>IF(K381&lt;=-0.8, 1, 0)</f>
        <v>1</v>
      </c>
      <c r="R381" s="6">
        <f>IF(AND(NOT(ISTEXT(L381)),L381&gt;=0.25),1,0)</f>
        <v>0</v>
      </c>
      <c r="S381" s="6">
        <f>IF(AND(NOT(ISTEXT(M381)),M381&gt;=0.25), 1, 0)</f>
        <v>0</v>
      </c>
      <c r="T381" s="6">
        <f>IF(AND(NOT(ISTEXT(N381)), N381&gt;=3), 1, 0)</f>
        <v>0</v>
      </c>
      <c r="U381" s="6">
        <f>IF(O381&lt;=-0.8, 1, 0)</f>
        <v>0</v>
      </c>
      <c r="V381" s="4" t="str">
        <f>IF(W381&gt;0, "Shock", "No shock")</f>
        <v>No shock</v>
      </c>
      <c r="W381" s="4">
        <f>SUM(AC381:AE381)</f>
        <v>0</v>
      </c>
      <c r="X381" s="51">
        <v>0.657613</v>
      </c>
      <c r="Y381" s="6">
        <v>0</v>
      </c>
      <c r="Z381" s="6">
        <v>0</v>
      </c>
      <c r="AA381" s="16" t="s">
        <v>1003</v>
      </c>
      <c r="AB381" s="16" t="s">
        <v>1003</v>
      </c>
      <c r="AC381" s="6">
        <f>IF(ISTEXT(X381), 0, IF(X381&gt;1.4, 1, 0))</f>
        <v>0</v>
      </c>
      <c r="AD381" s="6">
        <f>IF(OR(ISTEXT(Y381), ISTEXT(Z381)), 0, IF(OR(Y381&gt;3, Z381&gt;=2), 1, 0))</f>
        <v>0</v>
      </c>
      <c r="AE381" s="6">
        <f>IF(AND(ISTEXT(AA381), ISTEXT(AB381)), 0, IF(AND(AA381&gt;0.03, AB381&gt;=1), 1, 0))</f>
        <v>0</v>
      </c>
      <c r="AF381" s="4" t="s">
        <v>1005</v>
      </c>
      <c r="AG381" s="5">
        <v>0</v>
      </c>
      <c r="AH381" s="4" t="str">
        <f>IF(OR(AI381&gt;=3,AJ381="Shock"),"Shock","No Shock")</f>
        <v>Shock</v>
      </c>
      <c r="AI381" s="61">
        <v>4</v>
      </c>
      <c r="AJ381" s="6" t="str">
        <f>IF(AK381&gt;=1,"Shock","No Shock")</f>
        <v>No Shock</v>
      </c>
      <c r="AK381">
        <v>0</v>
      </c>
    </row>
    <row r="382" spans="1:37" ht="17.5" thickTop="1" thickBot="1" x14ac:dyDescent="0.5">
      <c r="A382" s="50" t="s">
        <v>147</v>
      </c>
      <c r="B382" s="3" t="s">
        <v>660</v>
      </c>
      <c r="C382" s="3" t="s">
        <v>680</v>
      </c>
      <c r="D382" s="3" t="s">
        <v>681</v>
      </c>
      <c r="E382" s="3" t="str">
        <f>_xlfn.CONCAT(D382,"_",A382)</f>
        <v>AF2111_February</v>
      </c>
      <c r="F382" s="10">
        <v>106228.5090845473</v>
      </c>
      <c r="G382" s="8">
        <f>COUNTIF(H382, "Shock")+COUNTIF(V382, "Shock")+COUNTIF(AF382, "Shock")+COUNTIF(AH382, "Shock")</f>
        <v>2</v>
      </c>
      <c r="H382" s="4" t="str">
        <f>IF(I382&gt;0, "Shock", "No shock")</f>
        <v>Shock</v>
      </c>
      <c r="I382" s="4">
        <f>SUM(P382:U382)</f>
        <v>1</v>
      </c>
      <c r="J382" s="17">
        <v>-0.56733038915055101</v>
      </c>
      <c r="K382" s="17">
        <v>-1.66337895819119</v>
      </c>
      <c r="L382" s="6" t="s">
        <v>1003</v>
      </c>
      <c r="M382" s="6" t="s">
        <v>1003</v>
      </c>
      <c r="N382" s="6" t="s">
        <v>1003</v>
      </c>
      <c r="O382" s="17">
        <v>-7.110206168165217E-3</v>
      </c>
      <c r="P382" s="56">
        <f>IF(J382&lt;=-0.8, 1, 0)</f>
        <v>0</v>
      </c>
      <c r="Q382" s="6">
        <f>IF(K382&lt;=-0.8, 1, 0)</f>
        <v>1</v>
      </c>
      <c r="R382" s="6">
        <f>IF(AND(NOT(ISTEXT(L382)),L382&gt;=0.25),1,0)</f>
        <v>0</v>
      </c>
      <c r="S382" s="6">
        <f>IF(AND(NOT(ISTEXT(M382)),M382&gt;=0.25), 1, 0)</f>
        <v>0</v>
      </c>
      <c r="T382" s="6">
        <f>IF(AND(NOT(ISTEXT(N382)), N382&gt;=3), 1, 0)</f>
        <v>0</v>
      </c>
      <c r="U382" s="6">
        <f>IF(O382&lt;=-0.8, 1, 0)</f>
        <v>0</v>
      </c>
      <c r="V382" s="4" t="str">
        <f>IF(W382&gt;0, "Shock", "No shock")</f>
        <v>No shock</v>
      </c>
      <c r="W382" s="4">
        <f>SUM(AC382:AE382)</f>
        <v>0</v>
      </c>
      <c r="X382" s="51">
        <v>0.69841300000000006</v>
      </c>
      <c r="Y382" s="6">
        <v>0</v>
      </c>
      <c r="Z382" s="6">
        <v>0</v>
      </c>
      <c r="AA382" s="16" t="s">
        <v>1003</v>
      </c>
      <c r="AB382" s="16" t="s">
        <v>1003</v>
      </c>
      <c r="AC382" s="6">
        <f>IF(ISTEXT(X382), 0, IF(X382&gt;1.4, 1, 0))</f>
        <v>0</v>
      </c>
      <c r="AD382" s="6">
        <f>IF(OR(ISTEXT(Y382), ISTEXT(Z382)), 0, IF(OR(Y382&gt;3, Z382&gt;=2), 1, 0))</f>
        <v>0</v>
      </c>
      <c r="AE382" s="6">
        <f>IF(AND(ISTEXT(AA382), ISTEXT(AB382)), 0, IF(AND(AA382&gt;0.03, AB382&gt;=1), 1, 0))</f>
        <v>0</v>
      </c>
      <c r="AF382" s="4" t="s">
        <v>1005</v>
      </c>
      <c r="AG382" s="5">
        <v>0</v>
      </c>
      <c r="AH382" s="4" t="str">
        <f>IF(OR(AI382&gt;=3,AJ382="Shock"),"Shock","No Shock")</f>
        <v>Shock</v>
      </c>
      <c r="AI382" s="61">
        <v>4</v>
      </c>
      <c r="AJ382" s="6" t="str">
        <f>IF(AK382&gt;=1,"Shock","No Shock")</f>
        <v>No Shock</v>
      </c>
      <c r="AK382">
        <v>0</v>
      </c>
    </row>
    <row r="383" spans="1:37" ht="17.5" thickTop="1" thickBot="1" x14ac:dyDescent="0.5">
      <c r="A383" s="50" t="s">
        <v>147</v>
      </c>
      <c r="B383" s="3" t="s">
        <v>816</v>
      </c>
      <c r="C383" s="3" t="s">
        <v>821</v>
      </c>
      <c r="D383" s="3" t="s">
        <v>822</v>
      </c>
      <c r="E383" s="3" t="str">
        <f>_xlfn.CONCAT(D383,"_",A383)</f>
        <v>AF2803_February</v>
      </c>
      <c r="F383" s="10">
        <v>57035.069562910809</v>
      </c>
      <c r="G383" s="8">
        <f>COUNTIF(H383, "Shock")+COUNTIF(V383, "Shock")+COUNTIF(AF383, "Shock")+COUNTIF(AH383, "Shock")</f>
        <v>2</v>
      </c>
      <c r="H383" s="4" t="str">
        <f>IF(I383&gt;0, "Shock", "No shock")</f>
        <v>Shock</v>
      </c>
      <c r="I383" s="4">
        <f>SUM(P383:U383)</f>
        <v>2</v>
      </c>
      <c r="J383" s="17">
        <v>-0.65108200678458605</v>
      </c>
      <c r="K383" s="17">
        <v>-1.84149843912858</v>
      </c>
      <c r="L383" s="6" t="s">
        <v>1003</v>
      </c>
      <c r="M383" s="6" t="s">
        <v>1003</v>
      </c>
      <c r="N383" s="6" t="s">
        <v>1003</v>
      </c>
      <c r="O383" s="17">
        <v>-1.3253037045983711</v>
      </c>
      <c r="P383" s="56">
        <f>IF(J383&lt;=-0.8, 1, 0)</f>
        <v>0</v>
      </c>
      <c r="Q383" s="6">
        <f>IF(K383&lt;=-0.8, 1, 0)</f>
        <v>1</v>
      </c>
      <c r="R383" s="6">
        <f>IF(AND(NOT(ISTEXT(L383)),L383&gt;=0.25),1,0)</f>
        <v>0</v>
      </c>
      <c r="S383" s="6">
        <f>IF(AND(NOT(ISTEXT(M383)),M383&gt;=0.25), 1, 0)</f>
        <v>0</v>
      </c>
      <c r="T383" s="6">
        <f>IF(AND(NOT(ISTEXT(N383)), N383&gt;=3), 1, 0)</f>
        <v>0</v>
      </c>
      <c r="U383" s="6">
        <f>IF(O383&lt;=-0.8, 1, 0)</f>
        <v>1</v>
      </c>
      <c r="V383" s="4" t="str">
        <f>IF(W383&gt;0, "Shock", "No shock")</f>
        <v>No shock</v>
      </c>
      <c r="W383" s="4">
        <f>SUM(AC383:AE383)</f>
        <v>0</v>
      </c>
      <c r="X383" s="51">
        <v>0.6568989999999999</v>
      </c>
      <c r="Y383" s="6">
        <v>0</v>
      </c>
      <c r="Z383" s="6">
        <v>0</v>
      </c>
      <c r="AA383" s="16" t="s">
        <v>1003</v>
      </c>
      <c r="AB383" s="16" t="s">
        <v>1003</v>
      </c>
      <c r="AC383" s="6">
        <f>IF(ISTEXT(X383), 0, IF(X383&gt;1.4, 1, 0))</f>
        <v>0</v>
      </c>
      <c r="AD383" s="6">
        <f>IF(OR(ISTEXT(Y383), ISTEXT(Z383)), 0, IF(OR(Y383&gt;3, Z383&gt;=2), 1, 0))</f>
        <v>0</v>
      </c>
      <c r="AE383" s="6">
        <f>IF(AND(ISTEXT(AA383), ISTEXT(AB383)), 0, IF(AND(AA383&gt;0.03, AB383&gt;=1), 1, 0))</f>
        <v>0</v>
      </c>
      <c r="AF383" s="4" t="s">
        <v>1005</v>
      </c>
      <c r="AG383" s="5">
        <v>0</v>
      </c>
      <c r="AH383" s="4" t="str">
        <f>IF(OR(AI383&gt;=3,AJ383="Shock"),"Shock","No Shock")</f>
        <v>Shock</v>
      </c>
      <c r="AI383" s="61">
        <v>4</v>
      </c>
      <c r="AJ383" s="6" t="str">
        <f>IF(AK383&gt;=1,"Shock","No Shock")</f>
        <v>No Shock</v>
      </c>
      <c r="AK383">
        <v>0</v>
      </c>
    </row>
    <row r="384" spans="1:37" ht="17.5" thickTop="1" thickBot="1" x14ac:dyDescent="0.5">
      <c r="A384" s="50" t="s">
        <v>147</v>
      </c>
      <c r="B384" s="3" t="s">
        <v>816</v>
      </c>
      <c r="C384" s="3" t="s">
        <v>823</v>
      </c>
      <c r="D384" s="3" t="s">
        <v>824</v>
      </c>
      <c r="E384" s="3" t="str">
        <f>_xlfn.CONCAT(D384,"_",A384)</f>
        <v>AF2804_February</v>
      </c>
      <c r="F384" s="10">
        <v>50675.126501181549</v>
      </c>
      <c r="G384" s="8">
        <f>COUNTIF(H384, "Shock")+COUNTIF(V384, "Shock")+COUNTIF(AF384, "Shock")+COUNTIF(AH384, "Shock")</f>
        <v>2</v>
      </c>
      <c r="H384" s="4" t="str">
        <f>IF(I384&gt;0, "Shock", "No shock")</f>
        <v>Shock</v>
      </c>
      <c r="I384" s="4">
        <f>SUM(P384:U384)</f>
        <v>3</v>
      </c>
      <c r="J384" s="17">
        <v>-1.1525398444485</v>
      </c>
      <c r="K384" s="17">
        <v>-1.9786742152394501</v>
      </c>
      <c r="L384" s="6" t="s">
        <v>1003</v>
      </c>
      <c r="M384" s="6" t="s">
        <v>1003</v>
      </c>
      <c r="N384" s="6" t="s">
        <v>1003</v>
      </c>
      <c r="O384" s="17">
        <v>-0.97313622343953243</v>
      </c>
      <c r="P384" s="56">
        <f>IF(J384&lt;=-0.8, 1, 0)</f>
        <v>1</v>
      </c>
      <c r="Q384" s="6">
        <f>IF(K384&lt;=-0.8, 1, 0)</f>
        <v>1</v>
      </c>
      <c r="R384" s="6">
        <f>IF(AND(NOT(ISTEXT(L384)),L384&gt;=0.25),1,0)</f>
        <v>0</v>
      </c>
      <c r="S384" s="6">
        <f>IF(AND(NOT(ISTEXT(M384)),M384&gt;=0.25), 1, 0)</f>
        <v>0</v>
      </c>
      <c r="T384" s="6">
        <f>IF(AND(NOT(ISTEXT(N384)), N384&gt;=3), 1, 0)</f>
        <v>0</v>
      </c>
      <c r="U384" s="6">
        <f>IF(O384&lt;=-0.8, 1, 0)</f>
        <v>1</v>
      </c>
      <c r="V384" s="4" t="str">
        <f>IF(W384&gt;0, "Shock", "No shock")</f>
        <v>No shock</v>
      </c>
      <c r="W384" s="4">
        <f>SUM(AC384:AE384)</f>
        <v>0</v>
      </c>
      <c r="X384" s="51">
        <v>0.60736000000000001</v>
      </c>
      <c r="Y384" s="6">
        <v>0</v>
      </c>
      <c r="Z384" s="6">
        <v>0</v>
      </c>
      <c r="AA384" s="16" t="s">
        <v>1003</v>
      </c>
      <c r="AB384" s="16" t="s">
        <v>1003</v>
      </c>
      <c r="AC384" s="6">
        <f>IF(ISTEXT(X384), 0, IF(X384&gt;1.4, 1, 0))</f>
        <v>0</v>
      </c>
      <c r="AD384" s="6">
        <f>IF(OR(ISTEXT(Y384), ISTEXT(Z384)), 0, IF(OR(Y384&gt;3, Z384&gt;=2), 1, 0))</f>
        <v>0</v>
      </c>
      <c r="AE384" s="6">
        <f>IF(AND(ISTEXT(AA384), ISTEXT(AB384)), 0, IF(AND(AA384&gt;0.03, AB384&gt;=1), 1, 0))</f>
        <v>0</v>
      </c>
      <c r="AF384" s="4" t="s">
        <v>1005</v>
      </c>
      <c r="AG384" s="5">
        <v>0</v>
      </c>
      <c r="AH384" s="4" t="str">
        <f>IF(OR(AI384&gt;=3,AJ384="Shock"),"Shock","No Shock")</f>
        <v>Shock</v>
      </c>
      <c r="AI384" s="61">
        <v>4</v>
      </c>
      <c r="AJ384" s="6" t="str">
        <f>IF(AK384&gt;=1,"Shock","No Shock")</f>
        <v>No Shock</v>
      </c>
      <c r="AK384">
        <v>0</v>
      </c>
    </row>
    <row r="385" spans="1:37" ht="17.5" thickTop="1" thickBot="1" x14ac:dyDescent="0.5">
      <c r="A385" s="50" t="s">
        <v>147</v>
      </c>
      <c r="B385" s="3" t="s">
        <v>816</v>
      </c>
      <c r="C385" s="3" t="s">
        <v>829</v>
      </c>
      <c r="D385" s="3" t="s">
        <v>830</v>
      </c>
      <c r="E385" s="3" t="str">
        <f>_xlfn.CONCAT(D385,"_",A385)</f>
        <v>AF2807_February</v>
      </c>
      <c r="F385" s="10">
        <v>47612.773058296552</v>
      </c>
      <c r="G385" s="8">
        <f>COUNTIF(H385, "Shock")+COUNTIF(V385, "Shock")+COUNTIF(AF385, "Shock")+COUNTIF(AH385, "Shock")</f>
        <v>2</v>
      </c>
      <c r="H385" s="4" t="str">
        <f>IF(I385&gt;0, "Shock", "No shock")</f>
        <v>Shock</v>
      </c>
      <c r="I385" s="4">
        <f>SUM(P385:U385)</f>
        <v>2</v>
      </c>
      <c r="J385" s="17">
        <v>-0.44500690052285802</v>
      </c>
      <c r="K385" s="17">
        <v>-1.7615198898315401</v>
      </c>
      <c r="L385" s="6" t="s">
        <v>1003</v>
      </c>
      <c r="M385" s="6" t="s">
        <v>1003</v>
      </c>
      <c r="N385" s="6" t="s">
        <v>1003</v>
      </c>
      <c r="O385" s="17">
        <v>-1.0887915765563141</v>
      </c>
      <c r="P385" s="56">
        <f>IF(J385&lt;=-0.8, 1, 0)</f>
        <v>0</v>
      </c>
      <c r="Q385" s="6">
        <f>IF(K385&lt;=-0.8, 1, 0)</f>
        <v>1</v>
      </c>
      <c r="R385" s="6">
        <f>IF(AND(NOT(ISTEXT(L385)),L385&gt;=0.25),1,0)</f>
        <v>0</v>
      </c>
      <c r="S385" s="6">
        <f>IF(AND(NOT(ISTEXT(M385)),M385&gt;=0.25), 1, 0)</f>
        <v>0</v>
      </c>
      <c r="T385" s="6">
        <f>IF(AND(NOT(ISTEXT(N385)), N385&gt;=3), 1, 0)</f>
        <v>0</v>
      </c>
      <c r="U385" s="6">
        <f>IF(O385&lt;=-0.8, 1, 0)</f>
        <v>1</v>
      </c>
      <c r="V385" s="4" t="str">
        <f>IF(W385&gt;0, "Shock", "No shock")</f>
        <v>No shock</v>
      </c>
      <c r="W385" s="4">
        <f>SUM(AC385:AE385)</f>
        <v>0</v>
      </c>
      <c r="X385" s="51">
        <v>0.65086699999999997</v>
      </c>
      <c r="Y385" s="6">
        <v>0</v>
      </c>
      <c r="Z385" s="6">
        <v>0</v>
      </c>
      <c r="AA385" s="16" t="s">
        <v>1003</v>
      </c>
      <c r="AB385" s="16" t="s">
        <v>1003</v>
      </c>
      <c r="AC385" s="6">
        <f>IF(ISTEXT(X385), 0, IF(X385&gt;1.4, 1, 0))</f>
        <v>0</v>
      </c>
      <c r="AD385" s="6">
        <f>IF(OR(ISTEXT(Y385), ISTEXT(Z385)), 0, IF(OR(Y385&gt;3, Z385&gt;=2), 1, 0))</f>
        <v>0</v>
      </c>
      <c r="AE385" s="6">
        <f>IF(AND(ISTEXT(AA385), ISTEXT(AB385)), 0, IF(AND(AA385&gt;0.03, AB385&gt;=1), 1, 0))</f>
        <v>0</v>
      </c>
      <c r="AF385" s="4" t="s">
        <v>1005</v>
      </c>
      <c r="AG385" s="5">
        <v>0</v>
      </c>
      <c r="AH385" s="4" t="str">
        <f>IF(OR(AI385&gt;=3,AJ385="Shock"),"Shock","No Shock")</f>
        <v>Shock</v>
      </c>
      <c r="AI385" s="61">
        <v>4</v>
      </c>
      <c r="AJ385" s="6" t="str">
        <f>IF(AK385&gt;=1,"Shock","No Shock")</f>
        <v>No Shock</v>
      </c>
      <c r="AK385">
        <v>0</v>
      </c>
    </row>
    <row r="386" spans="1:37" ht="17.5" thickTop="1" thickBot="1" x14ac:dyDescent="0.5">
      <c r="A386" s="50" t="s">
        <v>147</v>
      </c>
      <c r="B386" s="3" t="s">
        <v>816</v>
      </c>
      <c r="C386" s="3" t="s">
        <v>831</v>
      </c>
      <c r="D386" s="3" t="s">
        <v>832</v>
      </c>
      <c r="E386" s="3" t="str">
        <f>_xlfn.CONCAT(D386,"_",A386)</f>
        <v>AF2808_February</v>
      </c>
      <c r="F386" s="10">
        <v>58464.088627218647</v>
      </c>
      <c r="G386" s="8">
        <f>COUNTIF(H386, "Shock")+COUNTIF(V386, "Shock")+COUNTIF(AF386, "Shock")+COUNTIF(AH386, "Shock")</f>
        <v>2</v>
      </c>
      <c r="H386" s="4" t="str">
        <f>IF(I386&gt;0, "Shock", "No shock")</f>
        <v>Shock</v>
      </c>
      <c r="I386" s="4">
        <f>SUM(P386:U386)</f>
        <v>1</v>
      </c>
      <c r="J386" s="17">
        <v>-0.43744521170494099</v>
      </c>
      <c r="K386" s="17">
        <v>-1.70595604758109</v>
      </c>
      <c r="L386" s="6" t="s">
        <v>1003</v>
      </c>
      <c r="M386" s="6" t="s">
        <v>1003</v>
      </c>
      <c r="N386" s="6" t="s">
        <v>1003</v>
      </c>
      <c r="O386" s="17">
        <v>-0.60956997242221345</v>
      </c>
      <c r="P386" s="56">
        <f>IF(J386&lt;=-0.8, 1, 0)</f>
        <v>0</v>
      </c>
      <c r="Q386" s="6">
        <f>IF(K386&lt;=-0.8, 1, 0)</f>
        <v>1</v>
      </c>
      <c r="R386" s="6">
        <f>IF(AND(NOT(ISTEXT(L386)),L386&gt;=0.25),1,0)</f>
        <v>0</v>
      </c>
      <c r="S386" s="6">
        <f>IF(AND(NOT(ISTEXT(M386)),M386&gt;=0.25), 1, 0)</f>
        <v>0</v>
      </c>
      <c r="T386" s="6">
        <f>IF(AND(NOT(ISTEXT(N386)), N386&gt;=3), 1, 0)</f>
        <v>0</v>
      </c>
      <c r="U386" s="6">
        <f>IF(O386&lt;=-0.8, 1, 0)</f>
        <v>0</v>
      </c>
      <c r="V386" s="4" t="str">
        <f>IF(W386&gt;0, "Shock", "No shock")</f>
        <v>No shock</v>
      </c>
      <c r="W386" s="4">
        <f>SUM(AC386:AE386)</f>
        <v>0</v>
      </c>
      <c r="X386" s="51">
        <v>0.71675299999999997</v>
      </c>
      <c r="Y386" s="6">
        <v>0</v>
      </c>
      <c r="Z386" s="6">
        <v>0</v>
      </c>
      <c r="AA386" s="16" t="s">
        <v>1003</v>
      </c>
      <c r="AB386" s="16" t="s">
        <v>1003</v>
      </c>
      <c r="AC386" s="6">
        <f>IF(ISTEXT(X386), 0, IF(X386&gt;1.4, 1, 0))</f>
        <v>0</v>
      </c>
      <c r="AD386" s="6">
        <f>IF(OR(ISTEXT(Y386), ISTEXT(Z386)), 0, IF(OR(Y386&gt;3, Z386&gt;=2), 1, 0))</f>
        <v>0</v>
      </c>
      <c r="AE386" s="6">
        <f>IF(AND(ISTEXT(AA386), ISTEXT(AB386)), 0, IF(AND(AA386&gt;0.03, AB386&gt;=1), 1, 0))</f>
        <v>0</v>
      </c>
      <c r="AF386" s="4" t="s">
        <v>1005</v>
      </c>
      <c r="AG386" s="5">
        <v>0</v>
      </c>
      <c r="AH386" s="4" t="str">
        <f>IF(OR(AI386&gt;=3,AJ386="Shock"),"Shock","No Shock")</f>
        <v>Shock</v>
      </c>
      <c r="AI386" s="61">
        <v>4</v>
      </c>
      <c r="AJ386" s="6" t="str">
        <f>IF(AK386&gt;=1,"Shock","No Shock")</f>
        <v>No Shock</v>
      </c>
      <c r="AK386">
        <v>0</v>
      </c>
    </row>
    <row r="387" spans="1:37" ht="17.5" thickTop="1" thickBot="1" x14ac:dyDescent="0.5">
      <c r="A387" s="50" t="s">
        <v>147</v>
      </c>
      <c r="B387" s="3" t="s">
        <v>816</v>
      </c>
      <c r="C387" s="3" t="s">
        <v>833</v>
      </c>
      <c r="D387" s="3" t="s">
        <v>834</v>
      </c>
      <c r="E387" s="3" t="str">
        <f>_xlfn.CONCAT(D387,"_",A387)</f>
        <v>AF2809_February</v>
      </c>
      <c r="F387" s="10">
        <v>35768.278825158784</v>
      </c>
      <c r="G387" s="8">
        <f>COUNTIF(H387, "Shock")+COUNTIF(V387, "Shock")+COUNTIF(AF387, "Shock")+COUNTIF(AH387, "Shock")</f>
        <v>2</v>
      </c>
      <c r="H387" s="4" t="str">
        <f>IF(I387&gt;0, "Shock", "No shock")</f>
        <v>Shock</v>
      </c>
      <c r="I387" s="4">
        <f>SUM(P387:U387)</f>
        <v>2</v>
      </c>
      <c r="J387" s="17">
        <v>-1.0269793536928</v>
      </c>
      <c r="K387" s="17">
        <v>-1.9341450708883801</v>
      </c>
      <c r="L387" s="6" t="s">
        <v>1003</v>
      </c>
      <c r="M387" s="6" t="s">
        <v>1003</v>
      </c>
      <c r="N387" s="6" t="s">
        <v>1003</v>
      </c>
      <c r="O387" s="17">
        <v>-0.74691358214378645</v>
      </c>
      <c r="P387" s="56">
        <f>IF(J387&lt;=-0.8, 1, 0)</f>
        <v>1</v>
      </c>
      <c r="Q387" s="6">
        <f>IF(K387&lt;=-0.8, 1, 0)</f>
        <v>1</v>
      </c>
      <c r="R387" s="6">
        <f>IF(AND(NOT(ISTEXT(L387)),L387&gt;=0.25),1,0)</f>
        <v>0</v>
      </c>
      <c r="S387" s="6">
        <f>IF(AND(NOT(ISTEXT(M387)),M387&gt;=0.25), 1, 0)</f>
        <v>0</v>
      </c>
      <c r="T387" s="6">
        <f>IF(AND(NOT(ISTEXT(N387)), N387&gt;=3), 1, 0)</f>
        <v>0</v>
      </c>
      <c r="U387" s="6">
        <f>IF(O387&lt;=-0.8, 1, 0)</f>
        <v>0</v>
      </c>
      <c r="V387" s="4" t="str">
        <f>IF(W387&gt;0, "Shock", "No shock")</f>
        <v>No shock</v>
      </c>
      <c r="W387" s="4">
        <f>SUM(AC387:AE387)</f>
        <v>0</v>
      </c>
      <c r="X387" s="51">
        <v>0.64941100000000007</v>
      </c>
      <c r="Y387" s="6">
        <v>0</v>
      </c>
      <c r="Z387" s="6">
        <v>0</v>
      </c>
      <c r="AA387" s="16" t="s">
        <v>1003</v>
      </c>
      <c r="AB387" s="16" t="s">
        <v>1003</v>
      </c>
      <c r="AC387" s="6">
        <f>IF(ISTEXT(X387), 0, IF(X387&gt;1.4, 1, 0))</f>
        <v>0</v>
      </c>
      <c r="AD387" s="6">
        <f>IF(OR(ISTEXT(Y387), ISTEXT(Z387)), 0, IF(OR(Y387&gt;3, Z387&gt;=2), 1, 0))</f>
        <v>0</v>
      </c>
      <c r="AE387" s="6">
        <f>IF(AND(ISTEXT(AA387), ISTEXT(AB387)), 0, IF(AND(AA387&gt;0.03, AB387&gt;=1), 1, 0))</f>
        <v>0</v>
      </c>
      <c r="AF387" s="4" t="s">
        <v>1005</v>
      </c>
      <c r="AG387" s="5">
        <v>0</v>
      </c>
      <c r="AH387" s="4" t="str">
        <f>IF(OR(AI387&gt;=3,AJ387="Shock"),"Shock","No Shock")</f>
        <v>Shock</v>
      </c>
      <c r="AI387" s="61">
        <v>4</v>
      </c>
      <c r="AJ387" s="6" t="str">
        <f>IF(AK387&gt;=1,"Shock","No Shock")</f>
        <v>No Shock</v>
      </c>
      <c r="AK387">
        <v>0</v>
      </c>
    </row>
    <row r="388" spans="1:37" ht="17.5" thickTop="1" thickBot="1" x14ac:dyDescent="0.5">
      <c r="A388" s="50" t="s">
        <v>147</v>
      </c>
      <c r="B388" s="3" t="s">
        <v>839</v>
      </c>
      <c r="C388" s="3" t="s">
        <v>860</v>
      </c>
      <c r="D388" s="3" t="s">
        <v>861</v>
      </c>
      <c r="E388" s="3" t="str">
        <f>_xlfn.CONCAT(D388,"_",A388)</f>
        <v>AF2911_February</v>
      </c>
      <c r="F388" s="10">
        <v>34134.929228080087</v>
      </c>
      <c r="G388" s="8">
        <f>COUNTIF(H388, "Shock")+COUNTIF(V388, "Shock")+COUNTIF(AF388, "Shock")+COUNTIF(AH388, "Shock")</f>
        <v>2</v>
      </c>
      <c r="H388" s="4" t="str">
        <f>IF(I388&gt;0, "Shock", "No shock")</f>
        <v>Shock</v>
      </c>
      <c r="I388" s="4">
        <f>SUM(P388:U388)</f>
        <v>2</v>
      </c>
      <c r="J388" s="17">
        <v>-0.78979068476220804</v>
      </c>
      <c r="K388" s="17">
        <v>-1.81230764544528</v>
      </c>
      <c r="L388" s="6" t="s">
        <v>1003</v>
      </c>
      <c r="M388" s="6" t="s">
        <v>1003</v>
      </c>
      <c r="N388" s="6" t="s">
        <v>1003</v>
      </c>
      <c r="O388" s="17">
        <v>-0.98707407777073397</v>
      </c>
      <c r="P388" s="56">
        <f>IF(J388&lt;=-0.8, 1, 0)</f>
        <v>0</v>
      </c>
      <c r="Q388" s="6">
        <f>IF(K388&lt;=-0.8, 1, 0)</f>
        <v>1</v>
      </c>
      <c r="R388" s="6">
        <f>IF(AND(NOT(ISTEXT(L388)),L388&gt;=0.25),1,0)</f>
        <v>0</v>
      </c>
      <c r="S388" s="6">
        <f>IF(AND(NOT(ISTEXT(M388)),M388&gt;=0.25), 1, 0)</f>
        <v>0</v>
      </c>
      <c r="T388" s="6">
        <f>IF(AND(NOT(ISTEXT(N388)), N388&gt;=3), 1, 0)</f>
        <v>0</v>
      </c>
      <c r="U388" s="6">
        <f>IF(O388&lt;=-0.8, 1, 0)</f>
        <v>1</v>
      </c>
      <c r="V388" s="4" t="str">
        <f>IF(W388&gt;0, "Shock", "No shock")</f>
        <v>No shock</v>
      </c>
      <c r="W388" s="4">
        <f>SUM(AC388:AE388)</f>
        <v>0</v>
      </c>
      <c r="X388" s="51">
        <v>0.62719199999999997</v>
      </c>
      <c r="Y388" s="6">
        <v>0</v>
      </c>
      <c r="Z388" s="6">
        <v>0</v>
      </c>
      <c r="AA388" s="16" t="s">
        <v>1003</v>
      </c>
      <c r="AB388" s="16" t="s">
        <v>1003</v>
      </c>
      <c r="AC388" s="6">
        <f>IF(ISTEXT(X388), 0, IF(X388&gt;1.4, 1, 0))</f>
        <v>0</v>
      </c>
      <c r="AD388" s="6">
        <f>IF(OR(ISTEXT(Y388), ISTEXT(Z388)), 0, IF(OR(Y388&gt;3, Z388&gt;=2), 1, 0))</f>
        <v>0</v>
      </c>
      <c r="AE388" s="6">
        <f>IF(AND(ISTEXT(AA388), ISTEXT(AB388)), 0, IF(AND(AA388&gt;0.03, AB388&gt;=1), 1, 0))</f>
        <v>0</v>
      </c>
      <c r="AF388" s="4" t="s">
        <v>1005</v>
      </c>
      <c r="AG388" s="5">
        <v>0</v>
      </c>
      <c r="AH388" s="4" t="str">
        <f>IF(OR(AI388&gt;=3,AJ388="Shock"),"Shock","No Shock")</f>
        <v>Shock</v>
      </c>
      <c r="AI388" s="61">
        <v>4</v>
      </c>
      <c r="AJ388" s="6" t="str">
        <f>IF(AK388&gt;=1,"Shock","No Shock")</f>
        <v>No Shock</v>
      </c>
      <c r="AK388">
        <v>0</v>
      </c>
    </row>
    <row r="389" spans="1:37" ht="17.5" thickTop="1" thickBot="1" x14ac:dyDescent="0.5">
      <c r="A389" s="50" t="s">
        <v>147</v>
      </c>
      <c r="B389" s="3" t="s">
        <v>839</v>
      </c>
      <c r="C389" s="3" t="s">
        <v>862</v>
      </c>
      <c r="D389" s="3" t="s">
        <v>863</v>
      </c>
      <c r="E389" s="3" t="str">
        <f>_xlfn.CONCAT(D389,"_",A389)</f>
        <v>AF2912_February</v>
      </c>
      <c r="F389" s="10">
        <v>47633.866458452911</v>
      </c>
      <c r="G389" s="8">
        <f>COUNTIF(H389, "Shock")+COUNTIF(V389, "Shock")+COUNTIF(AF389, "Shock")+COUNTIF(AH389, "Shock")</f>
        <v>2</v>
      </c>
      <c r="H389" s="4" t="str">
        <f>IF(I389&gt;0, "Shock", "No shock")</f>
        <v>Shock</v>
      </c>
      <c r="I389" s="4">
        <f>SUM(P389:U389)</f>
        <v>3</v>
      </c>
      <c r="J389" s="17">
        <v>-0.850645224253337</v>
      </c>
      <c r="K389" s="17">
        <v>-1.87864808241526</v>
      </c>
      <c r="L389" s="6" t="s">
        <v>1003</v>
      </c>
      <c r="M389" s="6" t="s">
        <v>1003</v>
      </c>
      <c r="N389" s="6" t="s">
        <v>1003</v>
      </c>
      <c r="O389" s="17">
        <v>-0.80541879290753293</v>
      </c>
      <c r="P389" s="56">
        <f>IF(J389&lt;=-0.8, 1, 0)</f>
        <v>1</v>
      </c>
      <c r="Q389" s="6">
        <f>IF(K389&lt;=-0.8, 1, 0)</f>
        <v>1</v>
      </c>
      <c r="R389" s="6">
        <f>IF(AND(NOT(ISTEXT(L389)),L389&gt;=0.25),1,0)</f>
        <v>0</v>
      </c>
      <c r="S389" s="6">
        <f>IF(AND(NOT(ISTEXT(M389)),M389&gt;=0.25), 1, 0)</f>
        <v>0</v>
      </c>
      <c r="T389" s="6">
        <f>IF(AND(NOT(ISTEXT(N389)), N389&gt;=3), 1, 0)</f>
        <v>0</v>
      </c>
      <c r="U389" s="6">
        <f>IF(O389&lt;=-0.8, 1, 0)</f>
        <v>1</v>
      </c>
      <c r="V389" s="4" t="str">
        <f>IF(W389&gt;0, "Shock", "No shock")</f>
        <v>No shock</v>
      </c>
      <c r="W389" s="4">
        <f>SUM(AC389:AE389)</f>
        <v>0</v>
      </c>
      <c r="X389" s="51">
        <v>0.62989800000000007</v>
      </c>
      <c r="Y389" s="6">
        <v>0</v>
      </c>
      <c r="Z389" s="6">
        <v>0</v>
      </c>
      <c r="AA389" s="16" t="s">
        <v>1003</v>
      </c>
      <c r="AB389" s="16" t="s">
        <v>1003</v>
      </c>
      <c r="AC389" s="6">
        <f>IF(ISTEXT(X389), 0, IF(X389&gt;1.4, 1, 0))</f>
        <v>0</v>
      </c>
      <c r="AD389" s="6">
        <f>IF(OR(ISTEXT(Y389), ISTEXT(Z389)), 0, IF(OR(Y389&gt;3, Z389&gt;=2), 1, 0))</f>
        <v>0</v>
      </c>
      <c r="AE389" s="6">
        <f>IF(AND(ISTEXT(AA389), ISTEXT(AB389)), 0, IF(AND(AA389&gt;0.03, AB389&gt;=1), 1, 0))</f>
        <v>0</v>
      </c>
      <c r="AF389" s="4" t="s">
        <v>1005</v>
      </c>
      <c r="AG389" s="5">
        <v>0</v>
      </c>
      <c r="AH389" s="4" t="str">
        <f>IF(OR(AI389&gt;=3,AJ389="Shock"),"Shock","No Shock")</f>
        <v>Shock</v>
      </c>
      <c r="AI389" s="61">
        <v>4</v>
      </c>
      <c r="AJ389" s="6" t="str">
        <f>IF(AK389&gt;=1,"Shock","No Shock")</f>
        <v>No Shock</v>
      </c>
      <c r="AK389">
        <v>0</v>
      </c>
    </row>
    <row r="390" spans="1:37" ht="17.5" thickTop="1" thickBot="1" x14ac:dyDescent="0.5">
      <c r="A390" s="50" t="s">
        <v>147</v>
      </c>
      <c r="B390" s="3" t="s">
        <v>233</v>
      </c>
      <c r="C390" s="3" t="s">
        <v>234</v>
      </c>
      <c r="D390" s="3" t="s">
        <v>235</v>
      </c>
      <c r="E390" s="3" t="str">
        <f>_xlfn.CONCAT(D390,"_",A390)</f>
        <v>AF0501_February</v>
      </c>
      <c r="F390" s="10">
        <v>189272.4854302569</v>
      </c>
      <c r="G390" s="8">
        <f>COUNTIF(H390, "Shock")+COUNTIF(V390, "Shock")+COUNTIF(AF390, "Shock")+COUNTIF(AH390, "Shock")</f>
        <v>1</v>
      </c>
      <c r="H390" s="4" t="str">
        <f>IF(I390&gt;0, "Shock", "No shock")</f>
        <v>No shock</v>
      </c>
      <c r="I390" s="4">
        <f>SUM(P390:U390)</f>
        <v>0</v>
      </c>
      <c r="J390" s="17">
        <v>-3.5273091536429199E-2</v>
      </c>
      <c r="K390" s="17">
        <v>-0.46220500469207798</v>
      </c>
      <c r="L390" s="6" t="s">
        <v>1003</v>
      </c>
      <c r="M390" s="6" t="s">
        <v>1003</v>
      </c>
      <c r="N390" s="6" t="s">
        <v>1003</v>
      </c>
      <c r="O390" s="17">
        <v>0.22955794831421891</v>
      </c>
      <c r="P390" s="56">
        <f>IF(J390&lt;=-0.8, 1, 0)</f>
        <v>0</v>
      </c>
      <c r="Q390" s="6">
        <f>IF(K390&lt;=-0.8, 1, 0)</f>
        <v>0</v>
      </c>
      <c r="R390" s="6">
        <f>IF(AND(NOT(ISTEXT(L390)),L390&gt;=0.25),1,0)</f>
        <v>0</v>
      </c>
      <c r="S390" s="6">
        <f>IF(AND(NOT(ISTEXT(M390)),M390&gt;=0.25), 1, 0)</f>
        <v>0</v>
      </c>
      <c r="T390" s="6">
        <f>IF(AND(NOT(ISTEXT(N390)), N390&gt;=3), 1, 0)</f>
        <v>0</v>
      </c>
      <c r="U390" s="6">
        <f>IF(O390&lt;=-0.8, 1, 0)</f>
        <v>0</v>
      </c>
      <c r="V390" s="4" t="str">
        <f>IF(W390&gt;0, "Shock", "No shock")</f>
        <v>No shock</v>
      </c>
      <c r="W390" s="4">
        <f>SUM(AC390:AE390)</f>
        <v>0</v>
      </c>
      <c r="X390" s="51">
        <v>0.90478800000000004</v>
      </c>
      <c r="Y390" s="6">
        <v>0</v>
      </c>
      <c r="Z390" s="6">
        <v>0</v>
      </c>
      <c r="AA390" s="16" t="s">
        <v>1003</v>
      </c>
      <c r="AB390" s="16" t="s">
        <v>1003</v>
      </c>
      <c r="AC390" s="6">
        <f>IF(ISTEXT(X390), 0, IF(X390&gt;1.4, 1, 0))</f>
        <v>0</v>
      </c>
      <c r="AD390" s="6">
        <f>IF(OR(ISTEXT(Y390), ISTEXT(Z390)), 0, IF(OR(Y390&gt;3, Z390&gt;=2), 1, 0))</f>
        <v>0</v>
      </c>
      <c r="AE390" s="6">
        <f>IF(AND(ISTEXT(AA390), ISTEXT(AB390)), 0, IF(AND(AA390&gt;0.03, AB390&gt;=1), 1, 0))</f>
        <v>0</v>
      </c>
      <c r="AF390" s="4" t="s">
        <v>1005</v>
      </c>
      <c r="AG390" s="5">
        <v>0</v>
      </c>
      <c r="AH390" s="4" t="str">
        <f>IF(OR(AI390&gt;=3,AJ390="Shock"),"Shock","No Shock")</f>
        <v>Shock</v>
      </c>
      <c r="AI390" s="61">
        <v>5</v>
      </c>
      <c r="AJ390" s="6" t="str">
        <f>IF(AK390&gt;=1,"Shock","No Shock")</f>
        <v>No Shock</v>
      </c>
      <c r="AK390">
        <v>0</v>
      </c>
    </row>
    <row r="391" spans="1:37" ht="17.5" thickTop="1" thickBot="1" x14ac:dyDescent="0.5">
      <c r="A391" s="50" t="s">
        <v>147</v>
      </c>
      <c r="B391" s="3" t="s">
        <v>233</v>
      </c>
      <c r="C391" s="3" t="s">
        <v>242</v>
      </c>
      <c r="D391" s="3" t="s">
        <v>243</v>
      </c>
      <c r="E391" s="3" t="str">
        <f>_xlfn.CONCAT(D391,"_",A391)</f>
        <v>AF0505_February</v>
      </c>
      <c r="F391" s="10">
        <v>100528.56824673899</v>
      </c>
      <c r="G391" s="8">
        <f>COUNTIF(H391, "Shock")+COUNTIF(V391, "Shock")+COUNTIF(AF391, "Shock")+COUNTIF(AH391, "Shock")</f>
        <v>1</v>
      </c>
      <c r="H391" s="4" t="str">
        <f>IF(I391&gt;0, "Shock", "No shock")</f>
        <v>No shock</v>
      </c>
      <c r="I391" s="4">
        <f>SUM(P391:U391)</f>
        <v>0</v>
      </c>
      <c r="J391" s="17">
        <v>8.4974637744546097E-2</v>
      </c>
      <c r="K391" s="17">
        <v>-0.56996656209230401</v>
      </c>
      <c r="L391" s="6" t="s">
        <v>1003</v>
      </c>
      <c r="M391" s="6" t="s">
        <v>1003</v>
      </c>
      <c r="N391" s="6" t="s">
        <v>1003</v>
      </c>
      <c r="O391" s="17">
        <v>0.1892404871393514</v>
      </c>
      <c r="P391" s="56">
        <f>IF(J391&lt;=-0.8, 1, 0)</f>
        <v>0</v>
      </c>
      <c r="Q391" s="6">
        <f>IF(K391&lt;=-0.8, 1, 0)</f>
        <v>0</v>
      </c>
      <c r="R391" s="6">
        <f>IF(AND(NOT(ISTEXT(L391)),L391&gt;=0.25),1,0)</f>
        <v>0</v>
      </c>
      <c r="S391" s="6">
        <f>IF(AND(NOT(ISTEXT(M391)),M391&gt;=0.25), 1, 0)</f>
        <v>0</v>
      </c>
      <c r="T391" s="6">
        <f>IF(AND(NOT(ISTEXT(N391)), N391&gt;=3), 1, 0)</f>
        <v>0</v>
      </c>
      <c r="U391" s="6">
        <f>IF(O391&lt;=-0.8, 1, 0)</f>
        <v>0</v>
      </c>
      <c r="V391" s="4" t="str">
        <f>IF(W391&gt;0, "Shock", "No shock")</f>
        <v>No shock</v>
      </c>
      <c r="W391" s="4">
        <f>SUM(AC391:AE391)</f>
        <v>0</v>
      </c>
      <c r="X391" s="51">
        <v>1.1516459999999999</v>
      </c>
      <c r="Y391" s="6">
        <v>0</v>
      </c>
      <c r="Z391" s="6">
        <v>0</v>
      </c>
      <c r="AA391" s="16" t="s">
        <v>1003</v>
      </c>
      <c r="AB391" s="16" t="s">
        <v>1003</v>
      </c>
      <c r="AC391" s="6">
        <f>IF(ISTEXT(X391), 0, IF(X391&gt;1.4, 1, 0))</f>
        <v>0</v>
      </c>
      <c r="AD391" s="6">
        <f>IF(OR(ISTEXT(Y391), ISTEXT(Z391)), 0, IF(OR(Y391&gt;3, Z391&gt;=2), 1, 0))</f>
        <v>0</v>
      </c>
      <c r="AE391" s="6">
        <f>IF(AND(ISTEXT(AA391), ISTEXT(AB391)), 0, IF(AND(AA391&gt;0.03, AB391&gt;=1), 1, 0))</f>
        <v>0</v>
      </c>
      <c r="AF391" s="4" t="s">
        <v>1005</v>
      </c>
      <c r="AG391" s="5">
        <v>0</v>
      </c>
      <c r="AH391" s="4" t="str">
        <f>IF(OR(AI391&gt;=3,AJ391="Shock"),"Shock","No Shock")</f>
        <v>Shock</v>
      </c>
      <c r="AI391" s="61">
        <v>5</v>
      </c>
      <c r="AJ391" s="6" t="str">
        <f>IF(AK391&gt;=1,"Shock","No Shock")</f>
        <v>No Shock</v>
      </c>
      <c r="AK391">
        <v>0</v>
      </c>
    </row>
    <row r="392" spans="1:37" ht="17.5" thickTop="1" thickBot="1" x14ac:dyDescent="0.5">
      <c r="A392" s="50" t="s">
        <v>147</v>
      </c>
      <c r="B392" s="3" t="s">
        <v>539</v>
      </c>
      <c r="C392" s="3" t="s">
        <v>592</v>
      </c>
      <c r="D392" s="3" t="s">
        <v>593</v>
      </c>
      <c r="E392" s="3" t="str">
        <f>_xlfn.CONCAT(D392,"_",A392)</f>
        <v>AF1727_February</v>
      </c>
      <c r="F392" s="10">
        <v>44323.399296348696</v>
      </c>
      <c r="G392" s="8">
        <f>COUNTIF(H392, "Shock")+COUNTIF(V392, "Shock")+COUNTIF(AF392, "Shock")+COUNTIF(AH392, "Shock")</f>
        <v>2</v>
      </c>
      <c r="H392" s="4" t="str">
        <f>IF(I392&gt;0, "Shock", "No shock")</f>
        <v>Shock</v>
      </c>
      <c r="I392" s="4">
        <f>SUM(P392:U392)</f>
        <v>2</v>
      </c>
      <c r="J392" s="17">
        <v>-1.07414817716926</v>
      </c>
      <c r="K392" s="17">
        <v>-2.36484153755009</v>
      </c>
      <c r="L392" s="6" t="s">
        <v>1003</v>
      </c>
      <c r="M392" s="6" t="s">
        <v>1003</v>
      </c>
      <c r="N392" s="6" t="s">
        <v>1003</v>
      </c>
      <c r="O392" s="17">
        <v>0</v>
      </c>
      <c r="P392" s="56">
        <f>IF(J392&lt;=-0.8, 1, 0)</f>
        <v>1</v>
      </c>
      <c r="Q392" s="6">
        <f>IF(K392&lt;=-0.8, 1, 0)</f>
        <v>1</v>
      </c>
      <c r="R392" s="6">
        <f>IF(AND(NOT(ISTEXT(L392)),L392&gt;=0.25),1,0)</f>
        <v>0</v>
      </c>
      <c r="S392" s="6">
        <f>IF(AND(NOT(ISTEXT(M392)),M392&gt;=0.25), 1, 0)</f>
        <v>0</v>
      </c>
      <c r="T392" s="6">
        <f>IF(AND(NOT(ISTEXT(N392)), N392&gt;=3), 1, 0)</f>
        <v>0</v>
      </c>
      <c r="U392" s="6">
        <f>IF(O392&lt;=-0.8, 1, 0)</f>
        <v>0</v>
      </c>
      <c r="V392" s="4" t="str">
        <f>IF(W392&gt;0, "Shock", "No shock")</f>
        <v>No shock</v>
      </c>
      <c r="W392" s="4">
        <f>SUM(AC392:AE392)</f>
        <v>0</v>
      </c>
      <c r="X392" s="51">
        <v>0.89066000000000001</v>
      </c>
      <c r="Y392" s="6">
        <v>0</v>
      </c>
      <c r="Z392" s="6">
        <v>0</v>
      </c>
      <c r="AA392" s="16" t="s">
        <v>1003</v>
      </c>
      <c r="AB392" s="16" t="s">
        <v>1003</v>
      </c>
      <c r="AC392" s="6">
        <f>IF(ISTEXT(X392), 0, IF(X392&gt;1.4, 1, 0))</f>
        <v>0</v>
      </c>
      <c r="AD392" s="6">
        <f>IF(OR(ISTEXT(Y392), ISTEXT(Z392)), 0, IF(OR(Y392&gt;3, Z392&gt;=2), 1, 0))</f>
        <v>0</v>
      </c>
      <c r="AE392" s="6">
        <f>IF(AND(ISTEXT(AA392), ISTEXT(AB392)), 0, IF(AND(AA392&gt;0.03, AB392&gt;=1), 1, 0))</f>
        <v>0</v>
      </c>
      <c r="AF392" s="4" t="s">
        <v>1005</v>
      </c>
      <c r="AG392" s="5">
        <v>0</v>
      </c>
      <c r="AH392" s="4" t="str">
        <f>IF(OR(AI392&gt;=3,AJ392="Shock"),"Shock","No Shock")</f>
        <v>Shock</v>
      </c>
      <c r="AI392" s="61">
        <v>6</v>
      </c>
      <c r="AJ392" s="6" t="str">
        <f>IF(AK392&gt;=1,"Shock","No Shock")</f>
        <v>No Shock</v>
      </c>
      <c r="AK392">
        <v>0</v>
      </c>
    </row>
    <row r="393" spans="1:37" ht="17.5" thickTop="1" thickBot="1" x14ac:dyDescent="0.5">
      <c r="A393" s="50" t="s">
        <v>147</v>
      </c>
      <c r="B393" s="3" t="s">
        <v>539</v>
      </c>
      <c r="C393" s="3" t="s">
        <v>586</v>
      </c>
      <c r="D393" s="3" t="s">
        <v>587</v>
      </c>
      <c r="E393" s="3" t="str">
        <f>_xlfn.CONCAT(D393,"_",A393)</f>
        <v>AF1724_February</v>
      </c>
      <c r="F393" s="10">
        <v>28096.524345332502</v>
      </c>
      <c r="G393" s="8">
        <f>COUNTIF(H393, "Shock")+COUNTIF(V393, "Shock")+COUNTIF(AF393, "Shock")+COUNTIF(AH393, "Shock")</f>
        <v>2</v>
      </c>
      <c r="H393" s="4" t="str">
        <f>IF(I393&gt;0, "Shock", "No shock")</f>
        <v>Shock</v>
      </c>
      <c r="I393" s="4">
        <f>SUM(P393:U393)</f>
        <v>3</v>
      </c>
      <c r="J393" s="17">
        <v>-0.99464602602852703</v>
      </c>
      <c r="K393" s="17">
        <v>-2.1543508547323702</v>
      </c>
      <c r="L393" s="6" t="s">
        <v>1003</v>
      </c>
      <c r="M393" s="6" t="s">
        <v>1003</v>
      </c>
      <c r="N393" s="6" t="s">
        <v>1003</v>
      </c>
      <c r="O393" s="17">
        <v>-0.83811146020889282</v>
      </c>
      <c r="P393" s="56">
        <f>IF(J393&lt;=-0.8, 1, 0)</f>
        <v>1</v>
      </c>
      <c r="Q393" s="6">
        <f>IF(K393&lt;=-0.8, 1, 0)</f>
        <v>1</v>
      </c>
      <c r="R393" s="6">
        <f>IF(AND(NOT(ISTEXT(L393)),L393&gt;=0.25),1,0)</f>
        <v>0</v>
      </c>
      <c r="S393" s="6">
        <f>IF(AND(NOT(ISTEXT(M393)),M393&gt;=0.25), 1, 0)</f>
        <v>0</v>
      </c>
      <c r="T393" s="6">
        <f>IF(AND(NOT(ISTEXT(N393)), N393&gt;=3), 1, 0)</f>
        <v>0</v>
      </c>
      <c r="U393" s="6">
        <f>IF(O393&lt;=-0.8, 1, 0)</f>
        <v>1</v>
      </c>
      <c r="V393" s="4" t="str">
        <f>IF(W393&gt;0, "Shock", "No shock")</f>
        <v>No shock</v>
      </c>
      <c r="W393" s="4">
        <f>SUM(AC393:AE393)</f>
        <v>0</v>
      </c>
      <c r="X393" s="51">
        <v>0.91852099999999992</v>
      </c>
      <c r="Y393" s="6">
        <v>0</v>
      </c>
      <c r="Z393" s="6">
        <v>0</v>
      </c>
      <c r="AA393" s="16" t="s">
        <v>1003</v>
      </c>
      <c r="AB393" s="16" t="s">
        <v>1003</v>
      </c>
      <c r="AC393" s="6">
        <f>IF(ISTEXT(X393), 0, IF(X393&gt;1.4, 1, 0))</f>
        <v>0</v>
      </c>
      <c r="AD393" s="6">
        <f>IF(OR(ISTEXT(Y393), ISTEXT(Z393)), 0, IF(OR(Y393&gt;3, Z393&gt;=2), 1, 0))</f>
        <v>0</v>
      </c>
      <c r="AE393" s="6">
        <f>IF(AND(ISTEXT(AA393), ISTEXT(AB393)), 0, IF(AND(AA393&gt;0.03, AB393&gt;=1), 1, 0))</f>
        <v>0</v>
      </c>
      <c r="AF393" s="4" t="s">
        <v>1005</v>
      </c>
      <c r="AG393" s="5">
        <v>0</v>
      </c>
      <c r="AH393" s="4" t="str">
        <f>IF(OR(AI393&gt;=3,AJ393="Shock"),"Shock","No Shock")</f>
        <v>Shock</v>
      </c>
      <c r="AI393" s="61">
        <v>7</v>
      </c>
      <c r="AJ393" s="6" t="str">
        <f>IF(AK393&gt;=1,"Shock","No Shock")</f>
        <v>No Shock</v>
      </c>
      <c r="AK393">
        <v>0</v>
      </c>
    </row>
    <row r="394" spans="1:37" ht="17.5" thickTop="1" thickBot="1" x14ac:dyDescent="0.5">
      <c r="A394" s="50" t="s">
        <v>147</v>
      </c>
      <c r="B394" s="3" t="s">
        <v>491</v>
      </c>
      <c r="C394" s="3" t="s">
        <v>520</v>
      </c>
      <c r="D394" s="3" t="s">
        <v>521</v>
      </c>
      <c r="E394" s="3" t="str">
        <f>_xlfn.CONCAT(D394,"_",A394)</f>
        <v>AF1515_February</v>
      </c>
      <c r="F394" s="10">
        <v>45983.613975665248</v>
      </c>
      <c r="G394" s="8">
        <f>COUNTIF(H394, "Shock")+COUNTIF(V394, "Shock")+COUNTIF(AF394, "Shock")+COUNTIF(AH394, "Shock")</f>
        <v>2</v>
      </c>
      <c r="H394" s="4" t="str">
        <f>IF(I394&gt;0, "Shock", "No shock")</f>
        <v>Shock</v>
      </c>
      <c r="I394" s="4">
        <f>SUM(P394:U394)</f>
        <v>2</v>
      </c>
      <c r="J394" s="17">
        <v>-1.1605141346271199</v>
      </c>
      <c r="K394" s="17">
        <v>-1.4675649679624101</v>
      </c>
      <c r="L394" s="6" t="s">
        <v>1003</v>
      </c>
      <c r="M394" s="6" t="s">
        <v>1003</v>
      </c>
      <c r="N394" s="6" t="s">
        <v>1003</v>
      </c>
      <c r="O394" s="17">
        <v>0.49766014519008689</v>
      </c>
      <c r="P394" s="56">
        <f>IF(J394&lt;=-0.8, 1, 0)</f>
        <v>1</v>
      </c>
      <c r="Q394" s="6">
        <f>IF(K394&lt;=-0.8, 1, 0)</f>
        <v>1</v>
      </c>
      <c r="R394" s="6">
        <f>IF(AND(NOT(ISTEXT(L394)),L394&gt;=0.25),1,0)</f>
        <v>0</v>
      </c>
      <c r="S394" s="6">
        <f>IF(AND(NOT(ISTEXT(M394)),M394&gt;=0.25), 1, 0)</f>
        <v>0</v>
      </c>
      <c r="T394" s="6">
        <f>IF(AND(NOT(ISTEXT(N394)), N394&gt;=3), 1, 0)</f>
        <v>0</v>
      </c>
      <c r="U394" s="6">
        <f>IF(O394&lt;=-0.8, 1, 0)</f>
        <v>0</v>
      </c>
      <c r="V394" s="4" t="str">
        <f>IF(W394&gt;0, "Shock", "No shock")</f>
        <v>No shock</v>
      </c>
      <c r="W394" s="4">
        <f>SUM(AC394:AE394)</f>
        <v>0</v>
      </c>
      <c r="X394" s="51">
        <v>0.90009399999999995</v>
      </c>
      <c r="Y394" s="6">
        <v>0</v>
      </c>
      <c r="Z394" s="6">
        <v>0</v>
      </c>
      <c r="AA394" s="16" t="s">
        <v>1003</v>
      </c>
      <c r="AB394" s="16" t="s">
        <v>1003</v>
      </c>
      <c r="AC394" s="6">
        <f>IF(ISTEXT(X394), 0, IF(X394&gt;1.4, 1, 0))</f>
        <v>0</v>
      </c>
      <c r="AD394" s="6">
        <f>IF(OR(ISTEXT(Y394), ISTEXT(Z394)), 0, IF(OR(Y394&gt;3, Z394&gt;=2), 1, 0))</f>
        <v>0</v>
      </c>
      <c r="AE394" s="6">
        <f>IF(AND(ISTEXT(AA394), ISTEXT(AB394)), 0, IF(AND(AA394&gt;0.03, AB394&gt;=1), 1, 0))</f>
        <v>0</v>
      </c>
      <c r="AF394" s="4" t="s">
        <v>1005</v>
      </c>
      <c r="AG394" s="5">
        <v>0</v>
      </c>
      <c r="AH394" s="4" t="str">
        <f>IF(OR(AI394&gt;=3,AJ394="Shock"),"Shock","No Shock")</f>
        <v>Shock</v>
      </c>
      <c r="AI394" s="61">
        <v>7</v>
      </c>
      <c r="AJ394" s="6" t="str">
        <f>IF(AK394&gt;=1,"Shock","No Shock")</f>
        <v>No Shock</v>
      </c>
      <c r="AK394">
        <v>0</v>
      </c>
    </row>
    <row r="395" spans="1:37" ht="17.5" thickTop="1" thickBot="1" x14ac:dyDescent="0.5">
      <c r="A395" s="50" t="s">
        <v>147</v>
      </c>
      <c r="B395" s="3" t="s">
        <v>178</v>
      </c>
      <c r="C395" s="3" t="s">
        <v>189</v>
      </c>
      <c r="D395" s="3" t="s">
        <v>190</v>
      </c>
      <c r="E395" s="3" t="str">
        <f>_xlfn.CONCAT(D395,"_",A395)</f>
        <v>AF0206_February</v>
      </c>
      <c r="F395" s="10">
        <v>128374.68085367465</v>
      </c>
      <c r="G395" s="8">
        <f>COUNTIF(H395, "Shock")+COUNTIF(V395, "Shock")+COUNTIF(AF395, "Shock")+COUNTIF(AH395, "Shock")</f>
        <v>1</v>
      </c>
      <c r="H395" s="4" t="str">
        <f>IF(I395&gt;0, "Shock", "No shock")</f>
        <v>No shock</v>
      </c>
      <c r="I395" s="4">
        <f>SUM(P395:U395)</f>
        <v>0</v>
      </c>
      <c r="J395" s="17">
        <v>-2.6370493303004099E-2</v>
      </c>
      <c r="K395" s="17">
        <v>-0.62621446659690505</v>
      </c>
      <c r="L395" s="6" t="s">
        <v>1003</v>
      </c>
      <c r="M395" s="6" t="s">
        <v>1003</v>
      </c>
      <c r="N395" s="6" t="s">
        <v>1003</v>
      </c>
      <c r="O395" s="17">
        <v>-0.35903107079433583</v>
      </c>
      <c r="P395" s="56">
        <f>IF(J395&lt;=-0.8, 1, 0)</f>
        <v>0</v>
      </c>
      <c r="Q395" s="6">
        <f>IF(K395&lt;=-0.8, 1, 0)</f>
        <v>0</v>
      </c>
      <c r="R395" s="6">
        <f>IF(AND(NOT(ISTEXT(L395)),L395&gt;=0.25),1,0)</f>
        <v>0</v>
      </c>
      <c r="S395" s="6">
        <f>IF(AND(NOT(ISTEXT(M395)),M395&gt;=0.25), 1, 0)</f>
        <v>0</v>
      </c>
      <c r="T395" s="6">
        <f>IF(AND(NOT(ISTEXT(N395)), N395&gt;=3), 1, 0)</f>
        <v>0</v>
      </c>
      <c r="U395" s="6">
        <f>IF(O395&lt;=-0.8, 1, 0)</f>
        <v>0</v>
      </c>
      <c r="V395" s="4" t="str">
        <f>IF(W395&gt;0, "Shock", "No shock")</f>
        <v>No shock</v>
      </c>
      <c r="W395" s="4">
        <f>SUM(AC395:AE395)</f>
        <v>0</v>
      </c>
      <c r="X395" s="51">
        <v>1.2523880000000001</v>
      </c>
      <c r="Y395" s="6">
        <v>0</v>
      </c>
      <c r="Z395" s="6">
        <v>0</v>
      </c>
      <c r="AA395" s="16" t="s">
        <v>1003</v>
      </c>
      <c r="AB395" s="16" t="s">
        <v>1003</v>
      </c>
      <c r="AC395" s="6">
        <f>IF(ISTEXT(X395), 0, IF(X395&gt;1.4, 1, 0))</f>
        <v>0</v>
      </c>
      <c r="AD395" s="6">
        <f>IF(OR(ISTEXT(Y395), ISTEXT(Z395)), 0, IF(OR(Y395&gt;3, Z395&gt;=2), 1, 0))</f>
        <v>0</v>
      </c>
      <c r="AE395" s="6">
        <f>IF(AND(ISTEXT(AA395), ISTEXT(AB395)), 0, IF(AND(AA395&gt;0.03, AB395&gt;=1), 1, 0))</f>
        <v>0</v>
      </c>
      <c r="AF395" s="4" t="s">
        <v>1005</v>
      </c>
      <c r="AG395" s="5">
        <v>0</v>
      </c>
      <c r="AH395" s="4" t="str">
        <f>IF(OR(AI395&gt;=3,AJ395="Shock"),"Shock","No Shock")</f>
        <v>Shock</v>
      </c>
      <c r="AI395" s="61">
        <v>7</v>
      </c>
      <c r="AJ395" s="6" t="str">
        <f>IF(AK395&gt;=1,"Shock","No Shock")</f>
        <v>No Shock</v>
      </c>
      <c r="AK395">
        <v>0</v>
      </c>
    </row>
    <row r="396" spans="1:37" ht="17.5" thickTop="1" thickBot="1" x14ac:dyDescent="0.5">
      <c r="A396" s="50" t="s">
        <v>147</v>
      </c>
      <c r="B396" s="3" t="s">
        <v>522</v>
      </c>
      <c r="C396" s="3" t="s">
        <v>533</v>
      </c>
      <c r="D396" s="3" t="s">
        <v>534</v>
      </c>
      <c r="E396" s="3" t="str">
        <f>_xlfn.CONCAT(D396,"_",A396)</f>
        <v>AF1606_February</v>
      </c>
      <c r="F396" s="10">
        <v>45703.028715585431</v>
      </c>
      <c r="G396" s="8">
        <f>COUNTIF(H396, "Shock")+COUNTIF(V396, "Shock")+COUNTIF(AF396, "Shock")+COUNTIF(AH396, "Shock")</f>
        <v>2</v>
      </c>
      <c r="H396" s="4" t="str">
        <f>IF(I396&gt;0, "Shock", "No shock")</f>
        <v>Shock</v>
      </c>
      <c r="I396" s="4">
        <f>SUM(P396:U396)</f>
        <v>2</v>
      </c>
      <c r="J396" s="17">
        <v>-1.08848055402438</v>
      </c>
      <c r="K396" s="17">
        <v>-1.72125487526258</v>
      </c>
      <c r="L396" s="6" t="s">
        <v>1003</v>
      </c>
      <c r="M396" s="6" t="s">
        <v>1003</v>
      </c>
      <c r="N396" s="6" t="s">
        <v>1003</v>
      </c>
      <c r="O396" s="17">
        <v>-3.1722816628487679E-2</v>
      </c>
      <c r="P396" s="56">
        <f>IF(J396&lt;=-0.8, 1, 0)</f>
        <v>1</v>
      </c>
      <c r="Q396" s="6">
        <f>IF(K396&lt;=-0.8, 1, 0)</f>
        <v>1</v>
      </c>
      <c r="R396" s="6">
        <f>IF(AND(NOT(ISTEXT(L396)),L396&gt;=0.25),1,0)</f>
        <v>0</v>
      </c>
      <c r="S396" s="6">
        <f>IF(AND(NOT(ISTEXT(M396)),M396&gt;=0.25), 1, 0)</f>
        <v>0</v>
      </c>
      <c r="T396" s="6">
        <f>IF(AND(NOT(ISTEXT(N396)), N396&gt;=3), 1, 0)</f>
        <v>0</v>
      </c>
      <c r="U396" s="6">
        <f>IF(O396&lt;=-0.8, 1, 0)</f>
        <v>0</v>
      </c>
      <c r="V396" s="4" t="str">
        <f>IF(W396&gt;0, "Shock", "No shock")</f>
        <v>No shock</v>
      </c>
      <c r="W396" s="4">
        <f>SUM(AC396:AE396)</f>
        <v>0</v>
      </c>
      <c r="X396" s="51">
        <v>0.85828300000000002</v>
      </c>
      <c r="Y396" s="6">
        <v>0</v>
      </c>
      <c r="Z396" s="6">
        <v>0</v>
      </c>
      <c r="AA396" s="16" t="s">
        <v>1003</v>
      </c>
      <c r="AB396" s="16" t="s">
        <v>1003</v>
      </c>
      <c r="AC396" s="6">
        <f>IF(ISTEXT(X396), 0, IF(X396&gt;1.4, 1, 0))</f>
        <v>0</v>
      </c>
      <c r="AD396" s="6">
        <f>IF(OR(ISTEXT(Y396), ISTEXT(Z396)), 0, IF(OR(Y396&gt;3, Z396&gt;=2), 1, 0))</f>
        <v>0</v>
      </c>
      <c r="AE396" s="6">
        <f>IF(AND(ISTEXT(AA396), ISTEXT(AB396)), 0, IF(AND(AA396&gt;0.03, AB396&gt;=1), 1, 0))</f>
        <v>0</v>
      </c>
      <c r="AF396" s="4" t="s">
        <v>1005</v>
      </c>
      <c r="AG396" s="5">
        <v>0</v>
      </c>
      <c r="AH396" s="4" t="str">
        <f>IF(OR(AI396&gt;=3,AJ396="Shock"),"Shock","No Shock")</f>
        <v>Shock</v>
      </c>
      <c r="AI396" s="61">
        <v>7</v>
      </c>
      <c r="AJ396" s="6" t="str">
        <f>IF(AK396&gt;=1,"Shock","No Shock")</f>
        <v>No Shock</v>
      </c>
      <c r="AK396">
        <v>0</v>
      </c>
    </row>
    <row r="397" spans="1:37" ht="17.5" thickTop="1" thickBot="1" x14ac:dyDescent="0.5">
      <c r="A397" s="50" t="s">
        <v>147</v>
      </c>
      <c r="B397" s="3" t="s">
        <v>319</v>
      </c>
      <c r="C397" s="3" t="s">
        <v>330</v>
      </c>
      <c r="D397" s="3" t="s">
        <v>331</v>
      </c>
      <c r="E397" s="3" t="str">
        <f>_xlfn.CONCAT(D397,"_",A397)</f>
        <v>AF0906_February</v>
      </c>
      <c r="F397" s="10">
        <v>48647.579272214549</v>
      </c>
      <c r="G397" s="8">
        <f>COUNTIF(H397, "Shock")+COUNTIF(V397, "Shock")+COUNTIF(AF397, "Shock")+COUNTIF(AH397, "Shock")</f>
        <v>2</v>
      </c>
      <c r="H397" s="4" t="str">
        <f>IF(I397&gt;0, "Shock", "No shock")</f>
        <v>Shock</v>
      </c>
      <c r="I397" s="4">
        <f>SUM(P397:U397)</f>
        <v>1</v>
      </c>
      <c r="J397" s="17">
        <v>-0.40447781097498697</v>
      </c>
      <c r="K397" s="17">
        <v>-1.36809996905781</v>
      </c>
      <c r="L397" s="6" t="s">
        <v>1003</v>
      </c>
      <c r="M397" s="6" t="s">
        <v>1003</v>
      </c>
      <c r="N397" s="6" t="s">
        <v>1003</v>
      </c>
      <c r="O397" s="17">
        <v>-0.2397644143372038</v>
      </c>
      <c r="P397" s="56">
        <f>IF(J397&lt;=-0.8, 1, 0)</f>
        <v>0</v>
      </c>
      <c r="Q397" s="6">
        <f>IF(K397&lt;=-0.8, 1, 0)</f>
        <v>1</v>
      </c>
      <c r="R397" s="6">
        <f>IF(AND(NOT(ISTEXT(L397)),L397&gt;=0.25),1,0)</f>
        <v>0</v>
      </c>
      <c r="S397" s="6">
        <f>IF(AND(NOT(ISTEXT(M397)),M397&gt;=0.25), 1, 0)</f>
        <v>0</v>
      </c>
      <c r="T397" s="6">
        <f>IF(AND(NOT(ISTEXT(N397)), N397&gt;=3), 1, 0)</f>
        <v>0</v>
      </c>
      <c r="U397" s="6">
        <f>IF(O397&lt;=-0.8, 1, 0)</f>
        <v>0</v>
      </c>
      <c r="V397" s="4" t="str">
        <f>IF(W397&gt;0, "Shock", "No shock")</f>
        <v>No shock</v>
      </c>
      <c r="W397" s="4">
        <f>SUM(AC397:AE397)</f>
        <v>0</v>
      </c>
      <c r="X397" s="51">
        <v>0.96321799999999991</v>
      </c>
      <c r="Y397" s="6">
        <v>0</v>
      </c>
      <c r="Z397" s="6">
        <v>0</v>
      </c>
      <c r="AA397" s="16" t="s">
        <v>1003</v>
      </c>
      <c r="AB397" s="16" t="s">
        <v>1003</v>
      </c>
      <c r="AC397" s="6">
        <f>IF(ISTEXT(X397), 0, IF(X397&gt;1.4, 1, 0))</f>
        <v>0</v>
      </c>
      <c r="AD397" s="6">
        <f>IF(OR(ISTEXT(Y397), ISTEXT(Z397)), 0, IF(OR(Y397&gt;3, Z397&gt;=2), 1, 0))</f>
        <v>0</v>
      </c>
      <c r="AE397" s="6">
        <f>IF(AND(ISTEXT(AA397), ISTEXT(AB397)), 0, IF(AND(AA397&gt;0.03, AB397&gt;=1), 1, 0))</f>
        <v>0</v>
      </c>
      <c r="AF397" s="4" t="s">
        <v>1005</v>
      </c>
      <c r="AG397" s="5">
        <v>0</v>
      </c>
      <c r="AH397" s="4" t="str">
        <f>IF(OR(AI397&gt;=3,AJ397="Shock"),"Shock","No Shock")</f>
        <v>Shock</v>
      </c>
      <c r="AI397" s="61">
        <v>7</v>
      </c>
      <c r="AJ397" s="6" t="str">
        <f>IF(AK397&gt;=1,"Shock","No Shock")</f>
        <v>No Shock</v>
      </c>
      <c r="AK397">
        <v>0</v>
      </c>
    </row>
    <row r="398" spans="1:37" ht="17.5" thickTop="1" thickBot="1" x14ac:dyDescent="0.5">
      <c r="A398" s="50" t="s">
        <v>147</v>
      </c>
      <c r="B398" s="3" t="s">
        <v>522</v>
      </c>
      <c r="C398" s="3" t="s">
        <v>523</v>
      </c>
      <c r="D398" s="3" t="s">
        <v>524</v>
      </c>
      <c r="E398" s="3" t="str">
        <f>_xlfn.CONCAT(D398,"_",A398)</f>
        <v>AF1601_February</v>
      </c>
      <c r="F398" s="10">
        <v>19269.770427308591</v>
      </c>
      <c r="G398" s="8">
        <f>COUNTIF(H398, "Shock")+COUNTIF(V398, "Shock")+COUNTIF(AF398, "Shock")+COUNTIF(AH398, "Shock")</f>
        <v>2</v>
      </c>
      <c r="H398" s="4" t="str">
        <f>IF(I398&gt;0, "Shock", "No shock")</f>
        <v>Shock</v>
      </c>
      <c r="I398" s="4">
        <f>SUM(P398:U398)</f>
        <v>2</v>
      </c>
      <c r="J398" s="17">
        <v>-1.06921202237489</v>
      </c>
      <c r="K398" s="17">
        <v>-1.71663389049593</v>
      </c>
      <c r="L398" s="6" t="s">
        <v>1003</v>
      </c>
      <c r="M398" s="6" t="s">
        <v>1003</v>
      </c>
      <c r="N398" s="6" t="s">
        <v>1003</v>
      </c>
      <c r="O398" s="17">
        <v>0.16483029888927281</v>
      </c>
      <c r="P398" s="56">
        <f>IF(J398&lt;=-0.8, 1, 0)</f>
        <v>1</v>
      </c>
      <c r="Q398" s="6">
        <f>IF(K398&lt;=-0.8, 1, 0)</f>
        <v>1</v>
      </c>
      <c r="R398" s="6">
        <f>IF(AND(NOT(ISTEXT(L398)),L398&gt;=0.25),1,0)</f>
        <v>0</v>
      </c>
      <c r="S398" s="6">
        <f>IF(AND(NOT(ISTEXT(M398)),M398&gt;=0.25), 1, 0)</f>
        <v>0</v>
      </c>
      <c r="T398" s="6">
        <f>IF(AND(NOT(ISTEXT(N398)), N398&gt;=3), 1, 0)</f>
        <v>0</v>
      </c>
      <c r="U398" s="6">
        <f>IF(O398&lt;=-0.8, 1, 0)</f>
        <v>0</v>
      </c>
      <c r="V398" s="4" t="str">
        <f>IF(W398&gt;0, "Shock", "No shock")</f>
        <v>No shock</v>
      </c>
      <c r="W398" s="4">
        <f>SUM(AC398:AE398)</f>
        <v>0</v>
      </c>
      <c r="X398" s="51">
        <v>0.841588</v>
      </c>
      <c r="Y398" s="6">
        <v>0</v>
      </c>
      <c r="Z398" s="6">
        <v>0</v>
      </c>
      <c r="AA398" s="16" t="s">
        <v>1003</v>
      </c>
      <c r="AB398" s="16" t="s">
        <v>1003</v>
      </c>
      <c r="AC398" s="6">
        <f>IF(ISTEXT(X398), 0, IF(X398&gt;1.4, 1, 0))</f>
        <v>0</v>
      </c>
      <c r="AD398" s="6">
        <f>IF(OR(ISTEXT(Y398), ISTEXT(Z398)), 0, IF(OR(Y398&gt;3, Z398&gt;=2), 1, 0))</f>
        <v>0</v>
      </c>
      <c r="AE398" s="6">
        <f>IF(AND(ISTEXT(AA398), ISTEXT(AB398)), 0, IF(AND(AA398&gt;0.03, AB398&gt;=1), 1, 0))</f>
        <v>0</v>
      </c>
      <c r="AF398" s="4" t="s">
        <v>1005</v>
      </c>
      <c r="AG398" s="5">
        <v>0</v>
      </c>
      <c r="AH398" s="4" t="str">
        <f>IF(OR(AI398&gt;=3,AJ398="Shock"),"Shock","No Shock")</f>
        <v>Shock</v>
      </c>
      <c r="AI398" s="61">
        <v>7</v>
      </c>
      <c r="AJ398" s="6" t="str">
        <f>IF(AK398&gt;=1,"Shock","No Shock")</f>
        <v>No Shock</v>
      </c>
      <c r="AK398">
        <v>0</v>
      </c>
    </row>
    <row r="399" spans="1:37" ht="17.5" thickTop="1" thickBot="1" x14ac:dyDescent="0.5">
      <c r="A399" s="50" t="s">
        <v>147</v>
      </c>
      <c r="B399" s="3" t="s">
        <v>539</v>
      </c>
      <c r="C399" s="3" t="s">
        <v>540</v>
      </c>
      <c r="D399" s="3" t="s">
        <v>541</v>
      </c>
      <c r="E399" s="3" t="str">
        <f>_xlfn.CONCAT(D399,"_",A399)</f>
        <v>AF1701_February</v>
      </c>
      <c r="F399" s="10">
        <v>118273.52959525074</v>
      </c>
      <c r="G399" s="8">
        <f>COUNTIF(H399, "Shock")+COUNTIF(V399, "Shock")+COUNTIF(AF399, "Shock")+COUNTIF(AH399, "Shock")</f>
        <v>2</v>
      </c>
      <c r="H399" s="4" t="str">
        <f>IF(I399&gt;0, "Shock", "No shock")</f>
        <v>Shock</v>
      </c>
      <c r="I399" s="4">
        <f>SUM(P399:U399)</f>
        <v>2</v>
      </c>
      <c r="J399" s="17">
        <v>-1.0751623402942301</v>
      </c>
      <c r="K399" s="17">
        <v>-1.97384318980304</v>
      </c>
      <c r="L399" s="6" t="s">
        <v>1003</v>
      </c>
      <c r="M399" s="6" t="s">
        <v>1003</v>
      </c>
      <c r="N399" s="6" t="s">
        <v>1003</v>
      </c>
      <c r="O399" s="17">
        <v>-0.63205722729299629</v>
      </c>
      <c r="P399" s="56">
        <f>IF(J399&lt;=-0.8, 1, 0)</f>
        <v>1</v>
      </c>
      <c r="Q399" s="6">
        <f>IF(K399&lt;=-0.8, 1, 0)</f>
        <v>1</v>
      </c>
      <c r="R399" s="6">
        <f>IF(AND(NOT(ISTEXT(L399)),L399&gt;=0.25),1,0)</f>
        <v>0</v>
      </c>
      <c r="S399" s="6">
        <f>IF(AND(NOT(ISTEXT(M399)),M399&gt;=0.25), 1, 0)</f>
        <v>0</v>
      </c>
      <c r="T399" s="6">
        <f>IF(AND(NOT(ISTEXT(N399)), N399&gt;=3), 1, 0)</f>
        <v>0</v>
      </c>
      <c r="U399" s="6">
        <f>IF(O399&lt;=-0.8, 1, 0)</f>
        <v>0</v>
      </c>
      <c r="V399" s="4" t="str">
        <f>IF(W399&gt;0, "Shock", "No shock")</f>
        <v>No shock</v>
      </c>
      <c r="W399" s="4">
        <f>SUM(AC399:AE399)</f>
        <v>0</v>
      </c>
      <c r="X399" s="51">
        <v>0.86523600000000001</v>
      </c>
      <c r="Y399" s="6">
        <v>0</v>
      </c>
      <c r="Z399" s="6">
        <v>0</v>
      </c>
      <c r="AA399" s="16" t="s">
        <v>1003</v>
      </c>
      <c r="AB399" s="16" t="s">
        <v>1003</v>
      </c>
      <c r="AC399" s="6">
        <f>IF(ISTEXT(X399), 0, IF(X399&gt;1.4, 1, 0))</f>
        <v>0</v>
      </c>
      <c r="AD399" s="6">
        <f>IF(OR(ISTEXT(Y399), ISTEXT(Z399)), 0, IF(OR(Y399&gt;3, Z399&gt;=2), 1, 0))</f>
        <v>0</v>
      </c>
      <c r="AE399" s="6">
        <f>IF(AND(ISTEXT(AA399), ISTEXT(AB399)), 0, IF(AND(AA399&gt;0.03, AB399&gt;=1), 1, 0))</f>
        <v>0</v>
      </c>
      <c r="AF399" s="4" t="s">
        <v>1005</v>
      </c>
      <c r="AG399" s="5">
        <v>0</v>
      </c>
      <c r="AH399" s="4" t="str">
        <f>IF(OR(AI399&gt;=3,AJ399="Shock"),"Shock","No Shock")</f>
        <v>Shock</v>
      </c>
      <c r="AI399" s="61">
        <v>7</v>
      </c>
      <c r="AJ399" s="6" t="str">
        <f>IF(AK399&gt;=1,"Shock","No Shock")</f>
        <v>No Shock</v>
      </c>
      <c r="AK399">
        <v>0</v>
      </c>
    </row>
    <row r="400" spans="1:37" ht="17.5" thickTop="1" thickBot="1" x14ac:dyDescent="0.5">
      <c r="A400" s="50" t="s">
        <v>147</v>
      </c>
      <c r="B400" s="3" t="s">
        <v>596</v>
      </c>
      <c r="C400" s="3" t="s">
        <v>605</v>
      </c>
      <c r="D400" s="3" t="s">
        <v>606</v>
      </c>
      <c r="E400" s="3" t="str">
        <f>_xlfn.CONCAT(D400,"_",A400)</f>
        <v>AF1805_February</v>
      </c>
      <c r="F400" s="10">
        <v>46990.940750860929</v>
      </c>
      <c r="G400" s="8">
        <f>COUNTIF(H400, "Shock")+COUNTIF(V400, "Shock")+COUNTIF(AF400, "Shock")+COUNTIF(AH400, "Shock")</f>
        <v>2</v>
      </c>
      <c r="H400" s="4" t="str">
        <f>IF(I400&gt;0, "Shock", "No shock")</f>
        <v>Shock</v>
      </c>
      <c r="I400" s="4">
        <f>SUM(P400:U400)</f>
        <v>1</v>
      </c>
      <c r="J400" s="17">
        <v>-0.69814741611480702</v>
      </c>
      <c r="K400" s="17">
        <v>-1.3956073820591</v>
      </c>
      <c r="L400" s="6" t="s">
        <v>1003</v>
      </c>
      <c r="M400" s="6" t="s">
        <v>1003</v>
      </c>
      <c r="N400" s="6" t="s">
        <v>1003</v>
      </c>
      <c r="O400" s="17">
        <v>-0.63070810056181958</v>
      </c>
      <c r="P400" s="56">
        <f>IF(J400&lt;=-0.8, 1, 0)</f>
        <v>0</v>
      </c>
      <c r="Q400" s="6">
        <f>IF(K400&lt;=-0.8, 1, 0)</f>
        <v>1</v>
      </c>
      <c r="R400" s="6">
        <f>IF(AND(NOT(ISTEXT(L400)),L400&gt;=0.25),1,0)</f>
        <v>0</v>
      </c>
      <c r="S400" s="6">
        <f>IF(AND(NOT(ISTEXT(M400)),M400&gt;=0.25), 1, 0)</f>
        <v>0</v>
      </c>
      <c r="T400" s="6">
        <f>IF(AND(NOT(ISTEXT(N400)), N400&gt;=3), 1, 0)</f>
        <v>0</v>
      </c>
      <c r="U400" s="6">
        <f>IF(O400&lt;=-0.8, 1, 0)</f>
        <v>0</v>
      </c>
      <c r="V400" s="4" t="str">
        <f>IF(W400&gt;0, "Shock", "No shock")</f>
        <v>No shock</v>
      </c>
      <c r="W400" s="4">
        <f>SUM(AC400:AE400)</f>
        <v>0</v>
      </c>
      <c r="X400" s="51">
        <v>1.0082960000000001</v>
      </c>
      <c r="Y400" s="6">
        <v>0</v>
      </c>
      <c r="Z400" s="6">
        <v>0</v>
      </c>
      <c r="AA400" s="16" t="s">
        <v>1003</v>
      </c>
      <c r="AB400" s="16" t="s">
        <v>1003</v>
      </c>
      <c r="AC400" s="6">
        <f>IF(ISTEXT(X400), 0, IF(X400&gt;1.4, 1, 0))</f>
        <v>0</v>
      </c>
      <c r="AD400" s="6">
        <f>IF(OR(ISTEXT(Y400), ISTEXT(Z400)), 0, IF(OR(Y400&gt;3, Z400&gt;=2), 1, 0))</f>
        <v>0</v>
      </c>
      <c r="AE400" s="6">
        <f>IF(AND(ISTEXT(AA400), ISTEXT(AB400)), 0, IF(AND(AA400&gt;0.03, AB400&gt;=1), 1, 0))</f>
        <v>0</v>
      </c>
      <c r="AF400" s="4" t="s">
        <v>1005</v>
      </c>
      <c r="AG400" s="5">
        <v>0</v>
      </c>
      <c r="AH400" s="4" t="str">
        <f>IF(OR(AI400&gt;=3,AJ400="Shock"),"Shock","No Shock")</f>
        <v>Shock</v>
      </c>
      <c r="AI400" s="61">
        <v>7</v>
      </c>
      <c r="AJ400" s="6" t="str">
        <f>IF(AK400&gt;=1,"Shock","No Shock")</f>
        <v>No Shock</v>
      </c>
      <c r="AK400">
        <v>0</v>
      </c>
    </row>
    <row r="401" spans="1:37" ht="17.5" thickTop="1" thickBot="1" x14ac:dyDescent="0.5">
      <c r="A401" s="50" t="s">
        <v>147</v>
      </c>
      <c r="B401" s="3" t="s">
        <v>596</v>
      </c>
      <c r="C401" s="3" t="s">
        <v>617</v>
      </c>
      <c r="D401" s="3" t="s">
        <v>618</v>
      </c>
      <c r="E401" s="3" t="str">
        <f>_xlfn.CONCAT(D401,"_",A401)</f>
        <v>AF1811_February</v>
      </c>
      <c r="F401" s="10">
        <v>87668.657810225763</v>
      </c>
      <c r="G401" s="8">
        <f>COUNTIF(H401, "Shock")+COUNTIF(V401, "Shock")+COUNTIF(AF401, "Shock")+COUNTIF(AH401, "Shock")</f>
        <v>2</v>
      </c>
      <c r="H401" s="4" t="str">
        <f>IF(I401&gt;0, "Shock", "No shock")</f>
        <v>Shock</v>
      </c>
      <c r="I401" s="4">
        <f>SUM(P401:U401)</f>
        <v>1</v>
      </c>
      <c r="J401" s="17">
        <v>-0.58438031002879098</v>
      </c>
      <c r="K401" s="17">
        <v>-1.3953520417213401</v>
      </c>
      <c r="L401" s="6" t="s">
        <v>1003</v>
      </c>
      <c r="M401" s="6" t="s">
        <v>1003</v>
      </c>
      <c r="N401" s="6" t="s">
        <v>1003</v>
      </c>
      <c r="O401" s="17">
        <v>-0.4888931905973829</v>
      </c>
      <c r="P401" s="56">
        <f>IF(J401&lt;=-0.8, 1, 0)</f>
        <v>0</v>
      </c>
      <c r="Q401" s="6">
        <f>IF(K401&lt;=-0.8, 1, 0)</f>
        <v>1</v>
      </c>
      <c r="R401" s="6">
        <f>IF(AND(NOT(ISTEXT(L401)),L401&gt;=0.25),1,0)</f>
        <v>0</v>
      </c>
      <c r="S401" s="6">
        <f>IF(AND(NOT(ISTEXT(M401)),M401&gt;=0.25), 1, 0)</f>
        <v>0</v>
      </c>
      <c r="T401" s="6">
        <f>IF(AND(NOT(ISTEXT(N401)), N401&gt;=3), 1, 0)</f>
        <v>0</v>
      </c>
      <c r="U401" s="6">
        <f>IF(O401&lt;=-0.8, 1, 0)</f>
        <v>0</v>
      </c>
      <c r="V401" s="4" t="str">
        <f>IF(W401&gt;0, "Shock", "No shock")</f>
        <v>No shock</v>
      </c>
      <c r="W401" s="4">
        <f>SUM(AC401:AE401)</f>
        <v>0</v>
      </c>
      <c r="X401" s="51">
        <v>0.97376099999999999</v>
      </c>
      <c r="Y401" s="6">
        <v>0</v>
      </c>
      <c r="Z401" s="6">
        <v>0</v>
      </c>
      <c r="AA401" s="16" t="s">
        <v>1003</v>
      </c>
      <c r="AB401" s="16" t="s">
        <v>1003</v>
      </c>
      <c r="AC401" s="6">
        <f>IF(ISTEXT(X401), 0, IF(X401&gt;1.4, 1, 0))</f>
        <v>0</v>
      </c>
      <c r="AD401" s="6">
        <f>IF(OR(ISTEXT(Y401), ISTEXT(Z401)), 0, IF(OR(Y401&gt;3, Z401&gt;=2), 1, 0))</f>
        <v>0</v>
      </c>
      <c r="AE401" s="6">
        <f>IF(AND(ISTEXT(AA401), ISTEXT(AB401)), 0, IF(AND(AA401&gt;0.03, AB401&gt;=1), 1, 0))</f>
        <v>0</v>
      </c>
      <c r="AF401" s="4" t="s">
        <v>1005</v>
      </c>
      <c r="AG401" s="5">
        <v>0</v>
      </c>
      <c r="AH401" s="4" t="str">
        <f>IF(OR(AI401&gt;=3,AJ401="Shock"),"Shock","No Shock")</f>
        <v>Shock</v>
      </c>
      <c r="AI401" s="61">
        <v>7</v>
      </c>
      <c r="AJ401" s="6" t="str">
        <f>IF(AK401&gt;=1,"Shock","No Shock")</f>
        <v>No Shock</v>
      </c>
      <c r="AK401">
        <v>0</v>
      </c>
    </row>
    <row r="402" spans="1:37" ht="17.5" thickTop="1" thickBot="1" x14ac:dyDescent="0.5">
      <c r="A402" s="50" t="s">
        <v>147</v>
      </c>
      <c r="B402" s="3" t="s">
        <v>319</v>
      </c>
      <c r="C402" s="3" t="s">
        <v>326</v>
      </c>
      <c r="D402" s="3" t="s">
        <v>327</v>
      </c>
      <c r="E402" s="3" t="str">
        <f>_xlfn.CONCAT(D402,"_",A402)</f>
        <v>AF0904_February</v>
      </c>
      <c r="F402" s="10">
        <v>119965.14520383836</v>
      </c>
      <c r="G402" s="8">
        <f>COUNTIF(H402, "Shock")+COUNTIF(V402, "Shock")+COUNTIF(AF402, "Shock")+COUNTIF(AH402, "Shock")</f>
        <v>2</v>
      </c>
      <c r="H402" s="4" t="str">
        <f>IF(I402&gt;0, "Shock", "No shock")</f>
        <v>Shock</v>
      </c>
      <c r="I402" s="4">
        <f>SUM(P402:U402)</f>
        <v>2</v>
      </c>
      <c r="J402" s="17">
        <v>-0.47402939278828499</v>
      </c>
      <c r="K402" s="17">
        <v>-1.2622479325846601</v>
      </c>
      <c r="L402" s="6" t="s">
        <v>1003</v>
      </c>
      <c r="M402" s="6" t="s">
        <v>1003</v>
      </c>
      <c r="N402" s="6" t="s">
        <v>1003</v>
      </c>
      <c r="O402" s="17">
        <v>-0.81894289299938139</v>
      </c>
      <c r="P402" s="56">
        <f>IF(J402&lt;=-0.8, 1, 0)</f>
        <v>0</v>
      </c>
      <c r="Q402" s="6">
        <f>IF(K402&lt;=-0.8, 1, 0)</f>
        <v>1</v>
      </c>
      <c r="R402" s="6">
        <f>IF(AND(NOT(ISTEXT(L402)),L402&gt;=0.25),1,0)</f>
        <v>0</v>
      </c>
      <c r="S402" s="6">
        <f>IF(AND(NOT(ISTEXT(M402)),M402&gt;=0.25), 1, 0)</f>
        <v>0</v>
      </c>
      <c r="T402" s="6">
        <f>IF(AND(NOT(ISTEXT(N402)), N402&gt;=3), 1, 0)</f>
        <v>0</v>
      </c>
      <c r="U402" s="6">
        <f>IF(O402&lt;=-0.8, 1, 0)</f>
        <v>1</v>
      </c>
      <c r="V402" s="4" t="str">
        <f>IF(W402&gt;0, "Shock", "No shock")</f>
        <v>No shock</v>
      </c>
      <c r="W402" s="4">
        <f>SUM(AC402:AE402)</f>
        <v>0</v>
      </c>
      <c r="X402" s="51">
        <v>0.9030419999999999</v>
      </c>
      <c r="Y402" s="6">
        <v>0</v>
      </c>
      <c r="Z402" s="6">
        <v>0</v>
      </c>
      <c r="AA402" s="16" t="s">
        <v>1003</v>
      </c>
      <c r="AB402" s="16" t="s">
        <v>1003</v>
      </c>
      <c r="AC402" s="6">
        <f>IF(ISTEXT(X402), 0, IF(X402&gt;1.4, 1, 0))</f>
        <v>0</v>
      </c>
      <c r="AD402" s="6">
        <f>IF(OR(ISTEXT(Y402), ISTEXT(Z402)), 0, IF(OR(Y402&gt;3, Z402&gt;=2), 1, 0))</f>
        <v>0</v>
      </c>
      <c r="AE402" s="6">
        <f>IF(AND(ISTEXT(AA402), ISTEXT(AB402)), 0, IF(AND(AA402&gt;0.03, AB402&gt;=1), 1, 0))</f>
        <v>0</v>
      </c>
      <c r="AF402" s="4" t="s">
        <v>1005</v>
      </c>
      <c r="AG402" s="5">
        <v>0</v>
      </c>
      <c r="AH402" s="4" t="str">
        <f>IF(OR(AI402&gt;=3,AJ402="Shock"),"Shock","No Shock")</f>
        <v>Shock</v>
      </c>
      <c r="AI402" s="61">
        <v>8</v>
      </c>
      <c r="AJ402" s="6" t="str">
        <f>IF(AK402&gt;=1,"Shock","No Shock")</f>
        <v>No Shock</v>
      </c>
      <c r="AK402">
        <v>0</v>
      </c>
    </row>
    <row r="403" spans="1:37" ht="17.5" thickTop="1" thickBot="1" x14ac:dyDescent="0.5">
      <c r="A403" s="50" t="s">
        <v>147</v>
      </c>
      <c r="B403" s="3" t="s">
        <v>596</v>
      </c>
      <c r="C403" s="3" t="s">
        <v>599</v>
      </c>
      <c r="D403" s="3" t="s">
        <v>600</v>
      </c>
      <c r="E403" s="3" t="str">
        <f>_xlfn.CONCAT(D403,"_",A403)</f>
        <v>AF1802_February</v>
      </c>
      <c r="F403" s="10">
        <v>21062.795669888197</v>
      </c>
      <c r="G403" s="8">
        <f>COUNTIF(H403, "Shock")+COUNTIF(V403, "Shock")+COUNTIF(AF403, "Shock")+COUNTIF(AH403, "Shock")</f>
        <v>2</v>
      </c>
      <c r="H403" s="4" t="str">
        <f>IF(I403&gt;0, "Shock", "No shock")</f>
        <v>Shock</v>
      </c>
      <c r="I403" s="4">
        <f>SUM(P403:U403)</f>
        <v>1</v>
      </c>
      <c r="J403" s="17">
        <v>-0.203819216539462</v>
      </c>
      <c r="K403" s="17">
        <v>-1.14522890249888</v>
      </c>
      <c r="L403" s="6" t="s">
        <v>1003</v>
      </c>
      <c r="M403" s="6" t="s">
        <v>1003</v>
      </c>
      <c r="N403" s="6" t="s">
        <v>1003</v>
      </c>
      <c r="O403" s="17">
        <v>0.37390066988654908</v>
      </c>
      <c r="P403" s="56">
        <f>IF(J403&lt;=-0.8, 1, 0)</f>
        <v>0</v>
      </c>
      <c r="Q403" s="6">
        <f>IF(K403&lt;=-0.8, 1, 0)</f>
        <v>1</v>
      </c>
      <c r="R403" s="6">
        <f>IF(AND(NOT(ISTEXT(L403)),L403&gt;=0.25),1,0)</f>
        <v>0</v>
      </c>
      <c r="S403" s="6">
        <f>IF(AND(NOT(ISTEXT(M403)),M403&gt;=0.25), 1, 0)</f>
        <v>0</v>
      </c>
      <c r="T403" s="6">
        <f>IF(AND(NOT(ISTEXT(N403)), N403&gt;=3), 1, 0)</f>
        <v>0</v>
      </c>
      <c r="U403" s="6">
        <f>IF(O403&lt;=-0.8, 1, 0)</f>
        <v>0</v>
      </c>
      <c r="V403" s="4" t="str">
        <f>IF(W403&gt;0, "Shock", "No shock")</f>
        <v>No shock</v>
      </c>
      <c r="W403" s="4">
        <f>SUM(AC403:AE403)</f>
        <v>0</v>
      </c>
      <c r="X403" s="51">
        <v>1.2250020000000001</v>
      </c>
      <c r="Y403" s="6">
        <v>0</v>
      </c>
      <c r="Z403" s="6">
        <v>0</v>
      </c>
      <c r="AA403" s="16" t="s">
        <v>1003</v>
      </c>
      <c r="AB403" s="16" t="s">
        <v>1003</v>
      </c>
      <c r="AC403" s="6">
        <f>IF(ISTEXT(X403), 0, IF(X403&gt;1.4, 1, 0))</f>
        <v>0</v>
      </c>
      <c r="AD403" s="6">
        <f>IF(OR(ISTEXT(Y403), ISTEXT(Z403)), 0, IF(OR(Y403&gt;3, Z403&gt;=2), 1, 0))</f>
        <v>0</v>
      </c>
      <c r="AE403" s="6">
        <f>IF(AND(ISTEXT(AA403), ISTEXT(AB403)), 0, IF(AND(AA403&gt;0.03, AB403&gt;=1), 1, 0))</f>
        <v>0</v>
      </c>
      <c r="AF403" s="4" t="s">
        <v>1005</v>
      </c>
      <c r="AG403" s="5">
        <v>0</v>
      </c>
      <c r="AH403" s="4" t="str">
        <f>IF(OR(AI403&gt;=3,AJ403="Shock"),"Shock","No Shock")</f>
        <v>Shock</v>
      </c>
      <c r="AI403" s="61">
        <v>8</v>
      </c>
      <c r="AJ403" s="6" t="str">
        <f>IF(AK403&gt;=1,"Shock","No Shock")</f>
        <v>No Shock</v>
      </c>
      <c r="AK403">
        <v>0</v>
      </c>
    </row>
    <row r="404" spans="1:37" ht="16.5" thickTop="1" x14ac:dyDescent="0.45">
      <c r="A404" s="50"/>
      <c r="H404" s="4"/>
      <c r="I404" s="4"/>
      <c r="P404" s="6"/>
      <c r="Q404" s="6"/>
      <c r="R404" s="6"/>
      <c r="S404" s="6"/>
      <c r="T404" s="17"/>
      <c r="U404" s="6"/>
      <c r="X404" s="6"/>
    </row>
    <row r="405" spans="1:37" x14ac:dyDescent="0.45">
      <c r="P405" s="6"/>
      <c r="Q405" s="6"/>
      <c r="R405" s="6"/>
      <c r="S405" s="6"/>
      <c r="T405" s="17"/>
      <c r="U405" s="6"/>
      <c r="X405" s="6"/>
    </row>
  </sheetData>
  <autoFilter ref="A2:AJ403" xr:uid="{5FBD7B09-657E-4305-AA4F-E08163231A97}">
    <sortState xmlns:xlrd2="http://schemas.microsoft.com/office/spreadsheetml/2017/richdata2" ref="A3:AJ403">
      <sortCondition descending="1" ref="Y2:Y403"/>
    </sortState>
  </autoFilter>
  <conditionalFormatting sqref="H3:I404">
    <cfRule type="cellIs" dxfId="40" priority="86" operator="equal">
      <formula>"Shock"</formula>
    </cfRule>
  </conditionalFormatting>
  <conditionalFormatting sqref="J3:K403">
    <cfRule type="cellIs" dxfId="39" priority="94" operator="lessThanOrEqual">
      <formula>-0.8</formula>
    </cfRule>
  </conditionalFormatting>
  <conditionalFormatting sqref="L3:N403">
    <cfRule type="containsText" dxfId="38" priority="55" operator="containsText" text="Medium">
      <formula>NOT(ISERROR(SEARCH("Medium",L3)))</formula>
    </cfRule>
    <cfRule type="containsText" dxfId="37" priority="56" operator="containsText" text="High">
      <formula>NOT(ISERROR(SEARCH("High",L3)))</formula>
    </cfRule>
  </conditionalFormatting>
  <conditionalFormatting sqref="O3:U403 P404:U405">
    <cfRule type="cellIs" dxfId="36" priority="91" operator="lessThanOrEqual">
      <formula>-0.8</formula>
    </cfRule>
  </conditionalFormatting>
  <conditionalFormatting sqref="V3:W403">
    <cfRule type="cellIs" dxfId="35" priority="85" operator="equal">
      <formula>"Shock"</formula>
    </cfRule>
  </conditionalFormatting>
  <conditionalFormatting sqref="X1 X3:X87 X89:X176 X178:X223 X226:X361 X363:X371 X373:X1048576">
    <cfRule type="containsText" dxfId="34" priority="44" operator="containsText" text="Medium">
      <formula>NOT(ISERROR(SEARCH("Medium",X1)))</formula>
    </cfRule>
    <cfRule type="containsText" dxfId="33" priority="45" operator="containsText" text="High">
      <formula>NOT(ISERROR(SEARCH("High",X1)))</formula>
    </cfRule>
  </conditionalFormatting>
  <conditionalFormatting sqref="X88">
    <cfRule type="expression" dxfId="32" priority="42">
      <formula>ISTEXT(X88)</formula>
    </cfRule>
    <cfRule type="cellIs" dxfId="31" priority="43" operator="greaterThanOrEqual">
      <formula>1</formula>
    </cfRule>
  </conditionalFormatting>
  <conditionalFormatting sqref="X177">
    <cfRule type="expression" dxfId="30" priority="40">
      <formula>ISTEXT(X177)</formula>
    </cfRule>
    <cfRule type="cellIs" dxfId="29" priority="41" operator="greaterThanOrEqual">
      <formula>1</formula>
    </cfRule>
  </conditionalFormatting>
  <conditionalFormatting sqref="X224:X225">
    <cfRule type="expression" dxfId="28" priority="36">
      <formula>ISTEXT(X224)</formula>
    </cfRule>
    <cfRule type="cellIs" dxfId="27" priority="37" operator="greaterThanOrEqual">
      <formula>1</formula>
    </cfRule>
  </conditionalFormatting>
  <conditionalFormatting sqref="X362">
    <cfRule type="expression" dxfId="26" priority="32">
      <formula>ISTEXT(X362)</formula>
    </cfRule>
    <cfRule type="cellIs" dxfId="25" priority="33" operator="greaterThanOrEqual">
      <formula>1</formula>
    </cfRule>
  </conditionalFormatting>
  <conditionalFormatting sqref="X372">
    <cfRule type="expression" dxfId="24" priority="34">
      <formula>ISTEXT(X372)</formula>
    </cfRule>
    <cfRule type="cellIs" dxfId="23" priority="35" operator="greaterThanOrEqual">
      <formula>1</formula>
    </cfRule>
  </conditionalFormatting>
  <conditionalFormatting sqref="Y3:Z403">
    <cfRule type="containsText" dxfId="22" priority="51" operator="containsText" text="Medium">
      <formula>NOT(ISERROR(SEARCH("Medium",Y3)))</formula>
    </cfRule>
    <cfRule type="containsText" dxfId="21" priority="52" operator="containsText" text="High">
      <formula>NOT(ISERROR(SEARCH("High",Y3)))</formula>
    </cfRule>
  </conditionalFormatting>
  <conditionalFormatting sqref="AA3:AB403">
    <cfRule type="expression" dxfId="20" priority="48">
      <formula>ISTEXT(AA3)</formula>
    </cfRule>
    <cfRule type="cellIs" dxfId="19" priority="49" operator="greaterThanOrEqual">
      <formula>1</formula>
    </cfRule>
  </conditionalFormatting>
  <conditionalFormatting sqref="AF3:AF403">
    <cfRule type="cellIs" dxfId="18" priority="84" operator="equal">
      <formula>"Shock"</formula>
    </cfRule>
  </conditionalFormatting>
  <conditionalFormatting sqref="AG3:AG403">
    <cfRule type="cellIs" dxfId="17" priority="88" operator="greaterThanOrEqual">
      <formula>0.1</formula>
    </cfRule>
  </conditionalFormatting>
  <conditionalFormatting sqref="AH3:AH403">
    <cfRule type="cellIs" dxfId="16" priority="50" operator="equal">
      <formula>"Shock"</formula>
    </cfRule>
  </conditionalFormatting>
  <conditionalFormatting sqref="AI5:AI403">
    <cfRule type="cellIs" dxfId="15" priority="1" operator="greaterThan">
      <formula>2</formula>
    </cfRule>
  </conditionalFormatting>
  <conditionalFormatting sqref="AJ3:AJ403">
    <cfRule type="cellIs" dxfId="14" priority="2" operator="equal">
      <formula>"Shock"</formula>
    </cfRule>
  </conditionalFormatting>
  <pageMargins left="0.7" right="0.7" top="0.75" bottom="0.75" header="0.3" footer="0.3"/>
  <pageSetup paperSize="9" orientation="portrait"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D9950-0CA3-43B8-B53C-DF55D12C581D}">
  <dimension ref="A1:P403"/>
  <sheetViews>
    <sheetView topLeftCell="A2" zoomScaleNormal="100" workbookViewId="0">
      <selection activeCell="K2" sqref="K2"/>
    </sheetView>
  </sheetViews>
  <sheetFormatPr defaultRowHeight="14.5" x14ac:dyDescent="0.35"/>
  <cols>
    <col min="1" max="1" width="10.54296875" bestFit="1" customWidth="1"/>
    <col min="2" max="4" width="16.54296875" customWidth="1"/>
    <col min="5" max="5" width="16.54296875" hidden="1" customWidth="1"/>
    <col min="6" max="10" width="16.54296875" customWidth="1"/>
    <col min="11" max="11" width="19.453125" customWidth="1"/>
    <col min="12" max="12" width="31.1796875" customWidth="1"/>
    <col min="13" max="13" width="0.54296875" customWidth="1"/>
    <col min="14" max="14" width="3.81640625" hidden="1" customWidth="1"/>
    <col min="15" max="15" width="4.81640625" hidden="1" customWidth="1"/>
    <col min="16" max="16" width="7" hidden="1" customWidth="1"/>
  </cols>
  <sheetData>
    <row r="1" spans="1:16" ht="15" hidden="1" thickBot="1" x14ac:dyDescent="0.4">
      <c r="I1">
        <v>1</v>
      </c>
      <c r="J1">
        <v>2</v>
      </c>
      <c r="K1">
        <v>3</v>
      </c>
      <c r="L1">
        <v>4</v>
      </c>
    </row>
    <row r="2" spans="1:16" ht="113" thickTop="1" thickBot="1" x14ac:dyDescent="0.4">
      <c r="A2" s="41" t="s">
        <v>130</v>
      </c>
      <c r="B2" s="41" t="s">
        <v>131</v>
      </c>
      <c r="C2" s="41" t="s">
        <v>132</v>
      </c>
      <c r="D2" s="41" t="s">
        <v>133</v>
      </c>
      <c r="E2" s="41" t="s">
        <v>134</v>
      </c>
      <c r="F2" s="41" t="s">
        <v>135</v>
      </c>
      <c r="G2" s="42" t="s">
        <v>143</v>
      </c>
      <c r="H2" s="40" t="s">
        <v>976</v>
      </c>
      <c r="I2" s="45" t="s">
        <v>1008</v>
      </c>
      <c r="J2" s="45" t="s">
        <v>1009</v>
      </c>
      <c r="K2" s="45" t="s">
        <v>1010</v>
      </c>
      <c r="L2" s="45" t="s">
        <v>1011</v>
      </c>
      <c r="M2" s="2">
        <v>1</v>
      </c>
      <c r="N2" s="2">
        <v>2</v>
      </c>
      <c r="O2" s="2">
        <v>3</v>
      </c>
      <c r="P2" s="2">
        <v>4</v>
      </c>
    </row>
    <row r="3" spans="1:16" ht="17" thickTop="1" thickBot="1" x14ac:dyDescent="0.5">
      <c r="A3" s="50" t="s">
        <v>147</v>
      </c>
      <c r="B3" s="3" t="s">
        <v>148</v>
      </c>
      <c r="C3" s="3" t="s">
        <v>148</v>
      </c>
      <c r="D3" s="3" t="s">
        <v>149</v>
      </c>
      <c r="E3" s="3" t="str">
        <f>_xlfn.CONCAT(D3,"_",A3)</f>
        <v>AF0101_February</v>
      </c>
      <c r="F3" s="10">
        <v>5577308.5623507081</v>
      </c>
      <c r="G3" s="4" t="str">
        <f>IF(H3&gt;0, "Shock", "No shock")</f>
        <v>No shock</v>
      </c>
      <c r="H3" s="4">
        <f>SUM(M3:O3)</f>
        <v>0</v>
      </c>
      <c r="I3" s="5">
        <v>9.5238095238095205E-2</v>
      </c>
      <c r="J3" s="51">
        <v>0.91572425358355702</v>
      </c>
      <c r="K3" s="6" t="s">
        <v>1012</v>
      </c>
      <c r="L3" s="6" t="s">
        <v>1003</v>
      </c>
      <c r="M3">
        <f>IF(I3&gt;0.2, 1, 0)</f>
        <v>0</v>
      </c>
      <c r="N3">
        <f>IF(J3&lt;0.6, 1, 0)</f>
        <v>0</v>
      </c>
      <c r="O3">
        <f>IF(K3="Suspension", 1, 0)</f>
        <v>0</v>
      </c>
    </row>
    <row r="4" spans="1:16" ht="17" thickTop="1" thickBot="1" x14ac:dyDescent="0.5">
      <c r="A4" s="50" t="s">
        <v>147</v>
      </c>
      <c r="B4" s="3" t="s">
        <v>148</v>
      </c>
      <c r="C4" s="3" t="s">
        <v>150</v>
      </c>
      <c r="D4" s="3" t="s">
        <v>151</v>
      </c>
      <c r="E4" s="3" t="str">
        <f t="shared" ref="E4:E67" si="0">_xlfn.CONCAT(D4,"_",A4)</f>
        <v>AF0102_February</v>
      </c>
      <c r="F4" s="10">
        <v>249409.37105539389</v>
      </c>
      <c r="G4" s="4" t="str">
        <f t="shared" ref="G4:G67" si="1">IF(H4&gt;0, "Shock", "No shock")</f>
        <v>No shock</v>
      </c>
      <c r="H4" s="4">
        <f t="shared" ref="H4:H66" si="2">SUM(M4:O4)</f>
        <v>0</v>
      </c>
      <c r="I4" s="5">
        <v>0</v>
      </c>
      <c r="J4" s="51">
        <v>3.3879999999999999</v>
      </c>
      <c r="K4" s="6" t="s">
        <v>1012</v>
      </c>
      <c r="L4" s="6" t="s">
        <v>1003</v>
      </c>
      <c r="M4">
        <f t="shared" ref="M4:M66" si="3">IF(I4&gt;0.2, 1, 0)</f>
        <v>0</v>
      </c>
      <c r="N4">
        <f t="shared" ref="N4:N66" si="4">IF(J4&lt;0.6, 1, 0)</f>
        <v>0</v>
      </c>
      <c r="O4">
        <f t="shared" ref="O4:O66" si="5">IF(K4="Suspension", 1, 0)</f>
        <v>0</v>
      </c>
    </row>
    <row r="5" spans="1:16" ht="17" thickTop="1" thickBot="1" x14ac:dyDescent="0.5">
      <c r="A5" s="50" t="s">
        <v>147</v>
      </c>
      <c r="B5" s="3" t="s">
        <v>148</v>
      </c>
      <c r="C5" s="3" t="s">
        <v>152</v>
      </c>
      <c r="D5" s="3" t="s">
        <v>153</v>
      </c>
      <c r="E5" s="3" t="str">
        <f t="shared" si="0"/>
        <v>AF0103_February</v>
      </c>
      <c r="F5" s="10">
        <v>89917.163080501676</v>
      </c>
      <c r="G5" s="4" t="str">
        <f t="shared" si="1"/>
        <v>No shock</v>
      </c>
      <c r="H5" s="4">
        <f t="shared" si="2"/>
        <v>0</v>
      </c>
      <c r="I5" s="5">
        <v>0</v>
      </c>
      <c r="J5" s="51">
        <v>0.98833333333333295</v>
      </c>
      <c r="K5" s="6" t="s">
        <v>1012</v>
      </c>
      <c r="L5" s="6" t="s">
        <v>1003</v>
      </c>
      <c r="M5">
        <f t="shared" si="3"/>
        <v>0</v>
      </c>
      <c r="N5">
        <f t="shared" si="4"/>
        <v>0</v>
      </c>
      <c r="O5">
        <f t="shared" si="5"/>
        <v>0</v>
      </c>
    </row>
    <row r="6" spans="1:16" ht="17" thickTop="1" thickBot="1" x14ac:dyDescent="0.5">
      <c r="A6" s="50" t="s">
        <v>147</v>
      </c>
      <c r="B6" s="3" t="s">
        <v>148</v>
      </c>
      <c r="C6" s="3" t="s">
        <v>154</v>
      </c>
      <c r="D6" s="3" t="s">
        <v>155</v>
      </c>
      <c r="E6" s="3" t="str">
        <f t="shared" si="0"/>
        <v>AF0104_February</v>
      </c>
      <c r="F6" s="10">
        <v>322500.50344947947</v>
      </c>
      <c r="G6" s="4" t="str">
        <f t="shared" si="1"/>
        <v>No shock</v>
      </c>
      <c r="H6" s="4">
        <f t="shared" si="2"/>
        <v>0</v>
      </c>
      <c r="I6" s="5">
        <v>0</v>
      </c>
      <c r="J6" s="51">
        <v>0.99160000000000004</v>
      </c>
      <c r="K6" s="6" t="s">
        <v>1012</v>
      </c>
      <c r="L6" s="6" t="s">
        <v>1003</v>
      </c>
      <c r="M6">
        <f t="shared" si="3"/>
        <v>0</v>
      </c>
      <c r="N6">
        <f t="shared" si="4"/>
        <v>0</v>
      </c>
      <c r="O6">
        <f t="shared" si="5"/>
        <v>0</v>
      </c>
    </row>
    <row r="7" spans="1:16" ht="17" thickTop="1" thickBot="1" x14ac:dyDescent="0.5">
      <c r="A7" s="50" t="s">
        <v>147</v>
      </c>
      <c r="B7" s="3" t="s">
        <v>148</v>
      </c>
      <c r="C7" s="3" t="s">
        <v>156</v>
      </c>
      <c r="D7" s="3" t="s">
        <v>157</v>
      </c>
      <c r="E7" s="3" t="str">
        <f t="shared" si="0"/>
        <v>AF0105_February</v>
      </c>
      <c r="F7" s="10">
        <v>192932.03602280546</v>
      </c>
      <c r="G7" s="4" t="str">
        <f t="shared" si="1"/>
        <v>No shock</v>
      </c>
      <c r="H7" s="4">
        <f t="shared" si="2"/>
        <v>0</v>
      </c>
      <c r="I7" s="5">
        <v>0</v>
      </c>
      <c r="J7" s="51">
        <v>0.992764857881137</v>
      </c>
      <c r="K7" s="6" t="s">
        <v>1012</v>
      </c>
      <c r="L7" s="6" t="s">
        <v>1003</v>
      </c>
      <c r="M7">
        <f t="shared" si="3"/>
        <v>0</v>
      </c>
      <c r="N7">
        <f t="shared" si="4"/>
        <v>0</v>
      </c>
      <c r="O7">
        <f t="shared" si="5"/>
        <v>0</v>
      </c>
    </row>
    <row r="8" spans="1:16" ht="17" thickTop="1" thickBot="1" x14ac:dyDescent="0.5">
      <c r="A8" s="50" t="s">
        <v>147</v>
      </c>
      <c r="B8" s="3" t="s">
        <v>148</v>
      </c>
      <c r="C8" s="3" t="s">
        <v>158</v>
      </c>
      <c r="D8" s="3" t="s">
        <v>159</v>
      </c>
      <c r="E8" s="3" t="str">
        <f t="shared" si="0"/>
        <v>AF0106_February</v>
      </c>
      <c r="F8" s="10">
        <v>128215.83911779003</v>
      </c>
      <c r="G8" s="4" t="str">
        <f t="shared" si="1"/>
        <v>No shock</v>
      </c>
      <c r="H8" s="4">
        <f t="shared" si="2"/>
        <v>0</v>
      </c>
      <c r="I8" s="5">
        <v>0</v>
      </c>
      <c r="J8" s="51">
        <v>1.0078260869565201</v>
      </c>
      <c r="K8" s="6" t="s">
        <v>1012</v>
      </c>
      <c r="L8" s="6" t="s">
        <v>1003</v>
      </c>
      <c r="M8">
        <f t="shared" si="3"/>
        <v>0</v>
      </c>
      <c r="N8">
        <f t="shared" si="4"/>
        <v>0</v>
      </c>
      <c r="O8">
        <f t="shared" si="5"/>
        <v>0</v>
      </c>
    </row>
    <row r="9" spans="1:16" ht="17" thickTop="1" thickBot="1" x14ac:dyDescent="0.5">
      <c r="A9" s="50" t="s">
        <v>147</v>
      </c>
      <c r="B9" s="3" t="s">
        <v>148</v>
      </c>
      <c r="C9" s="3" t="s">
        <v>160</v>
      </c>
      <c r="D9" s="3" t="s">
        <v>161</v>
      </c>
      <c r="E9" s="3" t="str">
        <f t="shared" si="0"/>
        <v>AF0107_February</v>
      </c>
      <c r="F9" s="10">
        <v>49854.072833864564</v>
      </c>
      <c r="G9" s="4" t="str">
        <f t="shared" si="1"/>
        <v>No shock</v>
      </c>
      <c r="H9" s="4">
        <f t="shared" si="2"/>
        <v>0</v>
      </c>
      <c r="I9" s="5">
        <v>0</v>
      </c>
      <c r="J9" s="51">
        <v>0.99872340425531902</v>
      </c>
      <c r="K9" s="6" t="s">
        <v>1012</v>
      </c>
      <c r="L9" s="6" t="s">
        <v>1003</v>
      </c>
      <c r="M9">
        <f t="shared" si="3"/>
        <v>0</v>
      </c>
      <c r="N9">
        <f t="shared" si="4"/>
        <v>0</v>
      </c>
      <c r="O9">
        <f t="shared" si="5"/>
        <v>0</v>
      </c>
    </row>
    <row r="10" spans="1:16" ht="17" thickTop="1" thickBot="1" x14ac:dyDescent="0.5">
      <c r="A10" s="50" t="s">
        <v>147</v>
      </c>
      <c r="B10" s="3" t="s">
        <v>148</v>
      </c>
      <c r="C10" s="3" t="s">
        <v>162</v>
      </c>
      <c r="D10" s="3" t="s">
        <v>163</v>
      </c>
      <c r="E10" s="3" t="str">
        <f t="shared" si="0"/>
        <v>AF0108_February</v>
      </c>
      <c r="F10" s="10">
        <v>80090.184012550497</v>
      </c>
      <c r="G10" s="4" t="str">
        <f t="shared" si="1"/>
        <v>No shock</v>
      </c>
      <c r="H10" s="4">
        <f t="shared" si="2"/>
        <v>0</v>
      </c>
      <c r="I10" s="5">
        <v>0</v>
      </c>
      <c r="J10" s="51">
        <v>0.99666666666666703</v>
      </c>
      <c r="K10" s="6" t="s">
        <v>1012</v>
      </c>
      <c r="L10" s="6" t="s">
        <v>1003</v>
      </c>
      <c r="M10">
        <f t="shared" si="3"/>
        <v>0</v>
      </c>
      <c r="N10">
        <f t="shared" si="4"/>
        <v>0</v>
      </c>
      <c r="O10">
        <f t="shared" si="5"/>
        <v>0</v>
      </c>
    </row>
    <row r="11" spans="1:16" ht="17" thickTop="1" thickBot="1" x14ac:dyDescent="0.5">
      <c r="A11" s="50" t="s">
        <v>147</v>
      </c>
      <c r="B11" s="3" t="s">
        <v>148</v>
      </c>
      <c r="C11" s="3" t="s">
        <v>164</v>
      </c>
      <c r="D11" s="3" t="s">
        <v>165</v>
      </c>
      <c r="E11" s="3" t="str">
        <f t="shared" si="0"/>
        <v>AF0109_February</v>
      </c>
      <c r="F11" s="10">
        <v>30092.501315974041</v>
      </c>
      <c r="G11" s="4" t="str">
        <f t="shared" si="1"/>
        <v>No shock</v>
      </c>
      <c r="H11" s="4">
        <f t="shared" si="2"/>
        <v>0</v>
      </c>
      <c r="I11" s="5">
        <v>0</v>
      </c>
      <c r="J11" s="51">
        <v>0.99333333333333296</v>
      </c>
      <c r="K11" s="6" t="s">
        <v>1012</v>
      </c>
      <c r="L11" s="6" t="s">
        <v>1003</v>
      </c>
      <c r="M11">
        <f t="shared" si="3"/>
        <v>0</v>
      </c>
      <c r="N11">
        <f t="shared" si="4"/>
        <v>0</v>
      </c>
      <c r="O11">
        <f t="shared" si="5"/>
        <v>0</v>
      </c>
    </row>
    <row r="12" spans="1:16" ht="17" thickTop="1" thickBot="1" x14ac:dyDescent="0.5">
      <c r="A12" s="50" t="s">
        <v>147</v>
      </c>
      <c r="B12" s="3" t="s">
        <v>148</v>
      </c>
      <c r="C12" s="3" t="s">
        <v>166</v>
      </c>
      <c r="D12" s="3" t="s">
        <v>167</v>
      </c>
      <c r="E12" s="3" t="str">
        <f t="shared" si="0"/>
        <v>AF0110_February</v>
      </c>
      <c r="F12" s="10">
        <v>43452.550761487815</v>
      </c>
      <c r="G12" s="4" t="str">
        <f t="shared" si="1"/>
        <v>No shock</v>
      </c>
      <c r="H12" s="4">
        <f t="shared" si="2"/>
        <v>0</v>
      </c>
      <c r="I12" s="5">
        <v>0</v>
      </c>
      <c r="J12" s="51">
        <v>1.02413793103448</v>
      </c>
      <c r="K12" s="6" t="s">
        <v>1012</v>
      </c>
      <c r="L12" s="6" t="s">
        <v>1003</v>
      </c>
      <c r="M12">
        <f t="shared" si="3"/>
        <v>0</v>
      </c>
      <c r="N12">
        <f t="shared" si="4"/>
        <v>0</v>
      </c>
      <c r="O12">
        <f t="shared" si="5"/>
        <v>0</v>
      </c>
    </row>
    <row r="13" spans="1:16" ht="17" thickTop="1" thickBot="1" x14ac:dyDescent="0.5">
      <c r="A13" s="50" t="s">
        <v>147</v>
      </c>
      <c r="B13" s="3" t="s">
        <v>148</v>
      </c>
      <c r="C13" s="3" t="s">
        <v>168</v>
      </c>
      <c r="D13" s="3" t="s">
        <v>169</v>
      </c>
      <c r="E13" s="3" t="str">
        <f t="shared" si="0"/>
        <v>AF0111_February</v>
      </c>
      <c r="F13" s="10">
        <v>25858.334417904996</v>
      </c>
      <c r="G13" s="4" t="str">
        <f t="shared" si="1"/>
        <v>No shock</v>
      </c>
      <c r="H13" s="4">
        <f t="shared" si="2"/>
        <v>0</v>
      </c>
      <c r="I13" s="5">
        <v>0</v>
      </c>
      <c r="J13" s="51">
        <v>0.99310344827586206</v>
      </c>
      <c r="K13" s="6" t="s">
        <v>1012</v>
      </c>
      <c r="L13" s="6" t="s">
        <v>1003</v>
      </c>
      <c r="M13">
        <f t="shared" si="3"/>
        <v>0</v>
      </c>
      <c r="N13">
        <f t="shared" si="4"/>
        <v>0</v>
      </c>
      <c r="O13">
        <f t="shared" si="5"/>
        <v>0</v>
      </c>
    </row>
    <row r="14" spans="1:16" ht="17" thickTop="1" thickBot="1" x14ac:dyDescent="0.5">
      <c r="A14" s="50" t="s">
        <v>147</v>
      </c>
      <c r="B14" s="3" t="s">
        <v>148</v>
      </c>
      <c r="C14" s="3" t="s">
        <v>170</v>
      </c>
      <c r="D14" s="3" t="s">
        <v>171</v>
      </c>
      <c r="E14" s="3" t="str">
        <f t="shared" si="0"/>
        <v>AF0112_February</v>
      </c>
      <c r="F14" s="10">
        <v>34718.703433692921</v>
      </c>
      <c r="G14" s="4" t="str">
        <f t="shared" si="1"/>
        <v>No shock</v>
      </c>
      <c r="H14" s="4">
        <f t="shared" si="2"/>
        <v>0</v>
      </c>
      <c r="I14" s="5">
        <v>0</v>
      </c>
      <c r="J14" s="51">
        <v>0.99310344827586206</v>
      </c>
      <c r="K14" s="6" t="s">
        <v>1012</v>
      </c>
      <c r="L14" s="6" t="s">
        <v>1003</v>
      </c>
      <c r="M14">
        <f t="shared" si="3"/>
        <v>0</v>
      </c>
      <c r="N14">
        <f t="shared" si="4"/>
        <v>0</v>
      </c>
      <c r="O14">
        <f t="shared" si="5"/>
        <v>0</v>
      </c>
    </row>
    <row r="15" spans="1:16" ht="17" thickTop="1" thickBot="1" x14ac:dyDescent="0.5">
      <c r="A15" s="50" t="s">
        <v>147</v>
      </c>
      <c r="B15" s="3" t="s">
        <v>148</v>
      </c>
      <c r="C15" s="3" t="s">
        <v>172</v>
      </c>
      <c r="D15" s="3" t="s">
        <v>173</v>
      </c>
      <c r="E15" s="3" t="str">
        <f t="shared" si="0"/>
        <v>AF0113_February</v>
      </c>
      <c r="F15" s="10">
        <v>33179.74482530004</v>
      </c>
      <c r="G15" s="4" t="str">
        <f t="shared" si="1"/>
        <v>No shock</v>
      </c>
      <c r="H15" s="4">
        <f t="shared" si="2"/>
        <v>0</v>
      </c>
      <c r="I15" s="5">
        <v>0</v>
      </c>
      <c r="J15" s="51">
        <v>0.995</v>
      </c>
      <c r="K15" s="6" t="s">
        <v>1012</v>
      </c>
      <c r="L15" s="6" t="s">
        <v>1003</v>
      </c>
      <c r="M15">
        <f t="shared" si="3"/>
        <v>0</v>
      </c>
      <c r="N15">
        <f t="shared" si="4"/>
        <v>0</v>
      </c>
      <c r="O15">
        <f t="shared" si="5"/>
        <v>0</v>
      </c>
    </row>
    <row r="16" spans="1:16" ht="17" thickTop="1" thickBot="1" x14ac:dyDescent="0.5">
      <c r="A16" s="50" t="s">
        <v>147</v>
      </c>
      <c r="B16" s="3" t="s">
        <v>148</v>
      </c>
      <c r="C16" s="3" t="s">
        <v>174</v>
      </c>
      <c r="D16" s="3" t="s">
        <v>175</v>
      </c>
      <c r="E16" s="3" t="str">
        <f t="shared" si="0"/>
        <v>AF0114_February</v>
      </c>
      <c r="F16" s="10">
        <v>143859.05523159067</v>
      </c>
      <c r="G16" s="4" t="str">
        <f t="shared" si="1"/>
        <v>No shock</v>
      </c>
      <c r="H16" s="4">
        <f t="shared" si="2"/>
        <v>0</v>
      </c>
      <c r="I16" s="5">
        <v>0</v>
      </c>
      <c r="J16" s="51">
        <v>1.1476</v>
      </c>
      <c r="K16" s="6" t="s">
        <v>1012</v>
      </c>
      <c r="L16" s="6" t="s">
        <v>1003</v>
      </c>
      <c r="M16">
        <f t="shared" si="3"/>
        <v>0</v>
      </c>
      <c r="N16">
        <f t="shared" si="4"/>
        <v>0</v>
      </c>
      <c r="O16">
        <f t="shared" si="5"/>
        <v>0</v>
      </c>
    </row>
    <row r="17" spans="1:15" ht="17" thickTop="1" thickBot="1" x14ac:dyDescent="0.5">
      <c r="A17" s="50" t="s">
        <v>147</v>
      </c>
      <c r="B17" s="3" t="s">
        <v>148</v>
      </c>
      <c r="C17" s="3" t="s">
        <v>176</v>
      </c>
      <c r="D17" s="3" t="s">
        <v>177</v>
      </c>
      <c r="E17" s="3" t="str">
        <f t="shared" si="0"/>
        <v>AF0115_February</v>
      </c>
      <c r="F17" s="10">
        <v>144934.94837295488</v>
      </c>
      <c r="G17" s="4" t="str">
        <f t="shared" si="1"/>
        <v>No shock</v>
      </c>
      <c r="H17" s="4">
        <f t="shared" si="2"/>
        <v>0</v>
      </c>
      <c r="I17" s="5">
        <v>0</v>
      </c>
      <c r="J17" s="51">
        <v>0.998857142857143</v>
      </c>
      <c r="K17" s="6" t="s">
        <v>1012</v>
      </c>
      <c r="L17" s="6" t="s">
        <v>1003</v>
      </c>
      <c r="M17">
        <f t="shared" si="3"/>
        <v>0</v>
      </c>
      <c r="N17">
        <f t="shared" si="4"/>
        <v>0</v>
      </c>
      <c r="O17">
        <f t="shared" si="5"/>
        <v>0</v>
      </c>
    </row>
    <row r="18" spans="1:15" ht="17" thickTop="1" thickBot="1" x14ac:dyDescent="0.5">
      <c r="A18" s="50" t="s">
        <v>147</v>
      </c>
      <c r="B18" s="3" t="s">
        <v>178</v>
      </c>
      <c r="C18" s="3" t="s">
        <v>179</v>
      </c>
      <c r="D18" s="3" t="s">
        <v>180</v>
      </c>
      <c r="E18" s="3" t="str">
        <f t="shared" si="0"/>
        <v>AF0201_February</v>
      </c>
      <c r="F18" s="10">
        <v>111837.21290036582</v>
      </c>
      <c r="G18" s="4" t="str">
        <f t="shared" si="1"/>
        <v>No shock</v>
      </c>
      <c r="H18" s="4">
        <f t="shared" si="2"/>
        <v>0</v>
      </c>
      <c r="I18" s="5">
        <v>0</v>
      </c>
      <c r="J18" s="51">
        <v>1</v>
      </c>
      <c r="K18" s="6" t="s">
        <v>1012</v>
      </c>
      <c r="L18" s="6" t="s">
        <v>1003</v>
      </c>
      <c r="M18">
        <f t="shared" si="3"/>
        <v>0</v>
      </c>
      <c r="N18">
        <f t="shared" si="4"/>
        <v>0</v>
      </c>
      <c r="O18">
        <f t="shared" si="5"/>
        <v>0</v>
      </c>
    </row>
    <row r="19" spans="1:15" ht="17" thickTop="1" thickBot="1" x14ac:dyDescent="0.5">
      <c r="A19" s="50" t="s">
        <v>147</v>
      </c>
      <c r="B19" s="3" t="s">
        <v>178</v>
      </c>
      <c r="C19" s="3" t="s">
        <v>181</v>
      </c>
      <c r="D19" s="3" t="s">
        <v>182</v>
      </c>
      <c r="E19" s="3" t="str">
        <f t="shared" si="0"/>
        <v>AF0202_February</v>
      </c>
      <c r="F19" s="10">
        <v>83512.635434595722</v>
      </c>
      <c r="G19" s="4" t="str">
        <f t="shared" si="1"/>
        <v>No shock</v>
      </c>
      <c r="H19" s="4">
        <f t="shared" si="2"/>
        <v>0</v>
      </c>
      <c r="I19" s="5">
        <v>0</v>
      </c>
      <c r="J19" s="51">
        <v>1</v>
      </c>
      <c r="K19" s="6" t="s">
        <v>1012</v>
      </c>
      <c r="L19" s="6" t="s">
        <v>1003</v>
      </c>
      <c r="M19">
        <f t="shared" si="3"/>
        <v>0</v>
      </c>
      <c r="N19">
        <f t="shared" si="4"/>
        <v>0</v>
      </c>
      <c r="O19">
        <f t="shared" si="5"/>
        <v>0</v>
      </c>
    </row>
    <row r="20" spans="1:15" ht="17" thickTop="1" thickBot="1" x14ac:dyDescent="0.5">
      <c r="A20" s="50" t="s">
        <v>147</v>
      </c>
      <c r="B20" s="3" t="s">
        <v>178</v>
      </c>
      <c r="C20" s="3" t="s">
        <v>183</v>
      </c>
      <c r="D20" s="3" t="s">
        <v>184</v>
      </c>
      <c r="E20" s="3" t="str">
        <f t="shared" si="0"/>
        <v>AF0203_February</v>
      </c>
      <c r="F20" s="10">
        <v>37260.583919503311</v>
      </c>
      <c r="G20" s="4" t="str">
        <f t="shared" si="1"/>
        <v>No shock</v>
      </c>
      <c r="H20" s="4">
        <f t="shared" si="2"/>
        <v>0</v>
      </c>
      <c r="I20" s="5">
        <v>0</v>
      </c>
      <c r="J20" s="51">
        <v>1</v>
      </c>
      <c r="K20" s="6" t="s">
        <v>1012</v>
      </c>
      <c r="L20" s="6" t="s">
        <v>1003</v>
      </c>
      <c r="M20">
        <f t="shared" si="3"/>
        <v>0</v>
      </c>
      <c r="N20">
        <f t="shared" si="4"/>
        <v>0</v>
      </c>
      <c r="O20">
        <f t="shared" si="5"/>
        <v>0</v>
      </c>
    </row>
    <row r="21" spans="1:15" ht="17" thickTop="1" thickBot="1" x14ac:dyDescent="0.5">
      <c r="A21" s="50" t="s">
        <v>147</v>
      </c>
      <c r="B21" s="3" t="s">
        <v>178</v>
      </c>
      <c r="C21" s="3" t="s">
        <v>185</v>
      </c>
      <c r="D21" s="3" t="s">
        <v>186</v>
      </c>
      <c r="E21" s="3" t="str">
        <f t="shared" si="0"/>
        <v>AF0204_February</v>
      </c>
      <c r="F21" s="10">
        <v>102132.53965850003</v>
      </c>
      <c r="G21" s="4" t="str">
        <f t="shared" si="1"/>
        <v>No shock</v>
      </c>
      <c r="H21" s="4">
        <f t="shared" si="2"/>
        <v>0</v>
      </c>
      <c r="I21" s="5">
        <v>0</v>
      </c>
      <c r="J21" s="51" t="s">
        <v>1013</v>
      </c>
      <c r="K21" s="6" t="s">
        <v>1013</v>
      </c>
      <c r="L21" s="6" t="s">
        <v>1003</v>
      </c>
      <c r="M21">
        <f t="shared" si="3"/>
        <v>0</v>
      </c>
      <c r="N21">
        <f t="shared" si="4"/>
        <v>0</v>
      </c>
      <c r="O21">
        <f t="shared" si="5"/>
        <v>0</v>
      </c>
    </row>
    <row r="22" spans="1:15" ht="17" thickTop="1" thickBot="1" x14ac:dyDescent="0.5">
      <c r="A22" s="50" t="s">
        <v>147</v>
      </c>
      <c r="B22" s="3" t="s">
        <v>178</v>
      </c>
      <c r="C22" s="3" t="s">
        <v>187</v>
      </c>
      <c r="D22" s="3" t="s">
        <v>188</v>
      </c>
      <c r="E22" s="3" t="str">
        <f t="shared" si="0"/>
        <v>AF0205_February</v>
      </c>
      <c r="F22" s="10">
        <v>144396.67586196944</v>
      </c>
      <c r="G22" s="4" t="str">
        <f t="shared" si="1"/>
        <v>No shock</v>
      </c>
      <c r="H22" s="4">
        <f t="shared" si="2"/>
        <v>0</v>
      </c>
      <c r="I22" s="5">
        <v>0</v>
      </c>
      <c r="J22" s="51">
        <v>1</v>
      </c>
      <c r="K22" s="6" t="s">
        <v>1012</v>
      </c>
      <c r="L22" s="6" t="s">
        <v>1003</v>
      </c>
      <c r="M22">
        <f t="shared" si="3"/>
        <v>0</v>
      </c>
      <c r="N22">
        <f t="shared" si="4"/>
        <v>0</v>
      </c>
      <c r="O22">
        <f t="shared" si="5"/>
        <v>0</v>
      </c>
    </row>
    <row r="23" spans="1:15" ht="17" thickTop="1" thickBot="1" x14ac:dyDescent="0.5">
      <c r="A23" s="50" t="s">
        <v>147</v>
      </c>
      <c r="B23" s="3" t="s">
        <v>178</v>
      </c>
      <c r="C23" s="3" t="s">
        <v>189</v>
      </c>
      <c r="D23" s="3" t="s">
        <v>190</v>
      </c>
      <c r="E23" s="3" t="str">
        <f t="shared" si="0"/>
        <v>AF0206_February</v>
      </c>
      <c r="F23" s="10">
        <v>128374.68085367465</v>
      </c>
      <c r="G23" s="4" t="str">
        <f t="shared" si="1"/>
        <v>No shock</v>
      </c>
      <c r="H23" s="4">
        <f t="shared" si="2"/>
        <v>0</v>
      </c>
      <c r="I23" s="5">
        <v>0</v>
      </c>
      <c r="J23" s="51" t="s">
        <v>1013</v>
      </c>
      <c r="K23" s="6" t="s">
        <v>1013</v>
      </c>
      <c r="L23" s="6" t="s">
        <v>1003</v>
      </c>
      <c r="M23">
        <f t="shared" si="3"/>
        <v>0</v>
      </c>
      <c r="N23">
        <f t="shared" si="4"/>
        <v>0</v>
      </c>
      <c r="O23">
        <f t="shared" si="5"/>
        <v>0</v>
      </c>
    </row>
    <row r="24" spans="1:15" ht="17" thickTop="1" thickBot="1" x14ac:dyDescent="0.5">
      <c r="A24" s="50" t="s">
        <v>147</v>
      </c>
      <c r="B24" s="3" t="s">
        <v>178</v>
      </c>
      <c r="C24" s="3" t="s">
        <v>191</v>
      </c>
      <c r="D24" s="3" t="s">
        <v>192</v>
      </c>
      <c r="E24" s="3" t="str">
        <f t="shared" si="0"/>
        <v>AF0207_February</v>
      </c>
      <c r="F24" s="10">
        <v>62950.141197371639</v>
      </c>
      <c r="G24" s="4" t="str">
        <f t="shared" si="1"/>
        <v>No shock</v>
      </c>
      <c r="H24" s="4">
        <f t="shared" si="2"/>
        <v>0</v>
      </c>
      <c r="I24" s="5">
        <v>0</v>
      </c>
      <c r="J24" s="51">
        <v>1</v>
      </c>
      <c r="K24" s="6" t="s">
        <v>1012</v>
      </c>
      <c r="L24" s="6" t="s">
        <v>1003</v>
      </c>
      <c r="M24">
        <f t="shared" si="3"/>
        <v>0</v>
      </c>
      <c r="N24">
        <f t="shared" si="4"/>
        <v>0</v>
      </c>
      <c r="O24">
        <f t="shared" si="5"/>
        <v>0</v>
      </c>
    </row>
    <row r="25" spans="1:15" ht="17" thickTop="1" thickBot="1" x14ac:dyDescent="0.5">
      <c r="A25" s="50" t="s">
        <v>147</v>
      </c>
      <c r="B25" s="3" t="s">
        <v>193</v>
      </c>
      <c r="C25" s="3" t="s">
        <v>194</v>
      </c>
      <c r="D25" s="3" t="s">
        <v>195</v>
      </c>
      <c r="E25" s="3" t="str">
        <f t="shared" si="0"/>
        <v>AF0301_February</v>
      </c>
      <c r="F25" s="10">
        <v>273224.67913362751</v>
      </c>
      <c r="G25" s="4" t="str">
        <f t="shared" si="1"/>
        <v>No shock</v>
      </c>
      <c r="H25" s="4">
        <f t="shared" si="2"/>
        <v>0</v>
      </c>
      <c r="I25" s="5">
        <v>0</v>
      </c>
      <c r="J25" s="51">
        <v>1.1236842105263201</v>
      </c>
      <c r="K25" s="6" t="s">
        <v>1012</v>
      </c>
      <c r="L25" s="6" t="s">
        <v>1003</v>
      </c>
      <c r="M25">
        <f t="shared" si="3"/>
        <v>0</v>
      </c>
      <c r="N25">
        <f t="shared" si="4"/>
        <v>0</v>
      </c>
      <c r="O25">
        <f t="shared" si="5"/>
        <v>0</v>
      </c>
    </row>
    <row r="26" spans="1:15" ht="17" thickTop="1" thickBot="1" x14ac:dyDescent="0.5">
      <c r="A26" s="50" t="s">
        <v>147</v>
      </c>
      <c r="B26" s="3" t="s">
        <v>193</v>
      </c>
      <c r="C26" s="3" t="s">
        <v>196</v>
      </c>
      <c r="D26" s="3" t="s">
        <v>197</v>
      </c>
      <c r="E26" s="3" t="str">
        <f t="shared" si="0"/>
        <v>AF0302_February</v>
      </c>
      <c r="F26" s="10">
        <v>200714.92743348339</v>
      </c>
      <c r="G26" s="4" t="str">
        <f t="shared" si="1"/>
        <v>No shock</v>
      </c>
      <c r="H26" s="4">
        <f t="shared" si="2"/>
        <v>0</v>
      </c>
      <c r="I26" s="5">
        <v>0</v>
      </c>
      <c r="J26" s="51">
        <v>1.29529411764706</v>
      </c>
      <c r="K26" s="6" t="s">
        <v>1012</v>
      </c>
      <c r="L26" s="6" t="s">
        <v>1003</v>
      </c>
      <c r="M26">
        <f t="shared" si="3"/>
        <v>0</v>
      </c>
      <c r="N26">
        <f t="shared" si="4"/>
        <v>0</v>
      </c>
      <c r="O26">
        <f t="shared" si="5"/>
        <v>0</v>
      </c>
    </row>
    <row r="27" spans="1:15" ht="17" thickTop="1" thickBot="1" x14ac:dyDescent="0.5">
      <c r="A27" s="50" t="s">
        <v>147</v>
      </c>
      <c r="B27" s="3" t="s">
        <v>193</v>
      </c>
      <c r="C27" s="3" t="s">
        <v>198</v>
      </c>
      <c r="D27" s="3" t="s">
        <v>199</v>
      </c>
      <c r="E27" s="3" t="str">
        <f t="shared" si="0"/>
        <v>AF0303_February</v>
      </c>
      <c r="F27" s="10">
        <v>73419.685948146813</v>
      </c>
      <c r="G27" s="4" t="str">
        <f t="shared" si="1"/>
        <v>No shock</v>
      </c>
      <c r="H27" s="4">
        <f t="shared" si="2"/>
        <v>0</v>
      </c>
      <c r="I27" s="5">
        <v>0</v>
      </c>
      <c r="J27" s="51">
        <v>0.99615384615384595</v>
      </c>
      <c r="K27" s="6" t="s">
        <v>1012</v>
      </c>
      <c r="L27" s="6" t="s">
        <v>1003</v>
      </c>
      <c r="M27">
        <f t="shared" si="3"/>
        <v>0</v>
      </c>
      <c r="N27">
        <f t="shared" si="4"/>
        <v>0</v>
      </c>
      <c r="O27">
        <f t="shared" si="5"/>
        <v>0</v>
      </c>
    </row>
    <row r="28" spans="1:15" ht="17" thickTop="1" thickBot="1" x14ac:dyDescent="0.5">
      <c r="A28" s="50" t="s">
        <v>147</v>
      </c>
      <c r="B28" s="3" t="s">
        <v>193</v>
      </c>
      <c r="C28" s="3" t="s">
        <v>200</v>
      </c>
      <c r="D28" s="3" t="s">
        <v>201</v>
      </c>
      <c r="E28" s="3" t="str">
        <f t="shared" si="0"/>
        <v>AF0304_February</v>
      </c>
      <c r="F28" s="10">
        <v>65672.420373820598</v>
      </c>
      <c r="G28" s="4" t="str">
        <f t="shared" si="1"/>
        <v>No shock</v>
      </c>
      <c r="H28" s="4">
        <f t="shared" si="2"/>
        <v>0</v>
      </c>
      <c r="I28" s="5">
        <v>0</v>
      </c>
      <c r="J28" s="51" t="s">
        <v>1014</v>
      </c>
      <c r="K28" s="6" t="s">
        <v>1012</v>
      </c>
      <c r="L28" s="6" t="s">
        <v>1003</v>
      </c>
      <c r="M28">
        <f t="shared" si="3"/>
        <v>0</v>
      </c>
      <c r="N28">
        <f t="shared" si="4"/>
        <v>0</v>
      </c>
      <c r="O28">
        <f t="shared" si="5"/>
        <v>0</v>
      </c>
    </row>
    <row r="29" spans="1:15" ht="17" thickTop="1" thickBot="1" x14ac:dyDescent="0.5">
      <c r="A29" s="50" t="s">
        <v>147</v>
      </c>
      <c r="B29" s="3" t="s">
        <v>193</v>
      </c>
      <c r="C29" s="3" t="s">
        <v>202</v>
      </c>
      <c r="D29" s="3" t="s">
        <v>203</v>
      </c>
      <c r="E29" s="3" t="str">
        <f t="shared" si="0"/>
        <v>AF0305_February</v>
      </c>
      <c r="F29" s="10">
        <v>81688.260597158398</v>
      </c>
      <c r="G29" s="4" t="str">
        <f t="shared" si="1"/>
        <v>No shock</v>
      </c>
      <c r="H29" s="4">
        <f t="shared" si="2"/>
        <v>0</v>
      </c>
      <c r="I29" s="5">
        <v>0</v>
      </c>
      <c r="J29" s="51" t="s">
        <v>1013</v>
      </c>
      <c r="K29" s="6" t="s">
        <v>1013</v>
      </c>
      <c r="L29" s="6" t="s">
        <v>1003</v>
      </c>
      <c r="M29">
        <f t="shared" si="3"/>
        <v>0</v>
      </c>
      <c r="N29">
        <f t="shared" si="4"/>
        <v>0</v>
      </c>
      <c r="O29">
        <f t="shared" si="5"/>
        <v>0</v>
      </c>
    </row>
    <row r="30" spans="1:15" ht="17" thickTop="1" thickBot="1" x14ac:dyDescent="0.5">
      <c r="A30" s="50" t="s">
        <v>147</v>
      </c>
      <c r="B30" s="3" t="s">
        <v>193</v>
      </c>
      <c r="C30" s="3" t="s">
        <v>204</v>
      </c>
      <c r="D30" s="3" t="s">
        <v>205</v>
      </c>
      <c r="E30" s="3" t="str">
        <f t="shared" si="0"/>
        <v>AF0306_February</v>
      </c>
      <c r="F30" s="10">
        <v>45215.766159165069</v>
      </c>
      <c r="G30" s="4" t="str">
        <f t="shared" si="1"/>
        <v>No shock</v>
      </c>
      <c r="H30" s="4">
        <f t="shared" si="2"/>
        <v>0</v>
      </c>
      <c r="I30" s="5">
        <v>0</v>
      </c>
      <c r="J30" s="51">
        <v>0.99809523809523804</v>
      </c>
      <c r="K30" s="6" t="s">
        <v>1012</v>
      </c>
      <c r="L30" s="6" t="s">
        <v>1003</v>
      </c>
      <c r="M30">
        <f t="shared" si="3"/>
        <v>0</v>
      </c>
      <c r="N30">
        <f t="shared" si="4"/>
        <v>0</v>
      </c>
      <c r="O30">
        <f t="shared" si="5"/>
        <v>0</v>
      </c>
    </row>
    <row r="31" spans="1:15" ht="17" thickTop="1" thickBot="1" x14ac:dyDescent="0.5">
      <c r="A31" s="50" t="s">
        <v>147</v>
      </c>
      <c r="B31" s="3" t="s">
        <v>193</v>
      </c>
      <c r="C31" s="3" t="s">
        <v>206</v>
      </c>
      <c r="D31" s="3" t="s">
        <v>207</v>
      </c>
      <c r="E31" s="3" t="str">
        <f t="shared" si="0"/>
        <v>AF0307_February</v>
      </c>
      <c r="F31" s="10">
        <v>142510.74458242339</v>
      </c>
      <c r="G31" s="4" t="str">
        <f t="shared" si="1"/>
        <v>No shock</v>
      </c>
      <c r="H31" s="4">
        <f t="shared" si="2"/>
        <v>0</v>
      </c>
      <c r="I31" s="5">
        <v>0</v>
      </c>
      <c r="J31" s="51">
        <v>0.999</v>
      </c>
      <c r="K31" s="6" t="s">
        <v>1012</v>
      </c>
      <c r="L31" s="6" t="s">
        <v>1003</v>
      </c>
      <c r="M31">
        <f t="shared" si="3"/>
        <v>0</v>
      </c>
      <c r="N31">
        <f t="shared" si="4"/>
        <v>0</v>
      </c>
      <c r="O31">
        <f t="shared" si="5"/>
        <v>0</v>
      </c>
    </row>
    <row r="32" spans="1:15" ht="17" thickTop="1" thickBot="1" x14ac:dyDescent="0.5">
      <c r="A32" s="50" t="s">
        <v>147</v>
      </c>
      <c r="B32" s="3" t="s">
        <v>193</v>
      </c>
      <c r="C32" s="3" t="s">
        <v>208</v>
      </c>
      <c r="D32" s="3" t="s">
        <v>209</v>
      </c>
      <c r="E32" s="3" t="str">
        <f t="shared" si="0"/>
        <v>AF0308_February</v>
      </c>
      <c r="F32" s="10">
        <v>35198.707062694943</v>
      </c>
      <c r="G32" s="4" t="str">
        <f t="shared" si="1"/>
        <v>Shock</v>
      </c>
      <c r="H32" s="4">
        <f t="shared" si="2"/>
        <v>1</v>
      </c>
      <c r="I32" s="5">
        <v>0</v>
      </c>
      <c r="J32" s="51">
        <v>3.3720930232558101E-2</v>
      </c>
      <c r="K32" s="6" t="s">
        <v>1012</v>
      </c>
      <c r="L32" s="6" t="s">
        <v>1003</v>
      </c>
      <c r="M32">
        <f t="shared" si="3"/>
        <v>0</v>
      </c>
      <c r="N32">
        <f t="shared" si="4"/>
        <v>1</v>
      </c>
      <c r="O32">
        <f t="shared" si="5"/>
        <v>0</v>
      </c>
    </row>
    <row r="33" spans="1:15" ht="17" thickTop="1" thickBot="1" x14ac:dyDescent="0.5">
      <c r="A33" s="50" t="s">
        <v>147</v>
      </c>
      <c r="B33" s="3" t="s">
        <v>193</v>
      </c>
      <c r="C33" s="3" t="s">
        <v>210</v>
      </c>
      <c r="D33" s="3" t="s">
        <v>211</v>
      </c>
      <c r="E33" s="3" t="str">
        <f t="shared" si="0"/>
        <v>AF0309_February</v>
      </c>
      <c r="F33" s="10">
        <v>58328.015678462427</v>
      </c>
      <c r="G33" s="4" t="str">
        <f t="shared" si="1"/>
        <v>No shock</v>
      </c>
      <c r="H33" s="4">
        <f t="shared" si="2"/>
        <v>0</v>
      </c>
      <c r="I33" s="5">
        <v>0</v>
      </c>
      <c r="J33" s="51">
        <v>0.99363636363636398</v>
      </c>
      <c r="K33" s="6" t="s">
        <v>1012</v>
      </c>
      <c r="L33" s="6" t="s">
        <v>1003</v>
      </c>
      <c r="M33">
        <f t="shared" si="3"/>
        <v>0</v>
      </c>
      <c r="N33">
        <f t="shared" si="4"/>
        <v>0</v>
      </c>
      <c r="O33">
        <f t="shared" si="5"/>
        <v>0</v>
      </c>
    </row>
    <row r="34" spans="1:15" ht="17" thickTop="1" thickBot="1" x14ac:dyDescent="0.5">
      <c r="A34" s="50" t="s">
        <v>147</v>
      </c>
      <c r="B34" s="3" t="s">
        <v>193</v>
      </c>
      <c r="C34" s="3" t="s">
        <v>212</v>
      </c>
      <c r="D34" s="3" t="s">
        <v>213</v>
      </c>
      <c r="E34" s="3" t="str">
        <f t="shared" si="0"/>
        <v>AF0310_February</v>
      </c>
      <c r="F34" s="10">
        <v>36935.98380349105</v>
      </c>
      <c r="G34" s="4" t="str">
        <f t="shared" si="1"/>
        <v>No shock</v>
      </c>
      <c r="H34" s="4">
        <f t="shared" si="2"/>
        <v>0</v>
      </c>
      <c r="I34" s="5">
        <v>0</v>
      </c>
      <c r="J34" s="51">
        <v>0.997647058823529</v>
      </c>
      <c r="K34" s="6" t="s">
        <v>1012</v>
      </c>
      <c r="L34" s="6" t="s">
        <v>1003</v>
      </c>
      <c r="M34">
        <f t="shared" si="3"/>
        <v>0</v>
      </c>
      <c r="N34">
        <f t="shared" si="4"/>
        <v>0</v>
      </c>
      <c r="O34">
        <f t="shared" si="5"/>
        <v>0</v>
      </c>
    </row>
    <row r="35" spans="1:15" ht="17" thickTop="1" thickBot="1" x14ac:dyDescent="0.5">
      <c r="A35" s="50" t="s">
        <v>147</v>
      </c>
      <c r="B35" s="3" t="s">
        <v>214</v>
      </c>
      <c r="C35" s="3" t="s">
        <v>215</v>
      </c>
      <c r="D35" s="3" t="s">
        <v>216</v>
      </c>
      <c r="E35" s="3" t="str">
        <f t="shared" si="0"/>
        <v>AF0401_February</v>
      </c>
      <c r="F35" s="10">
        <v>53541.464242590693</v>
      </c>
      <c r="G35" s="4" t="str">
        <f t="shared" si="1"/>
        <v>No shock</v>
      </c>
      <c r="H35" s="4">
        <f t="shared" si="2"/>
        <v>0</v>
      </c>
      <c r="I35" s="5">
        <v>0</v>
      </c>
      <c r="J35" s="51">
        <v>1</v>
      </c>
      <c r="K35" s="6" t="s">
        <v>1012</v>
      </c>
      <c r="L35" s="6" t="s">
        <v>1003</v>
      </c>
      <c r="M35">
        <f t="shared" si="3"/>
        <v>0</v>
      </c>
      <c r="N35">
        <f t="shared" si="4"/>
        <v>0</v>
      </c>
      <c r="O35">
        <f t="shared" si="5"/>
        <v>0</v>
      </c>
    </row>
    <row r="36" spans="1:15" ht="17" thickTop="1" thickBot="1" x14ac:dyDescent="0.5">
      <c r="A36" s="50" t="s">
        <v>147</v>
      </c>
      <c r="B36" s="3" t="s">
        <v>214</v>
      </c>
      <c r="C36" s="3" t="s">
        <v>217</v>
      </c>
      <c r="D36" s="3" t="s">
        <v>218</v>
      </c>
      <c r="E36" s="3" t="str">
        <f t="shared" si="0"/>
        <v>AF0402_February</v>
      </c>
      <c r="F36" s="10">
        <v>93121.067367126263</v>
      </c>
      <c r="G36" s="4" t="str">
        <f t="shared" si="1"/>
        <v>No shock</v>
      </c>
      <c r="H36" s="4">
        <f t="shared" si="2"/>
        <v>0</v>
      </c>
      <c r="I36" s="5">
        <v>0</v>
      </c>
      <c r="J36" s="51">
        <v>0.99560000000000004</v>
      </c>
      <c r="K36" s="6" t="s">
        <v>1012</v>
      </c>
      <c r="L36" s="6" t="s">
        <v>1003</v>
      </c>
      <c r="M36">
        <f t="shared" si="3"/>
        <v>0</v>
      </c>
      <c r="N36">
        <f t="shared" si="4"/>
        <v>0</v>
      </c>
      <c r="O36">
        <f t="shared" si="5"/>
        <v>0</v>
      </c>
    </row>
    <row r="37" spans="1:15" ht="17" thickTop="1" thickBot="1" x14ac:dyDescent="0.5">
      <c r="A37" s="50" t="s">
        <v>147</v>
      </c>
      <c r="B37" s="3" t="s">
        <v>214</v>
      </c>
      <c r="C37" s="3" t="s">
        <v>219</v>
      </c>
      <c r="D37" s="3" t="s">
        <v>220</v>
      </c>
      <c r="E37" s="3" t="str">
        <f t="shared" si="0"/>
        <v>AF0403_February</v>
      </c>
      <c r="F37" s="10">
        <v>60969.070031395291</v>
      </c>
      <c r="G37" s="4" t="str">
        <f t="shared" si="1"/>
        <v>No shock</v>
      </c>
      <c r="H37" s="4">
        <f t="shared" si="2"/>
        <v>0</v>
      </c>
      <c r="I37" s="5">
        <v>0</v>
      </c>
      <c r="J37" s="51">
        <v>0.98947368421052595</v>
      </c>
      <c r="K37" s="6" t="s">
        <v>1012</v>
      </c>
      <c r="L37" s="6" t="s">
        <v>1003</v>
      </c>
      <c r="M37">
        <f t="shared" si="3"/>
        <v>0</v>
      </c>
      <c r="N37">
        <f t="shared" si="4"/>
        <v>0</v>
      </c>
      <c r="O37">
        <f t="shared" si="5"/>
        <v>0</v>
      </c>
    </row>
    <row r="38" spans="1:15" ht="17" thickTop="1" thickBot="1" x14ac:dyDescent="0.5">
      <c r="A38" s="50" t="s">
        <v>147</v>
      </c>
      <c r="B38" s="3" t="s">
        <v>214</v>
      </c>
      <c r="C38" s="3" t="s">
        <v>221</v>
      </c>
      <c r="D38" s="3" t="s">
        <v>222</v>
      </c>
      <c r="E38" s="3" t="str">
        <f t="shared" si="0"/>
        <v>AF0404_February</v>
      </c>
      <c r="F38" s="10">
        <v>155018.31294177327</v>
      </c>
      <c r="G38" s="4" t="str">
        <f t="shared" si="1"/>
        <v>No shock</v>
      </c>
      <c r="H38" s="4">
        <f t="shared" si="2"/>
        <v>0</v>
      </c>
      <c r="I38" s="5">
        <v>0</v>
      </c>
      <c r="J38" s="51">
        <v>0.995714285714286</v>
      </c>
      <c r="K38" s="6" t="s">
        <v>1012</v>
      </c>
      <c r="L38" s="6" t="s">
        <v>1003</v>
      </c>
      <c r="M38">
        <f t="shared" si="3"/>
        <v>0</v>
      </c>
      <c r="N38">
        <f t="shared" si="4"/>
        <v>0</v>
      </c>
      <c r="O38">
        <f t="shared" si="5"/>
        <v>0</v>
      </c>
    </row>
    <row r="39" spans="1:15" ht="17" thickTop="1" thickBot="1" x14ac:dyDescent="0.5">
      <c r="A39" s="50" t="s">
        <v>147</v>
      </c>
      <c r="B39" s="3" t="s">
        <v>214</v>
      </c>
      <c r="C39" s="3" t="s">
        <v>223</v>
      </c>
      <c r="D39" s="3" t="s">
        <v>224</v>
      </c>
      <c r="E39" s="3" t="str">
        <f t="shared" si="0"/>
        <v>AF0405_February</v>
      </c>
      <c r="F39" s="10">
        <v>199203.02344659794</v>
      </c>
      <c r="G39" s="4" t="str">
        <f t="shared" si="1"/>
        <v>No shock</v>
      </c>
      <c r="H39" s="4">
        <f t="shared" si="2"/>
        <v>0</v>
      </c>
      <c r="I39" s="5">
        <v>0</v>
      </c>
      <c r="J39" s="51">
        <v>0.99511111111111095</v>
      </c>
      <c r="K39" s="6" t="s">
        <v>1012</v>
      </c>
      <c r="L39" s="6" t="s">
        <v>1003</v>
      </c>
      <c r="M39">
        <f t="shared" si="3"/>
        <v>0</v>
      </c>
      <c r="N39">
        <f t="shared" si="4"/>
        <v>0</v>
      </c>
      <c r="O39">
        <f t="shared" si="5"/>
        <v>0</v>
      </c>
    </row>
    <row r="40" spans="1:15" ht="17" thickTop="1" thickBot="1" x14ac:dyDescent="0.5">
      <c r="A40" s="50" t="s">
        <v>147</v>
      </c>
      <c r="B40" s="3" t="s">
        <v>214</v>
      </c>
      <c r="C40" s="3" t="s">
        <v>225</v>
      </c>
      <c r="D40" s="3" t="s">
        <v>226</v>
      </c>
      <c r="E40" s="3" t="str">
        <f t="shared" si="0"/>
        <v>AF0406_February</v>
      </c>
      <c r="F40" s="10">
        <v>56811.402788971558</v>
      </c>
      <c r="G40" s="4" t="str">
        <f t="shared" si="1"/>
        <v>No shock</v>
      </c>
      <c r="H40" s="4">
        <f t="shared" si="2"/>
        <v>0</v>
      </c>
      <c r="I40" s="5">
        <v>0</v>
      </c>
      <c r="J40" s="51">
        <v>1</v>
      </c>
      <c r="K40" s="6" t="s">
        <v>1012</v>
      </c>
      <c r="L40" s="6" t="s">
        <v>1003</v>
      </c>
      <c r="M40">
        <f t="shared" si="3"/>
        <v>0</v>
      </c>
      <c r="N40">
        <f t="shared" si="4"/>
        <v>0</v>
      </c>
      <c r="O40">
        <f t="shared" si="5"/>
        <v>0</v>
      </c>
    </row>
    <row r="41" spans="1:15" ht="17" thickTop="1" thickBot="1" x14ac:dyDescent="0.5">
      <c r="A41" s="50" t="s">
        <v>147</v>
      </c>
      <c r="B41" s="3" t="s">
        <v>214</v>
      </c>
      <c r="C41" s="3" t="s">
        <v>227</v>
      </c>
      <c r="D41" s="3" t="s">
        <v>228</v>
      </c>
      <c r="E41" s="3" t="str">
        <f t="shared" si="0"/>
        <v>AF0407_February</v>
      </c>
      <c r="F41" s="10">
        <v>49342.467088335783</v>
      </c>
      <c r="G41" s="4" t="str">
        <f t="shared" si="1"/>
        <v>No shock</v>
      </c>
      <c r="H41" s="4">
        <f t="shared" si="2"/>
        <v>0</v>
      </c>
      <c r="I41" s="5">
        <v>0</v>
      </c>
      <c r="J41" s="51">
        <v>1</v>
      </c>
      <c r="K41" s="6" t="s">
        <v>1012</v>
      </c>
      <c r="L41" s="6" t="s">
        <v>1003</v>
      </c>
      <c r="M41">
        <f t="shared" si="3"/>
        <v>0</v>
      </c>
      <c r="N41">
        <f t="shared" si="4"/>
        <v>0</v>
      </c>
      <c r="O41">
        <f t="shared" si="5"/>
        <v>0</v>
      </c>
    </row>
    <row r="42" spans="1:15" ht="17" thickTop="1" thickBot="1" x14ac:dyDescent="0.5">
      <c r="A42" s="50" t="s">
        <v>147</v>
      </c>
      <c r="B42" s="3" t="s">
        <v>214</v>
      </c>
      <c r="C42" s="3" t="s">
        <v>229</v>
      </c>
      <c r="D42" s="3" t="s">
        <v>230</v>
      </c>
      <c r="E42" s="3" t="str">
        <f t="shared" si="0"/>
        <v>AF0408_February</v>
      </c>
      <c r="F42" s="10">
        <v>72392.580548847996</v>
      </c>
      <c r="G42" s="4" t="str">
        <f t="shared" si="1"/>
        <v>No shock</v>
      </c>
      <c r="H42" s="4">
        <f t="shared" si="2"/>
        <v>0</v>
      </c>
      <c r="I42" s="5">
        <v>0</v>
      </c>
      <c r="J42" s="51">
        <v>1</v>
      </c>
      <c r="K42" s="6" t="s">
        <v>1012</v>
      </c>
      <c r="L42" s="6" t="s">
        <v>1003</v>
      </c>
      <c r="M42">
        <f t="shared" si="3"/>
        <v>0</v>
      </c>
      <c r="N42">
        <f t="shared" si="4"/>
        <v>0</v>
      </c>
      <c r="O42">
        <f t="shared" si="5"/>
        <v>0</v>
      </c>
    </row>
    <row r="43" spans="1:15" ht="17" thickTop="1" thickBot="1" x14ac:dyDescent="0.5">
      <c r="A43" s="50" t="s">
        <v>147</v>
      </c>
      <c r="B43" s="3" t="s">
        <v>214</v>
      </c>
      <c r="C43" s="3" t="s">
        <v>231</v>
      </c>
      <c r="D43" s="3" t="s">
        <v>232</v>
      </c>
      <c r="E43" s="3" t="str">
        <f t="shared" si="0"/>
        <v>AF0409_February</v>
      </c>
      <c r="F43" s="10">
        <v>166173.73250240349</v>
      </c>
      <c r="G43" s="4" t="str">
        <f t="shared" si="1"/>
        <v>No shock</v>
      </c>
      <c r="H43" s="4">
        <f t="shared" si="2"/>
        <v>0</v>
      </c>
      <c r="I43" s="5">
        <v>0</v>
      </c>
      <c r="J43" s="51">
        <v>1.0010582010582001</v>
      </c>
      <c r="K43" s="6" t="s">
        <v>1012</v>
      </c>
      <c r="L43" s="6" t="s">
        <v>1003</v>
      </c>
      <c r="M43">
        <f t="shared" si="3"/>
        <v>0</v>
      </c>
      <c r="N43">
        <f t="shared" si="4"/>
        <v>0</v>
      </c>
      <c r="O43">
        <f t="shared" si="5"/>
        <v>0</v>
      </c>
    </row>
    <row r="44" spans="1:15" ht="17" thickTop="1" thickBot="1" x14ac:dyDescent="0.5">
      <c r="A44" s="50" t="s">
        <v>147</v>
      </c>
      <c r="B44" s="3" t="s">
        <v>233</v>
      </c>
      <c r="C44" s="3" t="s">
        <v>234</v>
      </c>
      <c r="D44" s="3" t="s">
        <v>235</v>
      </c>
      <c r="E44" s="3" t="str">
        <f t="shared" si="0"/>
        <v>AF0501_February</v>
      </c>
      <c r="F44" s="10">
        <v>189272.4854302569</v>
      </c>
      <c r="G44" s="4" t="str">
        <f t="shared" si="1"/>
        <v>No shock</v>
      </c>
      <c r="H44" s="4">
        <f t="shared" si="2"/>
        <v>0</v>
      </c>
      <c r="I44" s="5">
        <v>0</v>
      </c>
      <c r="J44" s="51">
        <v>1.00057142857143</v>
      </c>
      <c r="K44" s="6" t="s">
        <v>1012</v>
      </c>
      <c r="L44" s="6" t="s">
        <v>1003</v>
      </c>
      <c r="M44">
        <f t="shared" si="3"/>
        <v>0</v>
      </c>
      <c r="N44">
        <f t="shared" si="4"/>
        <v>0</v>
      </c>
      <c r="O44">
        <f t="shared" si="5"/>
        <v>0</v>
      </c>
    </row>
    <row r="45" spans="1:15" ht="17" thickTop="1" thickBot="1" x14ac:dyDescent="0.5">
      <c r="A45" s="50" t="s">
        <v>147</v>
      </c>
      <c r="B45" s="3" t="s">
        <v>233</v>
      </c>
      <c r="C45" s="3" t="s">
        <v>236</v>
      </c>
      <c r="D45" s="3" t="s">
        <v>237</v>
      </c>
      <c r="E45" s="3" t="str">
        <f t="shared" si="0"/>
        <v>AF0502_February</v>
      </c>
      <c r="F45" s="10">
        <v>143328.78023667666</v>
      </c>
      <c r="G45" s="4" t="str">
        <f t="shared" si="1"/>
        <v>No shock</v>
      </c>
      <c r="H45" s="4">
        <f t="shared" si="2"/>
        <v>0</v>
      </c>
      <c r="I45" s="5">
        <v>0</v>
      </c>
      <c r="J45" s="51">
        <v>1</v>
      </c>
      <c r="K45" s="6" t="s">
        <v>1012</v>
      </c>
      <c r="L45" s="6" t="s">
        <v>1003</v>
      </c>
      <c r="M45">
        <f t="shared" si="3"/>
        <v>0</v>
      </c>
      <c r="N45">
        <f t="shared" si="4"/>
        <v>0</v>
      </c>
      <c r="O45">
        <f t="shared" si="5"/>
        <v>0</v>
      </c>
    </row>
    <row r="46" spans="1:15" ht="17" thickTop="1" thickBot="1" x14ac:dyDescent="0.5">
      <c r="A46" s="50" t="s">
        <v>147</v>
      </c>
      <c r="B46" s="3" t="s">
        <v>233</v>
      </c>
      <c r="C46" s="3" t="s">
        <v>238</v>
      </c>
      <c r="D46" s="3" t="s">
        <v>239</v>
      </c>
      <c r="E46" s="3" t="str">
        <f t="shared" si="0"/>
        <v>AF0503_February</v>
      </c>
      <c r="F46" s="10">
        <v>62270.294954235767</v>
      </c>
      <c r="G46" s="4" t="str">
        <f t="shared" si="1"/>
        <v>No shock</v>
      </c>
      <c r="H46" s="4">
        <f t="shared" si="2"/>
        <v>0</v>
      </c>
      <c r="I46" s="5">
        <v>0</v>
      </c>
      <c r="J46" s="51">
        <v>1</v>
      </c>
      <c r="K46" s="6" t="s">
        <v>1012</v>
      </c>
      <c r="L46" s="6" t="s">
        <v>1003</v>
      </c>
      <c r="M46">
        <f t="shared" si="3"/>
        <v>0</v>
      </c>
      <c r="N46">
        <f t="shared" si="4"/>
        <v>0</v>
      </c>
      <c r="O46">
        <f t="shared" si="5"/>
        <v>0</v>
      </c>
    </row>
    <row r="47" spans="1:15" ht="17" thickTop="1" thickBot="1" x14ac:dyDescent="0.5">
      <c r="A47" s="50" t="s">
        <v>147</v>
      </c>
      <c r="B47" s="3" t="s">
        <v>233</v>
      </c>
      <c r="C47" s="3" t="s">
        <v>240</v>
      </c>
      <c r="D47" s="3" t="s">
        <v>241</v>
      </c>
      <c r="E47" s="3" t="str">
        <f t="shared" si="0"/>
        <v>AF0504_February</v>
      </c>
      <c r="F47" s="10">
        <v>35671.265541646397</v>
      </c>
      <c r="G47" s="4" t="str">
        <f t="shared" si="1"/>
        <v>No shock</v>
      </c>
      <c r="H47" s="4">
        <f t="shared" si="2"/>
        <v>0</v>
      </c>
      <c r="I47" s="5">
        <v>0</v>
      </c>
      <c r="J47" s="51">
        <v>1</v>
      </c>
      <c r="K47" s="6" t="s">
        <v>1012</v>
      </c>
      <c r="L47" s="6" t="s">
        <v>1003</v>
      </c>
      <c r="M47">
        <f t="shared" si="3"/>
        <v>0</v>
      </c>
      <c r="N47">
        <f t="shared" si="4"/>
        <v>0</v>
      </c>
      <c r="O47">
        <f t="shared" si="5"/>
        <v>0</v>
      </c>
    </row>
    <row r="48" spans="1:15" ht="17" thickTop="1" thickBot="1" x14ac:dyDescent="0.5">
      <c r="A48" s="50" t="s">
        <v>147</v>
      </c>
      <c r="B48" s="3" t="s">
        <v>233</v>
      </c>
      <c r="C48" s="3" t="s">
        <v>242</v>
      </c>
      <c r="D48" s="3" t="s">
        <v>243</v>
      </c>
      <c r="E48" s="3" t="str">
        <f t="shared" si="0"/>
        <v>AF0505_February</v>
      </c>
      <c r="F48" s="10">
        <v>100528.56824673899</v>
      </c>
      <c r="G48" s="4" t="str">
        <f t="shared" si="1"/>
        <v>No shock</v>
      </c>
      <c r="H48" s="4">
        <f t="shared" si="2"/>
        <v>0</v>
      </c>
      <c r="I48" s="5">
        <v>0</v>
      </c>
      <c r="J48" s="51">
        <v>1</v>
      </c>
      <c r="K48" s="6" t="s">
        <v>1012</v>
      </c>
      <c r="L48" s="6" t="s">
        <v>1003</v>
      </c>
      <c r="M48">
        <f t="shared" si="3"/>
        <v>0</v>
      </c>
      <c r="N48">
        <f t="shared" si="4"/>
        <v>0</v>
      </c>
      <c r="O48">
        <f t="shared" si="5"/>
        <v>0</v>
      </c>
    </row>
    <row r="49" spans="1:15" ht="17" thickTop="1" thickBot="1" x14ac:dyDescent="0.5">
      <c r="A49" s="50" t="s">
        <v>147</v>
      </c>
      <c r="B49" s="3" t="s">
        <v>233</v>
      </c>
      <c r="C49" s="3" t="s">
        <v>244</v>
      </c>
      <c r="D49" s="3" t="s">
        <v>245</v>
      </c>
      <c r="E49" s="3" t="str">
        <f t="shared" si="0"/>
        <v>AF0506_February</v>
      </c>
      <c r="F49" s="10">
        <v>31165.722273363379</v>
      </c>
      <c r="G49" s="4" t="str">
        <f t="shared" si="1"/>
        <v>No shock</v>
      </c>
      <c r="H49" s="4">
        <f t="shared" si="2"/>
        <v>0</v>
      </c>
      <c r="I49" s="5">
        <v>0</v>
      </c>
      <c r="J49" s="51">
        <v>0.99868421052631595</v>
      </c>
      <c r="K49" s="6" t="s">
        <v>1012</v>
      </c>
      <c r="L49" s="6" t="s">
        <v>1003</v>
      </c>
      <c r="M49">
        <f t="shared" si="3"/>
        <v>0</v>
      </c>
      <c r="N49">
        <f t="shared" si="4"/>
        <v>0</v>
      </c>
      <c r="O49">
        <f t="shared" si="5"/>
        <v>0</v>
      </c>
    </row>
    <row r="50" spans="1:15" ht="17" thickTop="1" thickBot="1" x14ac:dyDescent="0.5">
      <c r="A50" s="50" t="s">
        <v>147</v>
      </c>
      <c r="B50" s="3" t="s">
        <v>233</v>
      </c>
      <c r="C50" s="3" t="s">
        <v>246</v>
      </c>
      <c r="D50" s="3" t="s">
        <v>247</v>
      </c>
      <c r="E50" s="3" t="str">
        <f t="shared" si="0"/>
        <v>AF0507_February</v>
      </c>
      <c r="F50" s="10">
        <v>34184.697862123976</v>
      </c>
      <c r="G50" s="4" t="str">
        <f t="shared" si="1"/>
        <v>No shock</v>
      </c>
      <c r="H50" s="4">
        <f t="shared" si="2"/>
        <v>0</v>
      </c>
      <c r="I50" s="5">
        <v>0</v>
      </c>
      <c r="J50" s="51">
        <v>1</v>
      </c>
      <c r="K50" s="6" t="s">
        <v>1012</v>
      </c>
      <c r="L50" s="6" t="s">
        <v>1003</v>
      </c>
      <c r="M50">
        <f t="shared" si="3"/>
        <v>0</v>
      </c>
      <c r="N50">
        <f t="shared" si="4"/>
        <v>0</v>
      </c>
      <c r="O50">
        <f t="shared" si="5"/>
        <v>0</v>
      </c>
    </row>
    <row r="51" spans="1:15" ht="17" thickTop="1" thickBot="1" x14ac:dyDescent="0.5">
      <c r="A51" s="50" t="s">
        <v>147</v>
      </c>
      <c r="B51" s="3" t="s">
        <v>248</v>
      </c>
      <c r="C51" s="3" t="s">
        <v>249</v>
      </c>
      <c r="D51" s="3" t="s">
        <v>250</v>
      </c>
      <c r="E51" s="3" t="str">
        <f t="shared" si="0"/>
        <v>AF0601_February</v>
      </c>
      <c r="F51" s="10">
        <v>238045.6012334456</v>
      </c>
      <c r="G51" s="4" t="str">
        <f t="shared" si="1"/>
        <v>No shock</v>
      </c>
      <c r="H51" s="4">
        <f t="shared" si="2"/>
        <v>0</v>
      </c>
      <c r="I51" s="5">
        <v>0</v>
      </c>
      <c r="J51" s="51">
        <v>1.3855390806218</v>
      </c>
      <c r="K51" s="6" t="s">
        <v>1012</v>
      </c>
      <c r="L51" s="6" t="s">
        <v>1003</v>
      </c>
      <c r="M51">
        <f t="shared" si="3"/>
        <v>0</v>
      </c>
      <c r="N51">
        <f t="shared" si="4"/>
        <v>0</v>
      </c>
      <c r="O51">
        <f t="shared" si="5"/>
        <v>0</v>
      </c>
    </row>
    <row r="52" spans="1:15" ht="17" thickTop="1" thickBot="1" x14ac:dyDescent="0.5">
      <c r="A52" s="50" t="s">
        <v>147</v>
      </c>
      <c r="B52" s="3" t="s">
        <v>248</v>
      </c>
      <c r="C52" s="3" t="s">
        <v>251</v>
      </c>
      <c r="D52" s="3" t="s">
        <v>252</v>
      </c>
      <c r="E52" s="3" t="str">
        <f t="shared" si="0"/>
        <v>AF0602_February</v>
      </c>
      <c r="F52" s="10">
        <v>201721.83159886286</v>
      </c>
      <c r="G52" s="4" t="str">
        <f t="shared" si="1"/>
        <v>No shock</v>
      </c>
      <c r="H52" s="4">
        <f t="shared" si="2"/>
        <v>0</v>
      </c>
      <c r="I52" s="5">
        <v>0</v>
      </c>
      <c r="J52" s="51">
        <v>0.99240283794813799</v>
      </c>
      <c r="K52" s="6" t="s">
        <v>1012</v>
      </c>
      <c r="L52" s="6" t="s">
        <v>1003</v>
      </c>
      <c r="M52">
        <f t="shared" si="3"/>
        <v>0</v>
      </c>
      <c r="N52">
        <f t="shared" si="4"/>
        <v>0</v>
      </c>
      <c r="O52">
        <f t="shared" si="5"/>
        <v>0</v>
      </c>
    </row>
    <row r="53" spans="1:15" ht="17" thickTop="1" thickBot="1" x14ac:dyDescent="0.5">
      <c r="A53" s="50" t="s">
        <v>147</v>
      </c>
      <c r="B53" s="3" t="s">
        <v>248</v>
      </c>
      <c r="C53" s="3" t="s">
        <v>253</v>
      </c>
      <c r="D53" s="3" t="s">
        <v>254</v>
      </c>
      <c r="E53" s="3" t="str">
        <f t="shared" si="0"/>
        <v>AF0603_February</v>
      </c>
      <c r="F53" s="10">
        <v>222699.76319205342</v>
      </c>
      <c r="G53" s="4" t="str">
        <f t="shared" si="1"/>
        <v>No shock</v>
      </c>
      <c r="H53" s="4">
        <f t="shared" si="2"/>
        <v>0</v>
      </c>
      <c r="I53" s="5">
        <v>0</v>
      </c>
      <c r="J53" s="51">
        <v>1.15596330275229</v>
      </c>
      <c r="K53" s="6" t="s">
        <v>1012</v>
      </c>
      <c r="L53" s="6" t="s">
        <v>1003</v>
      </c>
      <c r="M53">
        <f t="shared" si="3"/>
        <v>0</v>
      </c>
      <c r="N53">
        <f t="shared" si="4"/>
        <v>0</v>
      </c>
      <c r="O53">
        <f t="shared" si="5"/>
        <v>0</v>
      </c>
    </row>
    <row r="54" spans="1:15" ht="17" thickTop="1" thickBot="1" x14ac:dyDescent="0.5">
      <c r="A54" s="50" t="s">
        <v>147</v>
      </c>
      <c r="B54" s="3" t="s">
        <v>248</v>
      </c>
      <c r="C54" s="3" t="s">
        <v>255</v>
      </c>
      <c r="D54" s="3" t="s">
        <v>256</v>
      </c>
      <c r="E54" s="3" t="str">
        <f t="shared" si="0"/>
        <v>AF0604_February</v>
      </c>
      <c r="F54" s="10">
        <v>112296.79380082421</v>
      </c>
      <c r="G54" s="4" t="str">
        <f t="shared" si="1"/>
        <v>No shock</v>
      </c>
      <c r="H54" s="4">
        <f t="shared" si="2"/>
        <v>0</v>
      </c>
      <c r="I54" s="5">
        <v>0</v>
      </c>
      <c r="J54" s="51">
        <v>1.54034477763291</v>
      </c>
      <c r="K54" s="6" t="s">
        <v>1012</v>
      </c>
      <c r="L54" s="6" t="s">
        <v>1003</v>
      </c>
      <c r="M54">
        <f t="shared" si="3"/>
        <v>0</v>
      </c>
      <c r="N54">
        <f t="shared" si="4"/>
        <v>0</v>
      </c>
      <c r="O54">
        <f t="shared" si="5"/>
        <v>0</v>
      </c>
    </row>
    <row r="55" spans="1:15" ht="17" thickTop="1" thickBot="1" x14ac:dyDescent="0.5">
      <c r="A55" s="50" t="s">
        <v>147</v>
      </c>
      <c r="B55" s="3" t="s">
        <v>248</v>
      </c>
      <c r="C55" s="3" t="s">
        <v>257</v>
      </c>
      <c r="D55" s="3" t="s">
        <v>258</v>
      </c>
      <c r="E55" s="3" t="str">
        <f t="shared" si="0"/>
        <v>AF0605_February</v>
      </c>
      <c r="F55" s="10">
        <v>91043.021563807255</v>
      </c>
      <c r="G55" s="4" t="str">
        <f t="shared" si="1"/>
        <v>Shock</v>
      </c>
      <c r="H55" s="4">
        <f t="shared" si="2"/>
        <v>1</v>
      </c>
      <c r="I55" s="5">
        <v>0.5</v>
      </c>
      <c r="J55" s="51">
        <v>1.0608840700583799</v>
      </c>
      <c r="K55" s="6" t="s">
        <v>1012</v>
      </c>
      <c r="L55" s="6" t="s">
        <v>1003</v>
      </c>
      <c r="M55">
        <f t="shared" si="3"/>
        <v>1</v>
      </c>
      <c r="N55">
        <f t="shared" si="4"/>
        <v>0</v>
      </c>
      <c r="O55">
        <f t="shared" si="5"/>
        <v>0</v>
      </c>
    </row>
    <row r="56" spans="1:15" ht="17" thickTop="1" thickBot="1" x14ac:dyDescent="0.5">
      <c r="A56" s="50" t="s">
        <v>147</v>
      </c>
      <c r="B56" s="3" t="s">
        <v>248</v>
      </c>
      <c r="C56" s="3" t="s">
        <v>259</v>
      </c>
      <c r="D56" s="3" t="s">
        <v>260</v>
      </c>
      <c r="E56" s="3" t="str">
        <f t="shared" si="0"/>
        <v>AF0606_February</v>
      </c>
      <c r="F56" s="10">
        <v>91546.207751631766</v>
      </c>
      <c r="G56" s="4" t="str">
        <f t="shared" si="1"/>
        <v>No shock</v>
      </c>
      <c r="H56" s="4">
        <f t="shared" si="2"/>
        <v>0</v>
      </c>
      <c r="I56" s="5">
        <v>0</v>
      </c>
      <c r="J56" s="51">
        <v>1.0350130115921501</v>
      </c>
      <c r="K56" s="6" t="s">
        <v>1012</v>
      </c>
      <c r="L56" s="6" t="s">
        <v>1003</v>
      </c>
      <c r="M56">
        <f t="shared" si="3"/>
        <v>0</v>
      </c>
      <c r="N56">
        <f t="shared" si="4"/>
        <v>0</v>
      </c>
      <c r="O56">
        <f t="shared" si="5"/>
        <v>0</v>
      </c>
    </row>
    <row r="57" spans="1:15" ht="17" thickTop="1" thickBot="1" x14ac:dyDescent="0.5">
      <c r="A57" s="50" t="s">
        <v>147</v>
      </c>
      <c r="B57" s="3" t="s">
        <v>248</v>
      </c>
      <c r="C57" s="3" t="s">
        <v>261</v>
      </c>
      <c r="D57" s="3" t="s">
        <v>262</v>
      </c>
      <c r="E57" s="3" t="str">
        <f t="shared" si="0"/>
        <v>AF0607_February</v>
      </c>
      <c r="F57" s="10">
        <v>111824.58624222687</v>
      </c>
      <c r="G57" s="4" t="str">
        <f t="shared" si="1"/>
        <v>No shock</v>
      </c>
      <c r="H57" s="4">
        <f t="shared" si="2"/>
        <v>0</v>
      </c>
      <c r="I57" s="5">
        <v>0</v>
      </c>
      <c r="J57" s="51">
        <v>0.88669312383575005</v>
      </c>
      <c r="K57" s="6" t="s">
        <v>1012</v>
      </c>
      <c r="L57" s="6" t="s">
        <v>1003</v>
      </c>
      <c r="M57">
        <f t="shared" si="3"/>
        <v>0</v>
      </c>
      <c r="N57">
        <f t="shared" si="4"/>
        <v>0</v>
      </c>
      <c r="O57">
        <f t="shared" si="5"/>
        <v>0</v>
      </c>
    </row>
    <row r="58" spans="1:15" ht="17" thickTop="1" thickBot="1" x14ac:dyDescent="0.5">
      <c r="A58" s="50" t="s">
        <v>147</v>
      </c>
      <c r="B58" s="3" t="s">
        <v>248</v>
      </c>
      <c r="C58" s="3" t="s">
        <v>263</v>
      </c>
      <c r="D58" s="3" t="s">
        <v>264</v>
      </c>
      <c r="E58" s="3" t="str">
        <f t="shared" si="0"/>
        <v>AF0608_February</v>
      </c>
      <c r="F58" s="10">
        <v>208272.01488305468</v>
      </c>
      <c r="G58" s="4" t="str">
        <f t="shared" si="1"/>
        <v>No shock</v>
      </c>
      <c r="H58" s="4">
        <f t="shared" si="2"/>
        <v>0</v>
      </c>
      <c r="I58" s="5">
        <v>0</v>
      </c>
      <c r="J58" s="51">
        <v>1.1061542596076299</v>
      </c>
      <c r="K58" s="6" t="s">
        <v>1012</v>
      </c>
      <c r="L58" s="6" t="s">
        <v>1003</v>
      </c>
      <c r="M58">
        <f t="shared" si="3"/>
        <v>0</v>
      </c>
      <c r="N58">
        <f t="shared" si="4"/>
        <v>0</v>
      </c>
      <c r="O58">
        <f t="shared" si="5"/>
        <v>0</v>
      </c>
    </row>
    <row r="59" spans="1:15" ht="17" thickTop="1" thickBot="1" x14ac:dyDescent="0.5">
      <c r="A59" s="50" t="s">
        <v>147</v>
      </c>
      <c r="B59" s="3" t="s">
        <v>248</v>
      </c>
      <c r="C59" s="3" t="s">
        <v>265</v>
      </c>
      <c r="D59" s="3" t="s">
        <v>266</v>
      </c>
      <c r="E59" s="3" t="str">
        <f t="shared" si="0"/>
        <v>AF0609_February</v>
      </c>
      <c r="F59" s="10">
        <v>113605.48884897266</v>
      </c>
      <c r="G59" s="4" t="str">
        <f t="shared" si="1"/>
        <v>No shock</v>
      </c>
      <c r="H59" s="4">
        <f t="shared" si="2"/>
        <v>0</v>
      </c>
      <c r="I59" s="5">
        <v>0</v>
      </c>
      <c r="J59" s="51">
        <v>1.4794581193554099</v>
      </c>
      <c r="K59" s="6" t="s">
        <v>1012</v>
      </c>
      <c r="L59" s="6" t="s">
        <v>1003</v>
      </c>
      <c r="M59">
        <f t="shared" si="3"/>
        <v>0</v>
      </c>
      <c r="N59">
        <f t="shared" si="4"/>
        <v>0</v>
      </c>
      <c r="O59">
        <f t="shared" si="5"/>
        <v>0</v>
      </c>
    </row>
    <row r="60" spans="1:15" ht="17" thickTop="1" thickBot="1" x14ac:dyDescent="0.5">
      <c r="A60" s="50" t="s">
        <v>147</v>
      </c>
      <c r="B60" s="3" t="s">
        <v>248</v>
      </c>
      <c r="C60" s="3" t="s">
        <v>267</v>
      </c>
      <c r="D60" s="3" t="s">
        <v>268</v>
      </c>
      <c r="E60" s="3" t="str">
        <f t="shared" si="0"/>
        <v>AF0610_February</v>
      </c>
      <c r="F60" s="10">
        <v>57313.292874283616</v>
      </c>
      <c r="G60" s="4" t="str">
        <f t="shared" si="1"/>
        <v>No shock</v>
      </c>
      <c r="H60" s="4">
        <f t="shared" si="2"/>
        <v>0</v>
      </c>
      <c r="I60" s="5">
        <v>0</v>
      </c>
      <c r="J60" s="51">
        <v>1.07720113607023</v>
      </c>
      <c r="K60" s="6" t="s">
        <v>1012</v>
      </c>
      <c r="L60" s="6" t="s">
        <v>1003</v>
      </c>
      <c r="M60">
        <f t="shared" si="3"/>
        <v>0</v>
      </c>
      <c r="N60">
        <f t="shared" si="4"/>
        <v>0</v>
      </c>
      <c r="O60">
        <f t="shared" si="5"/>
        <v>0</v>
      </c>
    </row>
    <row r="61" spans="1:15" ht="17" thickTop="1" thickBot="1" x14ac:dyDescent="0.5">
      <c r="A61" s="50" t="s">
        <v>147</v>
      </c>
      <c r="B61" s="3" t="s">
        <v>248</v>
      </c>
      <c r="C61" s="3" t="s">
        <v>269</v>
      </c>
      <c r="D61" s="3" t="s">
        <v>270</v>
      </c>
      <c r="E61" s="3" t="str">
        <f t="shared" si="0"/>
        <v>AF0611_February</v>
      </c>
      <c r="F61" s="10">
        <v>73038.503944390992</v>
      </c>
      <c r="G61" s="4" t="str">
        <f t="shared" si="1"/>
        <v>No shock</v>
      </c>
      <c r="H61" s="4">
        <f t="shared" si="2"/>
        <v>0</v>
      </c>
      <c r="I61" s="5">
        <v>0</v>
      </c>
      <c r="J61" s="51">
        <v>1.0602516984074</v>
      </c>
      <c r="K61" s="6" t="s">
        <v>1012</v>
      </c>
      <c r="L61" s="6" t="s">
        <v>1003</v>
      </c>
      <c r="M61">
        <f t="shared" si="3"/>
        <v>0</v>
      </c>
      <c r="N61">
        <f t="shared" si="4"/>
        <v>0</v>
      </c>
      <c r="O61">
        <f t="shared" si="5"/>
        <v>0</v>
      </c>
    </row>
    <row r="62" spans="1:15" ht="17" thickTop="1" thickBot="1" x14ac:dyDescent="0.5">
      <c r="A62" s="50" t="s">
        <v>147</v>
      </c>
      <c r="B62" s="3" t="s">
        <v>248</v>
      </c>
      <c r="C62" s="3" t="s">
        <v>271</v>
      </c>
      <c r="D62" s="3" t="s">
        <v>272</v>
      </c>
      <c r="E62" s="3" t="str">
        <f t="shared" si="0"/>
        <v>AF0612_February</v>
      </c>
      <c r="F62" s="10">
        <v>52173.245366723822</v>
      </c>
      <c r="G62" s="4" t="str">
        <f t="shared" si="1"/>
        <v>No shock</v>
      </c>
      <c r="H62" s="4">
        <f t="shared" si="2"/>
        <v>0</v>
      </c>
      <c r="I62" s="5">
        <v>0</v>
      </c>
      <c r="J62" s="51">
        <v>0.99971886421141398</v>
      </c>
      <c r="K62" s="6" t="s">
        <v>1012</v>
      </c>
      <c r="L62" s="6" t="s">
        <v>1003</v>
      </c>
      <c r="M62">
        <f t="shared" si="3"/>
        <v>0</v>
      </c>
      <c r="N62">
        <f t="shared" si="4"/>
        <v>0</v>
      </c>
      <c r="O62">
        <f t="shared" si="5"/>
        <v>0</v>
      </c>
    </row>
    <row r="63" spans="1:15" ht="17" thickTop="1" thickBot="1" x14ac:dyDescent="0.5">
      <c r="A63" s="50" t="s">
        <v>147</v>
      </c>
      <c r="B63" s="3" t="s">
        <v>248</v>
      </c>
      <c r="C63" s="3" t="s">
        <v>273</v>
      </c>
      <c r="D63" s="3" t="s">
        <v>274</v>
      </c>
      <c r="E63" s="3" t="str">
        <f t="shared" si="0"/>
        <v>AF0613_February</v>
      </c>
      <c r="F63" s="10">
        <v>74907.597050938435</v>
      </c>
      <c r="G63" s="4" t="str">
        <f t="shared" si="1"/>
        <v>No shock</v>
      </c>
      <c r="H63" s="4">
        <f t="shared" si="2"/>
        <v>0</v>
      </c>
      <c r="I63" s="5">
        <v>0</v>
      </c>
      <c r="J63" s="51">
        <v>1.4769247475295899</v>
      </c>
      <c r="K63" s="6" t="s">
        <v>1012</v>
      </c>
      <c r="L63" s="6" t="s">
        <v>1003</v>
      </c>
      <c r="M63">
        <f t="shared" si="3"/>
        <v>0</v>
      </c>
      <c r="N63">
        <f t="shared" si="4"/>
        <v>0</v>
      </c>
      <c r="O63">
        <f t="shared" si="5"/>
        <v>0</v>
      </c>
    </row>
    <row r="64" spans="1:15" ht="17" thickTop="1" thickBot="1" x14ac:dyDescent="0.5">
      <c r="A64" s="50" t="s">
        <v>147</v>
      </c>
      <c r="B64" s="3" t="s">
        <v>248</v>
      </c>
      <c r="C64" s="3" t="s">
        <v>275</v>
      </c>
      <c r="D64" s="3" t="s">
        <v>276</v>
      </c>
      <c r="E64" s="3" t="str">
        <f t="shared" si="0"/>
        <v>AF0614_February</v>
      </c>
      <c r="F64" s="10">
        <v>61550.638606264241</v>
      </c>
      <c r="G64" s="4" t="str">
        <f t="shared" si="1"/>
        <v>No shock</v>
      </c>
      <c r="H64" s="4">
        <f t="shared" si="2"/>
        <v>0</v>
      </c>
      <c r="I64" s="5">
        <v>0</v>
      </c>
      <c r="J64" s="51">
        <v>1.02185792349727</v>
      </c>
      <c r="K64" s="6" t="s">
        <v>1012</v>
      </c>
      <c r="L64" s="6" t="s">
        <v>1003</v>
      </c>
      <c r="M64">
        <f t="shared" si="3"/>
        <v>0</v>
      </c>
      <c r="N64">
        <f t="shared" si="4"/>
        <v>0</v>
      </c>
      <c r="O64">
        <f t="shared" si="5"/>
        <v>0</v>
      </c>
    </row>
    <row r="65" spans="1:15" ht="17" thickTop="1" thickBot="1" x14ac:dyDescent="0.5">
      <c r="A65" s="50" t="s">
        <v>147</v>
      </c>
      <c r="B65" s="3" t="s">
        <v>248</v>
      </c>
      <c r="C65" s="3" t="s">
        <v>277</v>
      </c>
      <c r="D65" s="3" t="s">
        <v>278</v>
      </c>
      <c r="E65" s="3" t="str">
        <f t="shared" si="0"/>
        <v>AF0615_February</v>
      </c>
      <c r="F65" s="10">
        <v>154950.56993632004</v>
      </c>
      <c r="G65" s="4" t="str">
        <f t="shared" si="1"/>
        <v>No shock</v>
      </c>
      <c r="H65" s="4">
        <f t="shared" si="2"/>
        <v>0</v>
      </c>
      <c r="I65" s="5">
        <v>0</v>
      </c>
      <c r="J65" s="51">
        <v>1.15931758530184</v>
      </c>
      <c r="K65" s="6" t="s">
        <v>1012</v>
      </c>
      <c r="L65" s="6" t="s">
        <v>1003</v>
      </c>
      <c r="M65">
        <f t="shared" si="3"/>
        <v>0</v>
      </c>
      <c r="N65">
        <f t="shared" si="4"/>
        <v>0</v>
      </c>
      <c r="O65">
        <f t="shared" si="5"/>
        <v>0</v>
      </c>
    </row>
    <row r="66" spans="1:15" ht="17" thickTop="1" thickBot="1" x14ac:dyDescent="0.5">
      <c r="A66" s="50" t="s">
        <v>147</v>
      </c>
      <c r="B66" s="3" t="s">
        <v>248</v>
      </c>
      <c r="C66" s="3" t="s">
        <v>279</v>
      </c>
      <c r="D66" s="3" t="s">
        <v>280</v>
      </c>
      <c r="E66" s="3" t="str">
        <f t="shared" si="0"/>
        <v>AF0616_February</v>
      </c>
      <c r="F66" s="10">
        <v>108494.4665294157</v>
      </c>
      <c r="G66" s="4" t="str">
        <f t="shared" si="1"/>
        <v>No shock</v>
      </c>
      <c r="H66" s="4">
        <f t="shared" si="2"/>
        <v>0</v>
      </c>
      <c r="I66" s="5">
        <v>0</v>
      </c>
      <c r="J66" s="51">
        <v>1.2090909090909101</v>
      </c>
      <c r="K66" s="6" t="s">
        <v>1012</v>
      </c>
      <c r="L66" s="6" t="s">
        <v>1003</v>
      </c>
      <c r="M66">
        <f t="shared" si="3"/>
        <v>0</v>
      </c>
      <c r="N66">
        <f t="shared" si="4"/>
        <v>0</v>
      </c>
      <c r="O66">
        <f t="shared" si="5"/>
        <v>0</v>
      </c>
    </row>
    <row r="67" spans="1:15" ht="17" thickTop="1" thickBot="1" x14ac:dyDescent="0.5">
      <c r="A67" s="50" t="s">
        <v>147</v>
      </c>
      <c r="B67" s="3" t="s">
        <v>248</v>
      </c>
      <c r="C67" s="3" t="s">
        <v>281</v>
      </c>
      <c r="D67" s="3" t="s">
        <v>282</v>
      </c>
      <c r="E67" s="3" t="str">
        <f t="shared" si="0"/>
        <v>AF0617_February</v>
      </c>
      <c r="F67" s="10">
        <v>78092.001105629941</v>
      </c>
      <c r="G67" s="4" t="str">
        <f t="shared" si="1"/>
        <v>No shock</v>
      </c>
      <c r="H67" s="4">
        <f t="shared" ref="H67:H130" si="6">SUM(M67:O67)</f>
        <v>0</v>
      </c>
      <c r="I67" s="5">
        <v>0</v>
      </c>
      <c r="J67" s="51">
        <v>1.96315028901734</v>
      </c>
      <c r="K67" s="6" t="s">
        <v>1012</v>
      </c>
      <c r="L67" s="6" t="s">
        <v>1003</v>
      </c>
      <c r="M67">
        <f t="shared" ref="M67:M130" si="7">IF(I67&gt;0.2, 1, 0)</f>
        <v>0</v>
      </c>
      <c r="N67">
        <f t="shared" ref="N67:N130" si="8">IF(J67&lt;0.6, 1, 0)</f>
        <v>0</v>
      </c>
      <c r="O67">
        <f t="shared" ref="O67:O130" si="9">IF(K67="Suspension", 1, 0)</f>
        <v>0</v>
      </c>
    </row>
    <row r="68" spans="1:15" ht="17" thickTop="1" thickBot="1" x14ac:dyDescent="0.5">
      <c r="A68" s="50" t="s">
        <v>147</v>
      </c>
      <c r="B68" s="3" t="s">
        <v>248</v>
      </c>
      <c r="C68" s="3" t="s">
        <v>283</v>
      </c>
      <c r="D68" s="3" t="s">
        <v>284</v>
      </c>
      <c r="E68" s="3" t="str">
        <f t="shared" ref="E68:E131" si="10">_xlfn.CONCAT(D68,"_",A68)</f>
        <v>AF0618_February</v>
      </c>
      <c r="F68" s="10">
        <v>45269.010074969694</v>
      </c>
      <c r="G68" s="4" t="str">
        <f t="shared" ref="G68:G131" si="11">IF(H68&gt;0, "Shock", "No shock")</f>
        <v>No shock</v>
      </c>
      <c r="H68" s="4">
        <f t="shared" si="6"/>
        <v>0</v>
      </c>
      <c r="I68" s="5">
        <v>0</v>
      </c>
      <c r="J68" s="51">
        <v>1.31213389121339</v>
      </c>
      <c r="K68" s="6" t="s">
        <v>1012</v>
      </c>
      <c r="L68" s="6" t="s">
        <v>1003</v>
      </c>
      <c r="M68">
        <f t="shared" si="7"/>
        <v>0</v>
      </c>
      <c r="N68">
        <f t="shared" si="8"/>
        <v>0</v>
      </c>
      <c r="O68">
        <f t="shared" si="9"/>
        <v>0</v>
      </c>
    </row>
    <row r="69" spans="1:15" ht="17" thickTop="1" thickBot="1" x14ac:dyDescent="0.5">
      <c r="A69" s="50" t="s">
        <v>147</v>
      </c>
      <c r="B69" s="3" t="s">
        <v>248</v>
      </c>
      <c r="C69" s="3" t="s">
        <v>285</v>
      </c>
      <c r="D69" s="3" t="s">
        <v>286</v>
      </c>
      <c r="E69" s="3" t="str">
        <f t="shared" si="10"/>
        <v>AF0619_February</v>
      </c>
      <c r="F69" s="10">
        <v>107085.74976197489</v>
      </c>
      <c r="G69" s="4" t="str">
        <f t="shared" si="11"/>
        <v>No shock</v>
      </c>
      <c r="H69" s="4">
        <f t="shared" si="6"/>
        <v>0</v>
      </c>
      <c r="I69" s="5">
        <v>0</v>
      </c>
      <c r="J69" s="51">
        <v>1.0299278389669599</v>
      </c>
      <c r="K69" s="6" t="s">
        <v>1012</v>
      </c>
      <c r="L69" s="6" t="s">
        <v>1003</v>
      </c>
      <c r="M69">
        <f t="shared" si="7"/>
        <v>0</v>
      </c>
      <c r="N69">
        <f t="shared" si="8"/>
        <v>0</v>
      </c>
      <c r="O69">
        <f t="shared" si="9"/>
        <v>0</v>
      </c>
    </row>
    <row r="70" spans="1:15" ht="17" thickTop="1" thickBot="1" x14ac:dyDescent="0.5">
      <c r="A70" s="50" t="s">
        <v>147</v>
      </c>
      <c r="B70" s="3" t="s">
        <v>248</v>
      </c>
      <c r="C70" s="3" t="s">
        <v>287</v>
      </c>
      <c r="D70" s="3" t="s">
        <v>288</v>
      </c>
      <c r="E70" s="3" t="str">
        <f t="shared" si="10"/>
        <v>AF0620_February</v>
      </c>
      <c r="F70" s="10">
        <v>36698.434132799703</v>
      </c>
      <c r="G70" s="4" t="str">
        <f t="shared" si="11"/>
        <v>No shock</v>
      </c>
      <c r="H70" s="4">
        <f t="shared" si="6"/>
        <v>0</v>
      </c>
      <c r="I70" s="5">
        <v>0</v>
      </c>
      <c r="J70" s="51">
        <v>1.03357463804294</v>
      </c>
      <c r="K70" s="6" t="s">
        <v>1012</v>
      </c>
      <c r="L70" s="6" t="s">
        <v>1003</v>
      </c>
      <c r="M70">
        <f t="shared" si="7"/>
        <v>0</v>
      </c>
      <c r="N70">
        <f t="shared" si="8"/>
        <v>0</v>
      </c>
      <c r="O70">
        <f t="shared" si="9"/>
        <v>0</v>
      </c>
    </row>
    <row r="71" spans="1:15" ht="17" thickTop="1" thickBot="1" x14ac:dyDescent="0.5">
      <c r="A71" s="50" t="s">
        <v>147</v>
      </c>
      <c r="B71" s="3" t="s">
        <v>248</v>
      </c>
      <c r="C71" s="3" t="s">
        <v>289</v>
      </c>
      <c r="D71" s="3" t="s">
        <v>290</v>
      </c>
      <c r="E71" s="3" t="str">
        <f t="shared" si="10"/>
        <v>AF0621_February</v>
      </c>
      <c r="F71" s="10">
        <v>61548.307376878605</v>
      </c>
      <c r="G71" s="4" t="str">
        <f t="shared" si="11"/>
        <v>No shock</v>
      </c>
      <c r="H71" s="4">
        <f t="shared" si="6"/>
        <v>0</v>
      </c>
      <c r="I71" s="5">
        <v>0</v>
      </c>
      <c r="J71" s="51">
        <v>1.1850138760407001</v>
      </c>
      <c r="K71" s="6" t="s">
        <v>1012</v>
      </c>
      <c r="L71" s="6" t="s">
        <v>1003</v>
      </c>
      <c r="M71">
        <f t="shared" si="7"/>
        <v>0</v>
      </c>
      <c r="N71">
        <f t="shared" si="8"/>
        <v>0</v>
      </c>
      <c r="O71">
        <f t="shared" si="9"/>
        <v>0</v>
      </c>
    </row>
    <row r="72" spans="1:15" ht="17" thickTop="1" thickBot="1" x14ac:dyDescent="0.5">
      <c r="A72" s="50" t="s">
        <v>147</v>
      </c>
      <c r="B72" s="3" t="s">
        <v>248</v>
      </c>
      <c r="C72" s="3" t="s">
        <v>291</v>
      </c>
      <c r="D72" s="3" t="s">
        <v>292</v>
      </c>
      <c r="E72" s="3" t="str">
        <f t="shared" si="10"/>
        <v>AF0622_February</v>
      </c>
      <c r="F72" s="10">
        <v>34354.433664453369</v>
      </c>
      <c r="G72" s="4" t="str">
        <f t="shared" si="11"/>
        <v>No shock</v>
      </c>
      <c r="H72" s="4">
        <f t="shared" si="6"/>
        <v>0</v>
      </c>
      <c r="I72" s="5">
        <v>0</v>
      </c>
      <c r="J72" s="51">
        <v>1.0335415981585001</v>
      </c>
      <c r="K72" s="6" t="s">
        <v>1012</v>
      </c>
      <c r="L72" s="6" t="s">
        <v>1003</v>
      </c>
      <c r="M72">
        <f t="shared" si="7"/>
        <v>0</v>
      </c>
      <c r="N72">
        <f t="shared" si="8"/>
        <v>0</v>
      </c>
      <c r="O72">
        <f t="shared" si="9"/>
        <v>0</v>
      </c>
    </row>
    <row r="73" spans="1:15" ht="17" thickTop="1" thickBot="1" x14ac:dyDescent="0.5">
      <c r="A73" s="50" t="s">
        <v>147</v>
      </c>
      <c r="B73" s="3" t="s">
        <v>293</v>
      </c>
      <c r="C73" s="3" t="s">
        <v>294</v>
      </c>
      <c r="D73" s="3" t="s">
        <v>295</v>
      </c>
      <c r="E73" s="3" t="str">
        <f t="shared" si="10"/>
        <v>AF0701_February</v>
      </c>
      <c r="F73" s="10">
        <v>229108.08292138932</v>
      </c>
      <c r="G73" s="4" t="str">
        <f t="shared" si="11"/>
        <v>No shock</v>
      </c>
      <c r="H73" s="4">
        <f t="shared" si="6"/>
        <v>0</v>
      </c>
      <c r="I73" s="5">
        <v>0</v>
      </c>
      <c r="J73" s="51">
        <v>1.3850142164241499</v>
      </c>
      <c r="K73" s="6" t="s">
        <v>1012</v>
      </c>
      <c r="L73" s="6" t="s">
        <v>1003</v>
      </c>
      <c r="M73">
        <f t="shared" si="7"/>
        <v>0</v>
      </c>
      <c r="N73">
        <f t="shared" si="8"/>
        <v>0</v>
      </c>
      <c r="O73">
        <f t="shared" si="9"/>
        <v>0</v>
      </c>
    </row>
    <row r="74" spans="1:15" ht="17" thickTop="1" thickBot="1" x14ac:dyDescent="0.5">
      <c r="A74" s="50" t="s">
        <v>147</v>
      </c>
      <c r="B74" s="3" t="s">
        <v>293</v>
      </c>
      <c r="C74" s="3" t="s">
        <v>296</v>
      </c>
      <c r="D74" s="3" t="s">
        <v>297</v>
      </c>
      <c r="E74" s="3" t="str">
        <f t="shared" si="10"/>
        <v>AF0702_February</v>
      </c>
      <c r="F74" s="10">
        <v>126374.23308497002</v>
      </c>
      <c r="G74" s="4" t="str">
        <f t="shared" si="11"/>
        <v>No shock</v>
      </c>
      <c r="H74" s="4">
        <f t="shared" si="6"/>
        <v>0</v>
      </c>
      <c r="I74" s="5">
        <v>0</v>
      </c>
      <c r="J74" s="51">
        <v>1.33298960213113</v>
      </c>
      <c r="K74" s="6" t="s">
        <v>1012</v>
      </c>
      <c r="L74" s="6" t="s">
        <v>1003</v>
      </c>
      <c r="M74">
        <f t="shared" si="7"/>
        <v>0</v>
      </c>
      <c r="N74">
        <f t="shared" si="8"/>
        <v>0</v>
      </c>
      <c r="O74">
        <f t="shared" si="9"/>
        <v>0</v>
      </c>
    </row>
    <row r="75" spans="1:15" ht="17" thickTop="1" thickBot="1" x14ac:dyDescent="0.5">
      <c r="A75" s="50" t="s">
        <v>147</v>
      </c>
      <c r="B75" s="3" t="s">
        <v>293</v>
      </c>
      <c r="C75" s="3" t="s">
        <v>298</v>
      </c>
      <c r="D75" s="3" t="s">
        <v>299</v>
      </c>
      <c r="E75" s="3" t="str">
        <f t="shared" si="10"/>
        <v>AF0703_February</v>
      </c>
      <c r="F75" s="10">
        <v>113485.42293327689</v>
      </c>
      <c r="G75" s="4" t="str">
        <f t="shared" si="11"/>
        <v>No shock</v>
      </c>
      <c r="H75" s="4">
        <f t="shared" si="6"/>
        <v>0</v>
      </c>
      <c r="I75" s="5">
        <v>0</v>
      </c>
      <c r="J75" s="51">
        <v>1.0288995215311001</v>
      </c>
      <c r="K75" s="6" t="s">
        <v>1012</v>
      </c>
      <c r="L75" s="6" t="s">
        <v>1003</v>
      </c>
      <c r="M75">
        <f t="shared" si="7"/>
        <v>0</v>
      </c>
      <c r="N75">
        <f t="shared" si="8"/>
        <v>0</v>
      </c>
      <c r="O75">
        <f t="shared" si="9"/>
        <v>0</v>
      </c>
    </row>
    <row r="76" spans="1:15" ht="17" thickTop="1" thickBot="1" x14ac:dyDescent="0.5">
      <c r="A76" s="50" t="s">
        <v>147</v>
      </c>
      <c r="B76" s="3" t="s">
        <v>293</v>
      </c>
      <c r="C76" s="3" t="s">
        <v>300</v>
      </c>
      <c r="D76" s="3" t="s">
        <v>301</v>
      </c>
      <c r="E76" s="3" t="str">
        <f t="shared" si="10"/>
        <v>AF0704_February</v>
      </c>
      <c r="F76" s="10">
        <v>148699.72553494107</v>
      </c>
      <c r="G76" s="4" t="str">
        <f t="shared" si="11"/>
        <v>No shock</v>
      </c>
      <c r="H76" s="4">
        <f t="shared" si="6"/>
        <v>0</v>
      </c>
      <c r="I76" s="5">
        <v>0</v>
      </c>
      <c r="J76" s="51">
        <v>1.1160427495181899</v>
      </c>
      <c r="K76" s="6" t="s">
        <v>1012</v>
      </c>
      <c r="L76" s="6" t="s">
        <v>1003</v>
      </c>
      <c r="M76">
        <f t="shared" si="7"/>
        <v>0</v>
      </c>
      <c r="N76">
        <f t="shared" si="8"/>
        <v>0</v>
      </c>
      <c r="O76">
        <f t="shared" si="9"/>
        <v>0</v>
      </c>
    </row>
    <row r="77" spans="1:15" ht="17" thickTop="1" thickBot="1" x14ac:dyDescent="0.5">
      <c r="A77" s="50" t="s">
        <v>147</v>
      </c>
      <c r="B77" s="3" t="s">
        <v>293</v>
      </c>
      <c r="C77" s="3" t="s">
        <v>302</v>
      </c>
      <c r="D77" s="3" t="s">
        <v>303</v>
      </c>
      <c r="E77" s="3" t="str">
        <f t="shared" si="10"/>
        <v>AF0705_February</v>
      </c>
      <c r="F77" s="10">
        <v>59919.723911332483</v>
      </c>
      <c r="G77" s="4" t="str">
        <f t="shared" si="11"/>
        <v>No shock</v>
      </c>
      <c r="H77" s="4">
        <f t="shared" si="6"/>
        <v>0</v>
      </c>
      <c r="I77" s="5">
        <v>0</v>
      </c>
      <c r="J77" s="51">
        <v>1.01216378276512</v>
      </c>
      <c r="K77" s="6" t="s">
        <v>1012</v>
      </c>
      <c r="L77" s="6" t="s">
        <v>1003</v>
      </c>
      <c r="M77">
        <f t="shared" si="7"/>
        <v>0</v>
      </c>
      <c r="N77">
        <f t="shared" si="8"/>
        <v>0</v>
      </c>
      <c r="O77">
        <f t="shared" si="9"/>
        <v>0</v>
      </c>
    </row>
    <row r="78" spans="1:15" ht="17" thickTop="1" thickBot="1" x14ac:dyDescent="0.5">
      <c r="A78" s="50" t="s">
        <v>147</v>
      </c>
      <c r="B78" s="3" t="s">
        <v>304</v>
      </c>
      <c r="C78" s="3" t="s">
        <v>305</v>
      </c>
      <c r="D78" s="3" t="s">
        <v>306</v>
      </c>
      <c r="E78" s="3" t="str">
        <f t="shared" si="10"/>
        <v>AF0801_February</v>
      </c>
      <c r="F78" s="10">
        <v>35046.799299091239</v>
      </c>
      <c r="G78" s="4" t="str">
        <f t="shared" si="11"/>
        <v>No shock</v>
      </c>
      <c r="H78" s="4">
        <f t="shared" si="6"/>
        <v>0</v>
      </c>
      <c r="I78" s="5">
        <v>0</v>
      </c>
      <c r="J78" s="51">
        <v>1.01142857142857</v>
      </c>
      <c r="K78" s="6" t="s">
        <v>1012</v>
      </c>
      <c r="L78" s="6" t="s">
        <v>1003</v>
      </c>
      <c r="M78">
        <f t="shared" si="7"/>
        <v>0</v>
      </c>
      <c r="N78">
        <f t="shared" si="8"/>
        <v>0</v>
      </c>
      <c r="O78">
        <f t="shared" si="9"/>
        <v>0</v>
      </c>
    </row>
    <row r="79" spans="1:15" ht="17" thickTop="1" thickBot="1" x14ac:dyDescent="0.5">
      <c r="A79" s="50" t="s">
        <v>147</v>
      </c>
      <c r="B79" s="3" t="s">
        <v>304</v>
      </c>
      <c r="C79" s="3" t="s">
        <v>307</v>
      </c>
      <c r="D79" s="3" t="s">
        <v>308</v>
      </c>
      <c r="E79" s="3" t="str">
        <f t="shared" si="10"/>
        <v>AF0802_February</v>
      </c>
      <c r="F79" s="10">
        <v>30697.802052059764</v>
      </c>
      <c r="G79" s="4" t="str">
        <f t="shared" si="11"/>
        <v>No shock</v>
      </c>
      <c r="H79" s="4">
        <f t="shared" si="6"/>
        <v>0</v>
      </c>
      <c r="I79" s="5">
        <v>0</v>
      </c>
      <c r="J79" s="51">
        <v>1</v>
      </c>
      <c r="K79" s="6" t="s">
        <v>1012</v>
      </c>
      <c r="L79" s="6" t="s">
        <v>1003</v>
      </c>
      <c r="M79">
        <f t="shared" si="7"/>
        <v>0</v>
      </c>
      <c r="N79">
        <f t="shared" si="8"/>
        <v>0</v>
      </c>
      <c r="O79">
        <f t="shared" si="9"/>
        <v>0</v>
      </c>
    </row>
    <row r="80" spans="1:15" ht="17" thickTop="1" thickBot="1" x14ac:dyDescent="0.5">
      <c r="A80" s="50" t="s">
        <v>147</v>
      </c>
      <c r="B80" s="3" t="s">
        <v>304</v>
      </c>
      <c r="C80" s="3" t="s">
        <v>309</v>
      </c>
      <c r="D80" s="3" t="s">
        <v>310</v>
      </c>
      <c r="E80" s="3" t="str">
        <f t="shared" si="10"/>
        <v>AF0803_February</v>
      </c>
      <c r="F80" s="10">
        <v>43131.475805503796</v>
      </c>
      <c r="G80" s="4" t="str">
        <f t="shared" si="11"/>
        <v>No shock</v>
      </c>
      <c r="H80" s="4">
        <f t="shared" si="6"/>
        <v>0</v>
      </c>
      <c r="I80" s="5">
        <v>0</v>
      </c>
      <c r="J80" s="51">
        <v>1</v>
      </c>
      <c r="K80" s="6" t="s">
        <v>1012</v>
      </c>
      <c r="L80" s="6" t="s">
        <v>1003</v>
      </c>
      <c r="M80">
        <f t="shared" si="7"/>
        <v>0</v>
      </c>
      <c r="N80">
        <f t="shared" si="8"/>
        <v>0</v>
      </c>
      <c r="O80">
        <f t="shared" si="9"/>
        <v>0</v>
      </c>
    </row>
    <row r="81" spans="1:15" ht="17" thickTop="1" thickBot="1" x14ac:dyDescent="0.5">
      <c r="A81" s="50" t="s">
        <v>147</v>
      </c>
      <c r="B81" s="3" t="s">
        <v>304</v>
      </c>
      <c r="C81" s="3" t="s">
        <v>311</v>
      </c>
      <c r="D81" s="3" t="s">
        <v>312</v>
      </c>
      <c r="E81" s="3" t="str">
        <f t="shared" si="10"/>
        <v>AF0804_February</v>
      </c>
      <c r="F81" s="10">
        <v>52840.866041856934</v>
      </c>
      <c r="G81" s="4" t="str">
        <f t="shared" si="11"/>
        <v>No shock</v>
      </c>
      <c r="H81" s="4">
        <f t="shared" si="6"/>
        <v>0</v>
      </c>
      <c r="I81" s="5">
        <v>0</v>
      </c>
      <c r="J81" s="51">
        <v>1</v>
      </c>
      <c r="K81" s="6" t="s">
        <v>1012</v>
      </c>
      <c r="L81" s="6" t="s">
        <v>1003</v>
      </c>
      <c r="M81">
        <f t="shared" si="7"/>
        <v>0</v>
      </c>
      <c r="N81">
        <f t="shared" si="8"/>
        <v>0</v>
      </c>
      <c r="O81">
        <f t="shared" si="9"/>
        <v>0</v>
      </c>
    </row>
    <row r="82" spans="1:15" ht="17" thickTop="1" thickBot="1" x14ac:dyDescent="0.5">
      <c r="A82" s="50" t="s">
        <v>147</v>
      </c>
      <c r="B82" s="3" t="s">
        <v>304</v>
      </c>
      <c r="C82" s="3" t="s">
        <v>313</v>
      </c>
      <c r="D82" s="3" t="s">
        <v>314</v>
      </c>
      <c r="E82" s="3" t="str">
        <f t="shared" si="10"/>
        <v>AF0805_February</v>
      </c>
      <c r="F82" s="10">
        <v>32169.602986623024</v>
      </c>
      <c r="G82" s="4" t="str">
        <f t="shared" si="11"/>
        <v>No shock</v>
      </c>
      <c r="H82" s="4">
        <f t="shared" si="6"/>
        <v>0</v>
      </c>
      <c r="I82" s="5">
        <v>0</v>
      </c>
      <c r="J82" s="51">
        <v>1</v>
      </c>
      <c r="K82" s="6" t="s">
        <v>1012</v>
      </c>
      <c r="L82" s="6" t="s">
        <v>1003</v>
      </c>
      <c r="M82">
        <f t="shared" si="7"/>
        <v>0</v>
      </c>
      <c r="N82">
        <f t="shared" si="8"/>
        <v>0</v>
      </c>
      <c r="O82">
        <f t="shared" si="9"/>
        <v>0</v>
      </c>
    </row>
    <row r="83" spans="1:15" ht="17" thickTop="1" thickBot="1" x14ac:dyDescent="0.5">
      <c r="A83" s="50" t="s">
        <v>147</v>
      </c>
      <c r="B83" s="3" t="s">
        <v>304</v>
      </c>
      <c r="C83" s="3" t="s">
        <v>315</v>
      </c>
      <c r="D83" s="3" t="s">
        <v>316</v>
      </c>
      <c r="E83" s="3" t="str">
        <f t="shared" si="10"/>
        <v>AF0806_February</v>
      </c>
      <c r="F83" s="10">
        <v>11533.420644637159</v>
      </c>
      <c r="G83" s="4" t="str">
        <f t="shared" si="11"/>
        <v>No shock</v>
      </c>
      <c r="H83" s="4">
        <f t="shared" si="6"/>
        <v>0</v>
      </c>
      <c r="I83" s="5">
        <v>0</v>
      </c>
      <c r="J83" s="51">
        <v>1</v>
      </c>
      <c r="K83" s="6" t="s">
        <v>1012</v>
      </c>
      <c r="L83" s="6" t="s">
        <v>1003</v>
      </c>
      <c r="M83">
        <f t="shared" si="7"/>
        <v>0</v>
      </c>
      <c r="N83">
        <f t="shared" si="8"/>
        <v>0</v>
      </c>
      <c r="O83">
        <f t="shared" si="9"/>
        <v>0</v>
      </c>
    </row>
    <row r="84" spans="1:15" ht="17" thickTop="1" thickBot="1" x14ac:dyDescent="0.5">
      <c r="A84" s="50" t="s">
        <v>147</v>
      </c>
      <c r="B84" s="3" t="s">
        <v>304</v>
      </c>
      <c r="C84" s="3" t="s">
        <v>317</v>
      </c>
      <c r="D84" s="3" t="s">
        <v>318</v>
      </c>
      <c r="E84" s="3" t="str">
        <f t="shared" si="10"/>
        <v>AF0807_February</v>
      </c>
      <c r="F84" s="10">
        <v>27898.278905763167</v>
      </c>
      <c r="G84" s="4" t="str">
        <f t="shared" si="11"/>
        <v>No shock</v>
      </c>
      <c r="H84" s="4">
        <f t="shared" si="6"/>
        <v>0</v>
      </c>
      <c r="I84" s="5">
        <v>0</v>
      </c>
      <c r="J84" s="51">
        <v>1</v>
      </c>
      <c r="K84" s="6" t="s">
        <v>1012</v>
      </c>
      <c r="L84" s="6" t="s">
        <v>1003</v>
      </c>
      <c r="M84">
        <f t="shared" si="7"/>
        <v>0</v>
      </c>
      <c r="N84">
        <f t="shared" si="8"/>
        <v>0</v>
      </c>
      <c r="O84">
        <f t="shared" si="9"/>
        <v>0</v>
      </c>
    </row>
    <row r="85" spans="1:15" ht="17" thickTop="1" thickBot="1" x14ac:dyDescent="0.5">
      <c r="A85" s="50" t="s">
        <v>147</v>
      </c>
      <c r="B85" s="3" t="s">
        <v>319</v>
      </c>
      <c r="C85" s="3" t="s">
        <v>320</v>
      </c>
      <c r="D85" s="3" t="s">
        <v>321</v>
      </c>
      <c r="E85" s="3" t="str">
        <f t="shared" si="10"/>
        <v>AF0901_February</v>
      </c>
      <c r="F85" s="10">
        <v>355485.21368836175</v>
      </c>
      <c r="G85" s="4" t="str">
        <f t="shared" si="11"/>
        <v>No shock</v>
      </c>
      <c r="H85" s="4">
        <f t="shared" si="6"/>
        <v>0</v>
      </c>
      <c r="I85" s="5">
        <v>0</v>
      </c>
      <c r="J85" s="51">
        <v>0.603592814371257</v>
      </c>
      <c r="K85" s="6" t="s">
        <v>1012</v>
      </c>
      <c r="L85" s="6" t="s">
        <v>1003</v>
      </c>
      <c r="M85">
        <f t="shared" si="7"/>
        <v>0</v>
      </c>
      <c r="N85">
        <f t="shared" si="8"/>
        <v>0</v>
      </c>
      <c r="O85">
        <f t="shared" si="9"/>
        <v>0</v>
      </c>
    </row>
    <row r="86" spans="1:15" ht="17" thickTop="1" thickBot="1" x14ac:dyDescent="0.5">
      <c r="A86" s="50" t="s">
        <v>147</v>
      </c>
      <c r="B86" s="3" t="s">
        <v>319</v>
      </c>
      <c r="C86" s="3" t="s">
        <v>322</v>
      </c>
      <c r="D86" s="3" t="s">
        <v>323</v>
      </c>
      <c r="E86" s="3" t="str">
        <f t="shared" si="10"/>
        <v>AF0902_February</v>
      </c>
      <c r="F86" s="10">
        <v>86715.683958837573</v>
      </c>
      <c r="G86" s="4" t="str">
        <f t="shared" si="11"/>
        <v>Shock</v>
      </c>
      <c r="H86" s="4">
        <f t="shared" si="6"/>
        <v>1</v>
      </c>
      <c r="I86" s="5">
        <v>1</v>
      </c>
      <c r="J86" s="51">
        <v>1.0020674826331499</v>
      </c>
      <c r="K86" s="6" t="s">
        <v>1012</v>
      </c>
      <c r="L86" s="6" t="s">
        <v>1003</v>
      </c>
      <c r="M86">
        <f t="shared" si="7"/>
        <v>1</v>
      </c>
      <c r="N86">
        <f t="shared" si="8"/>
        <v>0</v>
      </c>
      <c r="O86">
        <f t="shared" si="9"/>
        <v>0</v>
      </c>
    </row>
    <row r="87" spans="1:15" ht="17" thickTop="1" thickBot="1" x14ac:dyDescent="0.5">
      <c r="A87" s="50" t="s">
        <v>147</v>
      </c>
      <c r="B87" s="3" t="s">
        <v>319</v>
      </c>
      <c r="C87" s="3" t="s">
        <v>324</v>
      </c>
      <c r="D87" s="3" t="s">
        <v>325</v>
      </c>
      <c r="E87" s="3" t="str">
        <f t="shared" si="10"/>
        <v>AF0903_February</v>
      </c>
      <c r="F87" s="10">
        <v>108004.58647877969</v>
      </c>
      <c r="G87" s="4" t="str">
        <f t="shared" si="11"/>
        <v>No shock</v>
      </c>
      <c r="H87" s="4">
        <f t="shared" si="6"/>
        <v>0</v>
      </c>
      <c r="I87" s="5">
        <v>0</v>
      </c>
      <c r="J87" s="51">
        <v>1.00264637777043</v>
      </c>
      <c r="K87" s="6" t="s">
        <v>1012</v>
      </c>
      <c r="L87" s="6" t="s">
        <v>1003</v>
      </c>
      <c r="M87">
        <f t="shared" si="7"/>
        <v>0</v>
      </c>
      <c r="N87">
        <f t="shared" si="8"/>
        <v>0</v>
      </c>
      <c r="O87">
        <f t="shared" si="9"/>
        <v>0</v>
      </c>
    </row>
    <row r="88" spans="1:15" ht="17" thickTop="1" thickBot="1" x14ac:dyDescent="0.5">
      <c r="A88" s="50" t="s">
        <v>147</v>
      </c>
      <c r="B88" s="3" t="s">
        <v>319</v>
      </c>
      <c r="C88" s="3" t="s">
        <v>326</v>
      </c>
      <c r="D88" s="3" t="s">
        <v>327</v>
      </c>
      <c r="E88" s="3" t="str">
        <f t="shared" si="10"/>
        <v>AF0904_February</v>
      </c>
      <c r="F88" s="10">
        <v>119965.14520383836</v>
      </c>
      <c r="G88" s="4" t="str">
        <f t="shared" si="11"/>
        <v>No shock</v>
      </c>
      <c r="H88" s="4">
        <f t="shared" si="6"/>
        <v>0</v>
      </c>
      <c r="I88" s="5">
        <v>0</v>
      </c>
      <c r="J88" s="51">
        <v>0.999924817682881</v>
      </c>
      <c r="K88" s="6" t="s">
        <v>1012</v>
      </c>
      <c r="L88" s="6" t="s">
        <v>1003</v>
      </c>
      <c r="M88">
        <f t="shared" si="7"/>
        <v>0</v>
      </c>
      <c r="N88">
        <f t="shared" si="8"/>
        <v>0</v>
      </c>
      <c r="O88">
        <f t="shared" si="9"/>
        <v>0</v>
      </c>
    </row>
    <row r="89" spans="1:15" ht="17" thickTop="1" thickBot="1" x14ac:dyDescent="0.5">
      <c r="A89" s="50" t="s">
        <v>147</v>
      </c>
      <c r="B89" s="3" t="s">
        <v>319</v>
      </c>
      <c r="C89" s="3" t="s">
        <v>328</v>
      </c>
      <c r="D89" s="3" t="s">
        <v>329</v>
      </c>
      <c r="E89" s="3" t="str">
        <f t="shared" si="10"/>
        <v>AF0905_February</v>
      </c>
      <c r="F89" s="10">
        <v>193307.19051399332</v>
      </c>
      <c r="G89" s="4" t="str">
        <f t="shared" si="11"/>
        <v>No shock</v>
      </c>
      <c r="H89" s="4">
        <f t="shared" si="6"/>
        <v>0</v>
      </c>
      <c r="I89" s="5">
        <v>0</v>
      </c>
      <c r="J89" s="51">
        <v>1.1757562568008699</v>
      </c>
      <c r="K89" s="6" t="s">
        <v>1012</v>
      </c>
      <c r="L89" s="6" t="s">
        <v>1003</v>
      </c>
      <c r="M89">
        <f t="shared" si="7"/>
        <v>0</v>
      </c>
      <c r="N89">
        <f t="shared" si="8"/>
        <v>0</v>
      </c>
      <c r="O89">
        <f t="shared" si="9"/>
        <v>0</v>
      </c>
    </row>
    <row r="90" spans="1:15" ht="17" thickTop="1" thickBot="1" x14ac:dyDescent="0.5">
      <c r="A90" s="50" t="s">
        <v>147</v>
      </c>
      <c r="B90" s="3" t="s">
        <v>319</v>
      </c>
      <c r="C90" s="3" t="s">
        <v>330</v>
      </c>
      <c r="D90" s="3" t="s">
        <v>331</v>
      </c>
      <c r="E90" s="3" t="str">
        <f t="shared" si="10"/>
        <v>AF0906_February</v>
      </c>
      <c r="F90" s="10">
        <v>48647.579272214549</v>
      </c>
      <c r="G90" s="4" t="str">
        <f t="shared" si="11"/>
        <v>No shock</v>
      </c>
      <c r="H90" s="4">
        <f t="shared" si="6"/>
        <v>0</v>
      </c>
      <c r="I90" s="5">
        <v>0</v>
      </c>
      <c r="J90" s="51">
        <v>1.00506512301013</v>
      </c>
      <c r="K90" s="6" t="s">
        <v>1012</v>
      </c>
      <c r="L90" s="6" t="s">
        <v>1003</v>
      </c>
      <c r="M90">
        <f t="shared" si="7"/>
        <v>0</v>
      </c>
      <c r="N90">
        <f t="shared" si="8"/>
        <v>0</v>
      </c>
      <c r="O90">
        <f t="shared" si="9"/>
        <v>0</v>
      </c>
    </row>
    <row r="91" spans="1:15" ht="17" thickTop="1" thickBot="1" x14ac:dyDescent="0.5">
      <c r="A91" s="50" t="s">
        <v>147</v>
      </c>
      <c r="B91" s="3" t="s">
        <v>319</v>
      </c>
      <c r="C91" s="3" t="s">
        <v>332</v>
      </c>
      <c r="D91" s="3" t="s">
        <v>333</v>
      </c>
      <c r="E91" s="3" t="str">
        <f t="shared" si="10"/>
        <v>AF0907_February</v>
      </c>
      <c r="F91" s="10">
        <v>44706.993704125285</v>
      </c>
      <c r="G91" s="4" t="str">
        <f t="shared" si="11"/>
        <v>No shock</v>
      </c>
      <c r="H91" s="4">
        <f t="shared" si="6"/>
        <v>0</v>
      </c>
      <c r="I91" s="5">
        <v>0</v>
      </c>
      <c r="J91" s="51">
        <v>0.99917300694674205</v>
      </c>
      <c r="K91" s="6" t="s">
        <v>1012</v>
      </c>
      <c r="L91" s="6" t="s">
        <v>1003</v>
      </c>
      <c r="M91">
        <f t="shared" si="7"/>
        <v>0</v>
      </c>
      <c r="N91">
        <f t="shared" si="8"/>
        <v>0</v>
      </c>
      <c r="O91">
        <f t="shared" si="9"/>
        <v>0</v>
      </c>
    </row>
    <row r="92" spans="1:15" ht="17" thickTop="1" thickBot="1" x14ac:dyDescent="0.5">
      <c r="A92" s="50" t="s">
        <v>147</v>
      </c>
      <c r="B92" s="3" t="s">
        <v>319</v>
      </c>
      <c r="C92" s="3" t="s">
        <v>334</v>
      </c>
      <c r="D92" s="3" t="s">
        <v>335</v>
      </c>
      <c r="E92" s="3" t="str">
        <f t="shared" si="10"/>
        <v>AF0908_February</v>
      </c>
      <c r="F92" s="10">
        <v>54191.652516529219</v>
      </c>
      <c r="G92" s="4" t="str">
        <f t="shared" si="11"/>
        <v>No shock</v>
      </c>
      <c r="H92" s="4">
        <f t="shared" si="6"/>
        <v>0</v>
      </c>
      <c r="I92" s="5">
        <v>0</v>
      </c>
      <c r="J92" s="51">
        <v>1.0003307972213</v>
      </c>
      <c r="K92" s="6" t="s">
        <v>1012</v>
      </c>
      <c r="L92" s="6" t="s">
        <v>1003</v>
      </c>
      <c r="M92">
        <f t="shared" si="7"/>
        <v>0</v>
      </c>
      <c r="N92">
        <f t="shared" si="8"/>
        <v>0</v>
      </c>
      <c r="O92">
        <f t="shared" si="9"/>
        <v>0</v>
      </c>
    </row>
    <row r="93" spans="1:15" ht="17" thickTop="1" thickBot="1" x14ac:dyDescent="0.5">
      <c r="A93" s="50" t="s">
        <v>147</v>
      </c>
      <c r="B93" s="3" t="s">
        <v>319</v>
      </c>
      <c r="C93" s="3" t="s">
        <v>336</v>
      </c>
      <c r="D93" s="3" t="s">
        <v>337</v>
      </c>
      <c r="E93" s="3" t="str">
        <f t="shared" si="10"/>
        <v>AF0909_February</v>
      </c>
      <c r="F93" s="10">
        <v>45642.925118824758</v>
      </c>
      <c r="G93" s="4" t="str">
        <f t="shared" si="11"/>
        <v>Shock</v>
      </c>
      <c r="H93" s="4">
        <f t="shared" si="6"/>
        <v>2</v>
      </c>
      <c r="I93" s="5">
        <v>0</v>
      </c>
      <c r="J93" s="51">
        <v>0</v>
      </c>
      <c r="K93" s="6" t="s">
        <v>1015</v>
      </c>
      <c r="L93" s="6" t="s">
        <v>1003</v>
      </c>
      <c r="M93">
        <f t="shared" si="7"/>
        <v>0</v>
      </c>
      <c r="N93">
        <f t="shared" si="8"/>
        <v>1</v>
      </c>
      <c r="O93">
        <f t="shared" si="9"/>
        <v>1</v>
      </c>
    </row>
    <row r="94" spans="1:15" ht="17" thickTop="1" thickBot="1" x14ac:dyDescent="0.5">
      <c r="A94" s="50" t="s">
        <v>147</v>
      </c>
      <c r="B94" s="3" t="s">
        <v>319</v>
      </c>
      <c r="C94" s="3" t="s">
        <v>338</v>
      </c>
      <c r="D94" s="3" t="s">
        <v>339</v>
      </c>
      <c r="E94" s="3" t="str">
        <f t="shared" si="10"/>
        <v>AF0910_February</v>
      </c>
      <c r="F94" s="10">
        <v>83213.568524658651</v>
      </c>
      <c r="G94" s="4" t="str">
        <f t="shared" si="11"/>
        <v>No shock</v>
      </c>
      <c r="H94" s="4">
        <f t="shared" si="6"/>
        <v>0</v>
      </c>
      <c r="I94" s="5">
        <v>0</v>
      </c>
      <c r="J94" s="51">
        <v>1.0027565928512401</v>
      </c>
      <c r="K94" s="6" t="s">
        <v>1012</v>
      </c>
      <c r="L94" s="6" t="s">
        <v>1003</v>
      </c>
      <c r="M94">
        <f t="shared" si="7"/>
        <v>0</v>
      </c>
      <c r="N94">
        <f t="shared" si="8"/>
        <v>0</v>
      </c>
      <c r="O94">
        <f t="shared" si="9"/>
        <v>0</v>
      </c>
    </row>
    <row r="95" spans="1:15" ht="17" thickTop="1" thickBot="1" x14ac:dyDescent="0.5">
      <c r="A95" s="50" t="s">
        <v>147</v>
      </c>
      <c r="B95" s="3" t="s">
        <v>319</v>
      </c>
      <c r="C95" s="3" t="s">
        <v>340</v>
      </c>
      <c r="D95" s="3" t="s">
        <v>341</v>
      </c>
      <c r="E95" s="3" t="str">
        <f t="shared" si="10"/>
        <v>AF0911_February</v>
      </c>
      <c r="F95" s="10">
        <v>46727.544180100667</v>
      </c>
      <c r="G95" s="4" t="str">
        <f t="shared" si="11"/>
        <v>Shock</v>
      </c>
      <c r="H95" s="4">
        <f t="shared" si="6"/>
        <v>2</v>
      </c>
      <c r="I95" s="5">
        <v>0</v>
      </c>
      <c r="J95" s="51">
        <v>0</v>
      </c>
      <c r="K95" s="6" t="s">
        <v>1015</v>
      </c>
      <c r="L95" s="6" t="s">
        <v>1003</v>
      </c>
      <c r="M95">
        <f t="shared" si="7"/>
        <v>0</v>
      </c>
      <c r="N95">
        <f t="shared" si="8"/>
        <v>1</v>
      </c>
      <c r="O95">
        <f t="shared" si="9"/>
        <v>1</v>
      </c>
    </row>
    <row r="96" spans="1:15" ht="17" thickTop="1" thickBot="1" x14ac:dyDescent="0.5">
      <c r="A96" s="50" t="s">
        <v>147</v>
      </c>
      <c r="B96" s="3" t="s">
        <v>319</v>
      </c>
      <c r="C96" s="3" t="s">
        <v>342</v>
      </c>
      <c r="D96" s="3" t="s">
        <v>343</v>
      </c>
      <c r="E96" s="3" t="str">
        <f t="shared" si="10"/>
        <v>AF0912_February</v>
      </c>
      <c r="F96" s="10">
        <v>47286.289427735239</v>
      </c>
      <c r="G96" s="4" t="str">
        <f t="shared" si="11"/>
        <v>No shock</v>
      </c>
      <c r="H96" s="4">
        <f t="shared" si="6"/>
        <v>0</v>
      </c>
      <c r="I96" s="5">
        <v>0</v>
      </c>
      <c r="J96" s="51">
        <v>2.1025471386040402</v>
      </c>
      <c r="K96" s="6" t="s">
        <v>1012</v>
      </c>
      <c r="L96" s="6" t="s">
        <v>1003</v>
      </c>
      <c r="M96">
        <f t="shared" si="7"/>
        <v>0</v>
      </c>
      <c r="N96">
        <f t="shared" si="8"/>
        <v>0</v>
      </c>
      <c r="O96">
        <f t="shared" si="9"/>
        <v>0</v>
      </c>
    </row>
    <row r="97" spans="1:15" ht="17" thickTop="1" thickBot="1" x14ac:dyDescent="0.5">
      <c r="A97" s="50" t="s">
        <v>147</v>
      </c>
      <c r="B97" s="3" t="s">
        <v>319</v>
      </c>
      <c r="C97" s="3" t="s">
        <v>344</v>
      </c>
      <c r="D97" s="3" t="s">
        <v>345</v>
      </c>
      <c r="E97" s="3" t="str">
        <f t="shared" si="10"/>
        <v>AF0913_February</v>
      </c>
      <c r="F97" s="10">
        <v>115018.46101704724</v>
      </c>
      <c r="G97" s="4" t="str">
        <f t="shared" si="11"/>
        <v>Shock</v>
      </c>
      <c r="H97" s="4">
        <f t="shared" si="6"/>
        <v>2</v>
      </c>
      <c r="I97" s="5">
        <v>0</v>
      </c>
      <c r="J97" s="51">
        <v>0</v>
      </c>
      <c r="K97" s="6" t="s">
        <v>1015</v>
      </c>
      <c r="L97" s="6" t="s">
        <v>1003</v>
      </c>
      <c r="M97">
        <f t="shared" si="7"/>
        <v>0</v>
      </c>
      <c r="N97">
        <f t="shared" si="8"/>
        <v>1</v>
      </c>
      <c r="O97">
        <f t="shared" si="9"/>
        <v>1</v>
      </c>
    </row>
    <row r="98" spans="1:15" ht="17" thickTop="1" thickBot="1" x14ac:dyDescent="0.5">
      <c r="A98" s="50" t="s">
        <v>147</v>
      </c>
      <c r="B98" s="3" t="s">
        <v>319</v>
      </c>
      <c r="C98" s="3" t="s">
        <v>346</v>
      </c>
      <c r="D98" s="3" t="s">
        <v>347</v>
      </c>
      <c r="E98" s="3" t="str">
        <f t="shared" si="10"/>
        <v>AF0914_February</v>
      </c>
      <c r="F98" s="10">
        <v>18496.109540147601</v>
      </c>
      <c r="G98" s="4" t="str">
        <f t="shared" si="11"/>
        <v>Shock</v>
      </c>
      <c r="H98" s="4">
        <f t="shared" si="6"/>
        <v>2</v>
      </c>
      <c r="I98" s="5">
        <v>0</v>
      </c>
      <c r="J98" s="51">
        <v>0</v>
      </c>
      <c r="K98" s="6" t="s">
        <v>1015</v>
      </c>
      <c r="L98" s="6" t="s">
        <v>1003</v>
      </c>
      <c r="M98">
        <f t="shared" si="7"/>
        <v>0</v>
      </c>
      <c r="N98">
        <f t="shared" si="8"/>
        <v>1</v>
      </c>
      <c r="O98">
        <f t="shared" si="9"/>
        <v>1</v>
      </c>
    </row>
    <row r="99" spans="1:15" ht="17" thickTop="1" thickBot="1" x14ac:dyDescent="0.5">
      <c r="A99" s="50" t="s">
        <v>147</v>
      </c>
      <c r="B99" s="3" t="s">
        <v>319</v>
      </c>
      <c r="C99" s="3" t="s">
        <v>348</v>
      </c>
      <c r="D99" s="3" t="s">
        <v>349</v>
      </c>
      <c r="E99" s="3" t="str">
        <f t="shared" si="10"/>
        <v>AF0915_February</v>
      </c>
      <c r="F99" s="10">
        <v>25743.114325670311</v>
      </c>
      <c r="G99" s="4" t="str">
        <f t="shared" si="11"/>
        <v>Shock</v>
      </c>
      <c r="H99" s="4">
        <f t="shared" si="6"/>
        <v>2</v>
      </c>
      <c r="I99" s="5">
        <v>0</v>
      </c>
      <c r="J99" s="51">
        <v>0</v>
      </c>
      <c r="K99" s="6" t="s">
        <v>1015</v>
      </c>
      <c r="L99" s="6" t="s">
        <v>1003</v>
      </c>
      <c r="M99">
        <f t="shared" si="7"/>
        <v>0</v>
      </c>
      <c r="N99">
        <f t="shared" si="8"/>
        <v>1</v>
      </c>
      <c r="O99">
        <f t="shared" si="9"/>
        <v>1</v>
      </c>
    </row>
    <row r="100" spans="1:15" ht="17" thickTop="1" thickBot="1" x14ac:dyDescent="0.5">
      <c r="A100" s="50" t="s">
        <v>147</v>
      </c>
      <c r="B100" s="3" t="s">
        <v>350</v>
      </c>
      <c r="C100" s="3" t="s">
        <v>350</v>
      </c>
      <c r="D100" s="3" t="s">
        <v>351</v>
      </c>
      <c r="E100" s="3" t="str">
        <f t="shared" si="10"/>
        <v>AF1001_February</v>
      </c>
      <c r="F100" s="10">
        <v>156449.51983121037</v>
      </c>
      <c r="G100" s="4" t="str">
        <f t="shared" si="11"/>
        <v>No shock</v>
      </c>
      <c r="H100" s="4">
        <f t="shared" si="6"/>
        <v>0</v>
      </c>
      <c r="I100" s="5">
        <v>0</v>
      </c>
      <c r="J100" s="51">
        <v>0.99513618677042803</v>
      </c>
      <c r="K100" s="6" t="s">
        <v>1012</v>
      </c>
      <c r="L100" s="6" t="s">
        <v>1003</v>
      </c>
      <c r="M100">
        <f t="shared" si="7"/>
        <v>0</v>
      </c>
      <c r="N100">
        <f t="shared" si="8"/>
        <v>0</v>
      </c>
      <c r="O100">
        <f t="shared" si="9"/>
        <v>0</v>
      </c>
    </row>
    <row r="101" spans="1:15" ht="17" thickTop="1" thickBot="1" x14ac:dyDescent="0.5">
      <c r="A101" s="50" t="s">
        <v>147</v>
      </c>
      <c r="B101" s="3" t="s">
        <v>350</v>
      </c>
      <c r="C101" s="3" t="s">
        <v>352</v>
      </c>
      <c r="D101" s="3" t="s">
        <v>353</v>
      </c>
      <c r="E101" s="3" t="str">
        <f t="shared" si="10"/>
        <v>AF1002_February</v>
      </c>
      <c r="F101" s="10">
        <v>40596.858974952425</v>
      </c>
      <c r="G101" s="4" t="str">
        <f t="shared" si="11"/>
        <v>No shock</v>
      </c>
      <c r="H101" s="4">
        <f t="shared" si="6"/>
        <v>0</v>
      </c>
      <c r="I101" s="5">
        <v>0</v>
      </c>
      <c r="J101" s="51">
        <v>0.98135593220339001</v>
      </c>
      <c r="K101" s="6" t="s">
        <v>1012</v>
      </c>
      <c r="L101" s="6" t="s">
        <v>1003</v>
      </c>
      <c r="M101">
        <f t="shared" si="7"/>
        <v>0</v>
      </c>
      <c r="N101">
        <f t="shared" si="8"/>
        <v>0</v>
      </c>
      <c r="O101">
        <f t="shared" si="9"/>
        <v>0</v>
      </c>
    </row>
    <row r="102" spans="1:15" ht="17" thickTop="1" thickBot="1" x14ac:dyDescent="0.5">
      <c r="A102" s="50" t="s">
        <v>147</v>
      </c>
      <c r="B102" s="3" t="s">
        <v>350</v>
      </c>
      <c r="C102" s="3" t="s">
        <v>354</v>
      </c>
      <c r="D102" s="3" t="s">
        <v>355</v>
      </c>
      <c r="E102" s="3" t="str">
        <f t="shared" si="10"/>
        <v>AF1003_February</v>
      </c>
      <c r="F102" s="10">
        <v>46340.78431371467</v>
      </c>
      <c r="G102" s="4" t="str">
        <f t="shared" si="11"/>
        <v>No shock</v>
      </c>
      <c r="H102" s="4">
        <f t="shared" si="6"/>
        <v>0</v>
      </c>
      <c r="I102" s="5">
        <v>0</v>
      </c>
      <c r="J102" s="51">
        <v>1</v>
      </c>
      <c r="K102" s="6" t="s">
        <v>1012</v>
      </c>
      <c r="L102" s="6" t="s">
        <v>1003</v>
      </c>
      <c r="M102">
        <f t="shared" si="7"/>
        <v>0</v>
      </c>
      <c r="N102">
        <f t="shared" si="8"/>
        <v>0</v>
      </c>
      <c r="O102">
        <f t="shared" si="9"/>
        <v>0</v>
      </c>
    </row>
    <row r="103" spans="1:15" ht="17" thickTop="1" thickBot="1" x14ac:dyDescent="0.5">
      <c r="A103" s="50" t="s">
        <v>147</v>
      </c>
      <c r="B103" s="3" t="s">
        <v>350</v>
      </c>
      <c r="C103" s="3" t="s">
        <v>356</v>
      </c>
      <c r="D103" s="3" t="s">
        <v>357</v>
      </c>
      <c r="E103" s="3" t="str">
        <f t="shared" si="10"/>
        <v>AF1004_February</v>
      </c>
      <c r="F103" s="10">
        <v>57543.634905136765</v>
      </c>
      <c r="G103" s="4" t="str">
        <f t="shared" si="11"/>
        <v>No shock</v>
      </c>
      <c r="H103" s="4">
        <f t="shared" si="6"/>
        <v>0</v>
      </c>
      <c r="I103" s="5">
        <v>0</v>
      </c>
      <c r="J103" s="51">
        <v>0.99859154929577498</v>
      </c>
      <c r="K103" s="6" t="s">
        <v>1012</v>
      </c>
      <c r="L103" s="6" t="s">
        <v>1003</v>
      </c>
      <c r="M103">
        <f t="shared" si="7"/>
        <v>0</v>
      </c>
      <c r="N103">
        <f t="shared" si="8"/>
        <v>0</v>
      </c>
      <c r="O103">
        <f t="shared" si="9"/>
        <v>0</v>
      </c>
    </row>
    <row r="104" spans="1:15" ht="17" thickTop="1" thickBot="1" x14ac:dyDescent="0.5">
      <c r="A104" s="50" t="s">
        <v>147</v>
      </c>
      <c r="B104" s="3" t="s">
        <v>350</v>
      </c>
      <c r="C104" s="3" t="s">
        <v>358</v>
      </c>
      <c r="D104" s="3" t="s">
        <v>359</v>
      </c>
      <c r="E104" s="3" t="str">
        <f t="shared" si="10"/>
        <v>AF1005_February</v>
      </c>
      <c r="F104" s="10">
        <v>146763.51282014931</v>
      </c>
      <c r="G104" s="4" t="str">
        <f t="shared" si="11"/>
        <v>No shock</v>
      </c>
      <c r="H104" s="4">
        <f t="shared" si="6"/>
        <v>0</v>
      </c>
      <c r="I104" s="5">
        <v>0</v>
      </c>
      <c r="J104" s="51">
        <v>1</v>
      </c>
      <c r="K104" s="6" t="s">
        <v>1012</v>
      </c>
      <c r="L104" s="6" t="s">
        <v>1003</v>
      </c>
      <c r="M104">
        <f t="shared" si="7"/>
        <v>0</v>
      </c>
      <c r="N104">
        <f t="shared" si="8"/>
        <v>0</v>
      </c>
      <c r="O104">
        <f t="shared" si="9"/>
        <v>0</v>
      </c>
    </row>
    <row r="105" spans="1:15" ht="17" thickTop="1" thickBot="1" x14ac:dyDescent="0.5">
      <c r="A105" s="50" t="s">
        <v>147</v>
      </c>
      <c r="B105" s="3" t="s">
        <v>350</v>
      </c>
      <c r="C105" s="3" t="s">
        <v>360</v>
      </c>
      <c r="D105" s="3" t="s">
        <v>361</v>
      </c>
      <c r="E105" s="3" t="str">
        <f t="shared" si="10"/>
        <v>AF1006_February</v>
      </c>
      <c r="F105" s="10">
        <v>87780.765921394268</v>
      </c>
      <c r="G105" s="4" t="str">
        <f t="shared" si="11"/>
        <v>No shock</v>
      </c>
      <c r="H105" s="4">
        <f t="shared" si="6"/>
        <v>0</v>
      </c>
      <c r="I105" s="5">
        <v>0</v>
      </c>
      <c r="J105" s="51">
        <v>1</v>
      </c>
      <c r="K105" s="6" t="s">
        <v>1012</v>
      </c>
      <c r="L105" s="6" t="s">
        <v>1003</v>
      </c>
      <c r="M105">
        <f t="shared" si="7"/>
        <v>0</v>
      </c>
      <c r="N105">
        <f t="shared" si="8"/>
        <v>0</v>
      </c>
      <c r="O105">
        <f t="shared" si="9"/>
        <v>0</v>
      </c>
    </row>
    <row r="106" spans="1:15" ht="17" thickTop="1" thickBot="1" x14ac:dyDescent="0.5">
      <c r="A106" s="50" t="s">
        <v>147</v>
      </c>
      <c r="B106" s="3" t="s">
        <v>350</v>
      </c>
      <c r="C106" s="3" t="s">
        <v>362</v>
      </c>
      <c r="D106" s="3" t="s">
        <v>363</v>
      </c>
      <c r="E106" s="3" t="str">
        <f t="shared" si="10"/>
        <v>AF1007_February</v>
      </c>
      <c r="F106" s="10">
        <v>144955.58088732898</v>
      </c>
      <c r="G106" s="4" t="str">
        <f t="shared" si="11"/>
        <v>No shock</v>
      </c>
      <c r="H106" s="4">
        <f t="shared" si="6"/>
        <v>0</v>
      </c>
      <c r="I106" s="5">
        <v>0</v>
      </c>
      <c r="J106" s="51">
        <v>1</v>
      </c>
      <c r="K106" s="6" t="s">
        <v>1012</v>
      </c>
      <c r="L106" s="6" t="s">
        <v>1003</v>
      </c>
      <c r="M106">
        <f t="shared" si="7"/>
        <v>0</v>
      </c>
      <c r="N106">
        <f t="shared" si="8"/>
        <v>0</v>
      </c>
      <c r="O106">
        <f t="shared" si="9"/>
        <v>0</v>
      </c>
    </row>
    <row r="107" spans="1:15" ht="17" thickTop="1" thickBot="1" x14ac:dyDescent="0.5">
      <c r="A107" s="50" t="s">
        <v>147</v>
      </c>
      <c r="B107" s="3" t="s">
        <v>364</v>
      </c>
      <c r="C107" s="3" t="s">
        <v>364</v>
      </c>
      <c r="D107" s="3" t="s">
        <v>365</v>
      </c>
      <c r="E107" s="3" t="str">
        <f t="shared" si="10"/>
        <v>AF1101_February</v>
      </c>
      <c r="F107" s="10">
        <v>301396.04713309562</v>
      </c>
      <c r="G107" s="4" t="str">
        <f t="shared" si="11"/>
        <v>Shock</v>
      </c>
      <c r="H107" s="4">
        <f t="shared" si="6"/>
        <v>1</v>
      </c>
      <c r="I107" s="5">
        <v>0.33333333333333298</v>
      </c>
      <c r="J107" s="51">
        <v>1.0415770609318999</v>
      </c>
      <c r="K107" s="6" t="s">
        <v>1012</v>
      </c>
      <c r="L107" s="6" t="s">
        <v>1003</v>
      </c>
      <c r="M107">
        <f t="shared" si="7"/>
        <v>1</v>
      </c>
      <c r="N107">
        <f t="shared" si="8"/>
        <v>0</v>
      </c>
      <c r="O107">
        <f t="shared" si="9"/>
        <v>0</v>
      </c>
    </row>
    <row r="108" spans="1:15" ht="17" thickTop="1" thickBot="1" x14ac:dyDescent="0.5">
      <c r="A108" s="50" t="s">
        <v>147</v>
      </c>
      <c r="B108" s="3" t="s">
        <v>364</v>
      </c>
      <c r="C108" s="3" t="s">
        <v>366</v>
      </c>
      <c r="D108" s="3" t="s">
        <v>367</v>
      </c>
      <c r="E108" s="3" t="str">
        <f t="shared" si="10"/>
        <v>AF1102_February</v>
      </c>
      <c r="F108" s="10">
        <v>32788.642253355858</v>
      </c>
      <c r="G108" s="4" t="str">
        <f t="shared" si="11"/>
        <v>No shock</v>
      </c>
      <c r="H108" s="4">
        <f t="shared" si="6"/>
        <v>0</v>
      </c>
      <c r="I108" s="5">
        <v>0</v>
      </c>
      <c r="J108" s="51">
        <v>1</v>
      </c>
      <c r="K108" s="6" t="s">
        <v>1012</v>
      </c>
      <c r="L108" s="6" t="s">
        <v>1003</v>
      </c>
      <c r="M108">
        <f t="shared" si="7"/>
        <v>0</v>
      </c>
      <c r="N108">
        <f t="shared" si="8"/>
        <v>0</v>
      </c>
      <c r="O108">
        <f t="shared" si="9"/>
        <v>0</v>
      </c>
    </row>
    <row r="109" spans="1:15" ht="17" thickTop="1" thickBot="1" x14ac:dyDescent="0.5">
      <c r="A109" s="50" t="s">
        <v>147</v>
      </c>
      <c r="B109" s="3" t="s">
        <v>364</v>
      </c>
      <c r="C109" s="3" t="s">
        <v>368</v>
      </c>
      <c r="D109" s="3" t="s">
        <v>369</v>
      </c>
      <c r="E109" s="3" t="str">
        <f t="shared" si="10"/>
        <v>AF1103_February</v>
      </c>
      <c r="F109" s="10">
        <v>42569.183046967519</v>
      </c>
      <c r="G109" s="4" t="str">
        <f t="shared" si="11"/>
        <v>No shock</v>
      </c>
      <c r="H109" s="4">
        <f t="shared" si="6"/>
        <v>0</v>
      </c>
      <c r="I109" s="5">
        <v>0</v>
      </c>
      <c r="J109" s="51" t="s">
        <v>1013</v>
      </c>
      <c r="K109" s="6" t="s">
        <v>1013</v>
      </c>
      <c r="L109" s="6" t="s">
        <v>1003</v>
      </c>
      <c r="M109">
        <f t="shared" si="7"/>
        <v>0</v>
      </c>
      <c r="N109">
        <f t="shared" si="8"/>
        <v>0</v>
      </c>
      <c r="O109">
        <f t="shared" si="9"/>
        <v>0</v>
      </c>
    </row>
    <row r="110" spans="1:15" ht="17" thickTop="1" thickBot="1" x14ac:dyDescent="0.5">
      <c r="A110" s="50" t="s">
        <v>147</v>
      </c>
      <c r="B110" s="3" t="s">
        <v>364</v>
      </c>
      <c r="C110" s="3" t="s">
        <v>370</v>
      </c>
      <c r="D110" s="3" t="s">
        <v>371</v>
      </c>
      <c r="E110" s="3" t="str">
        <f t="shared" si="10"/>
        <v>AF1104_February</v>
      </c>
      <c r="F110" s="10">
        <v>67354.509961084332</v>
      </c>
      <c r="G110" s="4" t="str">
        <f t="shared" si="11"/>
        <v>No shock</v>
      </c>
      <c r="H110" s="4">
        <f t="shared" si="6"/>
        <v>0</v>
      </c>
      <c r="I110" s="5">
        <v>0</v>
      </c>
      <c r="J110" s="51">
        <v>0.98421052631578898</v>
      </c>
      <c r="K110" s="6" t="s">
        <v>1012</v>
      </c>
      <c r="L110" s="6" t="s">
        <v>1003</v>
      </c>
      <c r="M110">
        <f t="shared" si="7"/>
        <v>0</v>
      </c>
      <c r="N110">
        <f t="shared" si="8"/>
        <v>0</v>
      </c>
      <c r="O110">
        <f t="shared" si="9"/>
        <v>0</v>
      </c>
    </row>
    <row r="111" spans="1:15" ht="17" thickTop="1" thickBot="1" x14ac:dyDescent="0.5">
      <c r="A111" s="50" t="s">
        <v>147</v>
      </c>
      <c r="B111" s="3" t="s">
        <v>364</v>
      </c>
      <c r="C111" s="3" t="s">
        <v>372</v>
      </c>
      <c r="D111" s="3" t="s">
        <v>373</v>
      </c>
      <c r="E111" s="3" t="str">
        <f t="shared" si="10"/>
        <v>AF1105_February</v>
      </c>
      <c r="F111" s="10">
        <v>85124.662418813969</v>
      </c>
      <c r="G111" s="4" t="str">
        <f t="shared" si="11"/>
        <v>Shock</v>
      </c>
      <c r="H111" s="4">
        <f t="shared" si="6"/>
        <v>1</v>
      </c>
      <c r="I111" s="5">
        <v>1</v>
      </c>
      <c r="J111" s="51" t="s">
        <v>1013</v>
      </c>
      <c r="K111" s="6" t="s">
        <v>1013</v>
      </c>
      <c r="L111" s="6" t="s">
        <v>1003</v>
      </c>
      <c r="M111">
        <f t="shared" si="7"/>
        <v>1</v>
      </c>
      <c r="N111">
        <f t="shared" si="8"/>
        <v>0</v>
      </c>
      <c r="O111">
        <f t="shared" si="9"/>
        <v>0</v>
      </c>
    </row>
    <row r="112" spans="1:15" ht="17" thickTop="1" thickBot="1" x14ac:dyDescent="0.5">
      <c r="A112" s="50" t="s">
        <v>147</v>
      </c>
      <c r="B112" s="3" t="s">
        <v>364</v>
      </c>
      <c r="C112" s="3" t="s">
        <v>374</v>
      </c>
      <c r="D112" s="3" t="s">
        <v>375</v>
      </c>
      <c r="E112" s="3" t="str">
        <f t="shared" si="10"/>
        <v>AF1106_February</v>
      </c>
      <c r="F112" s="10">
        <v>54692.249963382943</v>
      </c>
      <c r="G112" s="4" t="str">
        <f t="shared" si="11"/>
        <v>No shock</v>
      </c>
      <c r="H112" s="4">
        <f t="shared" si="6"/>
        <v>0</v>
      </c>
      <c r="I112" s="5">
        <v>0</v>
      </c>
      <c r="J112" s="51">
        <v>1</v>
      </c>
      <c r="K112" s="6" t="s">
        <v>1012</v>
      </c>
      <c r="L112" s="6" t="s">
        <v>1003</v>
      </c>
      <c r="M112">
        <f t="shared" si="7"/>
        <v>0</v>
      </c>
      <c r="N112">
        <f t="shared" si="8"/>
        <v>0</v>
      </c>
      <c r="O112">
        <f t="shared" si="9"/>
        <v>0</v>
      </c>
    </row>
    <row r="113" spans="1:15" ht="17" thickTop="1" thickBot="1" x14ac:dyDescent="0.5">
      <c r="A113" s="50" t="s">
        <v>147</v>
      </c>
      <c r="B113" s="3" t="s">
        <v>364</v>
      </c>
      <c r="C113" s="3" t="s">
        <v>376</v>
      </c>
      <c r="D113" s="3" t="s">
        <v>377</v>
      </c>
      <c r="E113" s="3" t="str">
        <f t="shared" si="10"/>
        <v>AF1107_February</v>
      </c>
      <c r="F113" s="10">
        <v>175990.50680857917</v>
      </c>
      <c r="G113" s="4" t="str">
        <f t="shared" si="11"/>
        <v>No shock</v>
      </c>
      <c r="H113" s="4">
        <f t="shared" si="6"/>
        <v>0</v>
      </c>
      <c r="I113" s="5">
        <v>0</v>
      </c>
      <c r="J113" s="51">
        <v>1.0363128491620099</v>
      </c>
      <c r="K113" s="6" t="s">
        <v>1012</v>
      </c>
      <c r="L113" s="6" t="s">
        <v>1003</v>
      </c>
      <c r="M113">
        <f t="shared" si="7"/>
        <v>0</v>
      </c>
      <c r="N113">
        <f t="shared" si="8"/>
        <v>0</v>
      </c>
      <c r="O113">
        <f t="shared" si="9"/>
        <v>0</v>
      </c>
    </row>
    <row r="114" spans="1:15" ht="17" thickTop="1" thickBot="1" x14ac:dyDescent="0.5">
      <c r="A114" s="50" t="s">
        <v>147</v>
      </c>
      <c r="B114" s="3" t="s">
        <v>364</v>
      </c>
      <c r="C114" s="3" t="s">
        <v>378</v>
      </c>
      <c r="D114" s="3" t="s">
        <v>379</v>
      </c>
      <c r="E114" s="3" t="str">
        <f t="shared" si="10"/>
        <v>AF1108_February</v>
      </c>
      <c r="F114" s="10">
        <v>39291.966792867228</v>
      </c>
      <c r="G114" s="4" t="str">
        <f t="shared" si="11"/>
        <v>No shock</v>
      </c>
      <c r="H114" s="4">
        <f t="shared" si="6"/>
        <v>0</v>
      </c>
      <c r="I114" s="5">
        <v>0</v>
      </c>
      <c r="J114" s="51">
        <v>0.99736842105263201</v>
      </c>
      <c r="K114" s="6" t="s">
        <v>1012</v>
      </c>
      <c r="L114" s="6" t="s">
        <v>1003</v>
      </c>
      <c r="M114">
        <f t="shared" si="7"/>
        <v>0</v>
      </c>
      <c r="N114">
        <f t="shared" si="8"/>
        <v>0</v>
      </c>
      <c r="O114">
        <f t="shared" si="9"/>
        <v>0</v>
      </c>
    </row>
    <row r="115" spans="1:15" ht="17" thickTop="1" thickBot="1" x14ac:dyDescent="0.5">
      <c r="A115" s="50" t="s">
        <v>147</v>
      </c>
      <c r="B115" s="3" t="s">
        <v>364</v>
      </c>
      <c r="C115" s="3" t="s">
        <v>380</v>
      </c>
      <c r="D115" s="3" t="s">
        <v>381</v>
      </c>
      <c r="E115" s="3" t="str">
        <f t="shared" si="10"/>
        <v>AF1109_February</v>
      </c>
      <c r="F115" s="10">
        <v>27155.549223406462</v>
      </c>
      <c r="G115" s="4" t="str">
        <f t="shared" si="11"/>
        <v>No shock</v>
      </c>
      <c r="H115" s="4">
        <f t="shared" si="6"/>
        <v>0</v>
      </c>
      <c r="I115" s="5">
        <v>0</v>
      </c>
      <c r="J115" s="51">
        <v>1</v>
      </c>
      <c r="K115" s="6" t="s">
        <v>1012</v>
      </c>
      <c r="L115" s="6" t="s">
        <v>1003</v>
      </c>
      <c r="M115">
        <f t="shared" si="7"/>
        <v>0</v>
      </c>
      <c r="N115">
        <f t="shared" si="8"/>
        <v>0</v>
      </c>
      <c r="O115">
        <f t="shared" si="9"/>
        <v>0</v>
      </c>
    </row>
    <row r="116" spans="1:15" ht="17" thickTop="1" thickBot="1" x14ac:dyDescent="0.5">
      <c r="A116" s="50" t="s">
        <v>147</v>
      </c>
      <c r="B116" s="3" t="s">
        <v>364</v>
      </c>
      <c r="C116" s="3" t="s">
        <v>382</v>
      </c>
      <c r="D116" s="3" t="s">
        <v>383</v>
      </c>
      <c r="E116" s="3" t="str">
        <f t="shared" si="10"/>
        <v>AF1110_February</v>
      </c>
      <c r="F116" s="10">
        <v>195013.10135866795</v>
      </c>
      <c r="G116" s="4" t="str">
        <f t="shared" si="11"/>
        <v>No shock</v>
      </c>
      <c r="H116" s="4">
        <f t="shared" si="6"/>
        <v>0</v>
      </c>
      <c r="I116" s="5">
        <v>0</v>
      </c>
      <c r="J116" s="51">
        <v>1</v>
      </c>
      <c r="K116" s="6" t="s">
        <v>1012</v>
      </c>
      <c r="L116" s="6" t="s">
        <v>1003</v>
      </c>
      <c r="M116">
        <f t="shared" si="7"/>
        <v>0</v>
      </c>
      <c r="N116">
        <f t="shared" si="8"/>
        <v>0</v>
      </c>
      <c r="O116">
        <f t="shared" si="9"/>
        <v>0</v>
      </c>
    </row>
    <row r="117" spans="1:15" ht="17" thickTop="1" thickBot="1" x14ac:dyDescent="0.5">
      <c r="A117" s="50" t="s">
        <v>147</v>
      </c>
      <c r="B117" s="3" t="s">
        <v>364</v>
      </c>
      <c r="C117" s="3" t="s">
        <v>384</v>
      </c>
      <c r="D117" s="3" t="s">
        <v>385</v>
      </c>
      <c r="E117" s="3" t="str">
        <f t="shared" si="10"/>
        <v>AF1111_February</v>
      </c>
      <c r="F117" s="10">
        <v>168186.55266337309</v>
      </c>
      <c r="G117" s="4" t="str">
        <f t="shared" si="11"/>
        <v>No shock</v>
      </c>
      <c r="H117" s="4">
        <f t="shared" si="6"/>
        <v>0</v>
      </c>
      <c r="I117" s="5">
        <v>0</v>
      </c>
      <c r="J117" s="51">
        <v>0.98810810810810801</v>
      </c>
      <c r="K117" s="6" t="s">
        <v>1012</v>
      </c>
      <c r="L117" s="6" t="s">
        <v>1003</v>
      </c>
      <c r="M117">
        <f t="shared" si="7"/>
        <v>0</v>
      </c>
      <c r="N117">
        <f t="shared" si="8"/>
        <v>0</v>
      </c>
      <c r="O117">
        <f t="shared" si="9"/>
        <v>0</v>
      </c>
    </row>
    <row r="118" spans="1:15" ht="17" thickTop="1" thickBot="1" x14ac:dyDescent="0.5">
      <c r="A118" s="50" t="s">
        <v>147</v>
      </c>
      <c r="B118" s="3" t="s">
        <v>364</v>
      </c>
      <c r="C118" s="3" t="s">
        <v>386</v>
      </c>
      <c r="D118" s="3" t="s">
        <v>387</v>
      </c>
      <c r="E118" s="3" t="str">
        <f t="shared" si="10"/>
        <v>AF1112_February</v>
      </c>
      <c r="F118" s="10">
        <v>49301.410309666324</v>
      </c>
      <c r="G118" s="4" t="str">
        <f t="shared" si="11"/>
        <v>Shock</v>
      </c>
      <c r="H118" s="4">
        <f t="shared" si="6"/>
        <v>2</v>
      </c>
      <c r="I118" s="5">
        <v>0</v>
      </c>
      <c r="J118" s="51">
        <v>0</v>
      </c>
      <c r="K118" s="6" t="s">
        <v>1015</v>
      </c>
      <c r="L118" s="6" t="s">
        <v>1003</v>
      </c>
      <c r="M118">
        <f t="shared" si="7"/>
        <v>0</v>
      </c>
      <c r="N118">
        <f t="shared" si="8"/>
        <v>1</v>
      </c>
      <c r="O118">
        <f t="shared" si="9"/>
        <v>1</v>
      </c>
    </row>
    <row r="119" spans="1:15" ht="17" thickTop="1" thickBot="1" x14ac:dyDescent="0.5">
      <c r="A119" s="50" t="s">
        <v>147</v>
      </c>
      <c r="B119" s="3" t="s">
        <v>364</v>
      </c>
      <c r="C119" s="3" t="s">
        <v>388</v>
      </c>
      <c r="D119" s="3" t="s">
        <v>389</v>
      </c>
      <c r="E119" s="3" t="str">
        <f t="shared" si="10"/>
        <v>AF1113_February</v>
      </c>
      <c r="F119" s="10">
        <v>36298.965402636248</v>
      </c>
      <c r="G119" s="4" t="str">
        <f t="shared" si="11"/>
        <v>No shock</v>
      </c>
      <c r="H119" s="4">
        <f t="shared" si="6"/>
        <v>0</v>
      </c>
      <c r="I119" s="5">
        <v>0</v>
      </c>
      <c r="J119" s="51">
        <v>0.99062499999999998</v>
      </c>
      <c r="K119" s="6" t="s">
        <v>1012</v>
      </c>
      <c r="L119" s="6" t="s">
        <v>1003</v>
      </c>
      <c r="M119">
        <f t="shared" si="7"/>
        <v>0</v>
      </c>
      <c r="N119">
        <f t="shared" si="8"/>
        <v>0</v>
      </c>
      <c r="O119">
        <f t="shared" si="9"/>
        <v>0</v>
      </c>
    </row>
    <row r="120" spans="1:15" ht="17" thickTop="1" thickBot="1" x14ac:dyDescent="0.5">
      <c r="A120" s="50" t="s">
        <v>147</v>
      </c>
      <c r="B120" s="3" t="s">
        <v>364</v>
      </c>
      <c r="C120" s="3" t="s">
        <v>390</v>
      </c>
      <c r="D120" s="3" t="s">
        <v>391</v>
      </c>
      <c r="E120" s="3" t="str">
        <f t="shared" si="10"/>
        <v>AF1114_February</v>
      </c>
      <c r="F120" s="10">
        <v>240717.08834509939</v>
      </c>
      <c r="G120" s="4" t="str">
        <f t="shared" si="11"/>
        <v>Shock</v>
      </c>
      <c r="H120" s="4">
        <f t="shared" si="6"/>
        <v>2</v>
      </c>
      <c r="I120" s="5">
        <v>0</v>
      </c>
      <c r="J120" s="51">
        <v>0</v>
      </c>
      <c r="K120" s="6" t="s">
        <v>1015</v>
      </c>
      <c r="L120" s="6" t="s">
        <v>1003</v>
      </c>
      <c r="M120">
        <f t="shared" si="7"/>
        <v>0</v>
      </c>
      <c r="N120">
        <f t="shared" si="8"/>
        <v>1</v>
      </c>
      <c r="O120">
        <f t="shared" si="9"/>
        <v>1</v>
      </c>
    </row>
    <row r="121" spans="1:15" ht="17" thickTop="1" thickBot="1" x14ac:dyDescent="0.5">
      <c r="A121" s="50" t="s">
        <v>147</v>
      </c>
      <c r="B121" s="3" t="s">
        <v>364</v>
      </c>
      <c r="C121" s="3" t="s">
        <v>392</v>
      </c>
      <c r="D121" s="3" t="s">
        <v>393</v>
      </c>
      <c r="E121" s="3" t="str">
        <f t="shared" si="10"/>
        <v>AF1115_February</v>
      </c>
      <c r="F121" s="10">
        <v>50771.795394407636</v>
      </c>
      <c r="G121" s="4" t="str">
        <f t="shared" si="11"/>
        <v>No shock</v>
      </c>
      <c r="H121" s="4">
        <f t="shared" si="6"/>
        <v>0</v>
      </c>
      <c r="I121" s="5">
        <v>0</v>
      </c>
      <c r="J121" s="51">
        <v>0.98450704225352104</v>
      </c>
      <c r="K121" s="6" t="s">
        <v>1012</v>
      </c>
      <c r="L121" s="6" t="s">
        <v>1003</v>
      </c>
      <c r="M121">
        <f t="shared" si="7"/>
        <v>0</v>
      </c>
      <c r="N121">
        <f t="shared" si="8"/>
        <v>0</v>
      </c>
      <c r="O121">
        <f t="shared" si="9"/>
        <v>0</v>
      </c>
    </row>
    <row r="122" spans="1:15" ht="17" thickTop="1" thickBot="1" x14ac:dyDescent="0.5">
      <c r="A122" s="50" t="s">
        <v>147</v>
      </c>
      <c r="B122" s="3" t="s">
        <v>364</v>
      </c>
      <c r="C122" s="3" t="s">
        <v>394</v>
      </c>
      <c r="D122" s="3" t="s">
        <v>395</v>
      </c>
      <c r="E122" s="3" t="str">
        <f t="shared" si="10"/>
        <v>AF1116_February</v>
      </c>
      <c r="F122" s="10">
        <v>157610.07546068021</v>
      </c>
      <c r="G122" s="4" t="str">
        <f t="shared" si="11"/>
        <v>Shock</v>
      </c>
      <c r="H122" s="4">
        <f t="shared" si="6"/>
        <v>2</v>
      </c>
      <c r="I122" s="5">
        <v>0</v>
      </c>
      <c r="J122" s="51">
        <v>0</v>
      </c>
      <c r="K122" s="6" t="s">
        <v>1015</v>
      </c>
      <c r="L122" s="6" t="s">
        <v>1003</v>
      </c>
      <c r="M122">
        <f t="shared" si="7"/>
        <v>0</v>
      </c>
      <c r="N122">
        <f t="shared" si="8"/>
        <v>1</v>
      </c>
      <c r="O122">
        <f t="shared" si="9"/>
        <v>1</v>
      </c>
    </row>
    <row r="123" spans="1:15" ht="17" thickTop="1" thickBot="1" x14ac:dyDescent="0.5">
      <c r="A123" s="50" t="s">
        <v>147</v>
      </c>
      <c r="B123" s="3" t="s">
        <v>364</v>
      </c>
      <c r="C123" s="3" t="s">
        <v>396</v>
      </c>
      <c r="D123" s="3" t="s">
        <v>397</v>
      </c>
      <c r="E123" s="3" t="str">
        <f t="shared" si="10"/>
        <v>AF1117_February</v>
      </c>
      <c r="F123" s="10">
        <v>65946.160482921521</v>
      </c>
      <c r="G123" s="4" t="str">
        <f t="shared" si="11"/>
        <v>No shock</v>
      </c>
      <c r="H123" s="4">
        <f t="shared" si="6"/>
        <v>0</v>
      </c>
      <c r="I123" s="5">
        <v>0</v>
      </c>
      <c r="J123" s="51">
        <v>1.06396396396396</v>
      </c>
      <c r="K123" s="6" t="s">
        <v>1012</v>
      </c>
      <c r="L123" s="6" t="s">
        <v>1003</v>
      </c>
      <c r="M123">
        <f t="shared" si="7"/>
        <v>0</v>
      </c>
      <c r="N123">
        <f t="shared" si="8"/>
        <v>0</v>
      </c>
      <c r="O123">
        <f t="shared" si="9"/>
        <v>0</v>
      </c>
    </row>
    <row r="124" spans="1:15" ht="17" thickTop="1" thickBot="1" x14ac:dyDescent="0.5">
      <c r="A124" s="50" t="s">
        <v>147</v>
      </c>
      <c r="B124" s="3" t="s">
        <v>364</v>
      </c>
      <c r="C124" s="3" t="s">
        <v>398</v>
      </c>
      <c r="D124" s="3" t="s">
        <v>399</v>
      </c>
      <c r="E124" s="3" t="str">
        <f t="shared" si="10"/>
        <v>AF1118_February</v>
      </c>
      <c r="F124" s="10">
        <v>57771.677576332986</v>
      </c>
      <c r="G124" s="4" t="str">
        <f t="shared" si="11"/>
        <v>No shock</v>
      </c>
      <c r="H124" s="4">
        <f t="shared" si="6"/>
        <v>0</v>
      </c>
      <c r="I124" s="5">
        <v>0</v>
      </c>
      <c r="J124" s="51">
        <v>2.0979591836734701</v>
      </c>
      <c r="K124" s="6" t="s">
        <v>1012</v>
      </c>
      <c r="L124" s="6" t="s">
        <v>1003</v>
      </c>
      <c r="M124">
        <f t="shared" si="7"/>
        <v>0</v>
      </c>
      <c r="N124">
        <f t="shared" si="8"/>
        <v>0</v>
      </c>
      <c r="O124">
        <f t="shared" si="9"/>
        <v>0</v>
      </c>
    </row>
    <row r="125" spans="1:15" ht="17" thickTop="1" thickBot="1" x14ac:dyDescent="0.5">
      <c r="A125" s="50" t="s">
        <v>147</v>
      </c>
      <c r="B125" s="3" t="s">
        <v>364</v>
      </c>
      <c r="C125" s="3" t="s">
        <v>400</v>
      </c>
      <c r="D125" s="3" t="s">
        <v>401</v>
      </c>
      <c r="E125" s="3" t="str">
        <f t="shared" si="10"/>
        <v>AF1119_February</v>
      </c>
      <c r="F125" s="10">
        <v>22817.870700305913</v>
      </c>
      <c r="G125" s="4" t="str">
        <f t="shared" si="11"/>
        <v>Shock</v>
      </c>
      <c r="H125" s="4">
        <f t="shared" si="6"/>
        <v>2</v>
      </c>
      <c r="I125" s="5">
        <v>0</v>
      </c>
      <c r="J125" s="51">
        <v>0</v>
      </c>
      <c r="K125" s="6" t="s">
        <v>1015</v>
      </c>
      <c r="L125" s="6" t="s">
        <v>1003</v>
      </c>
      <c r="M125">
        <f t="shared" si="7"/>
        <v>0</v>
      </c>
      <c r="N125">
        <f t="shared" si="8"/>
        <v>1</v>
      </c>
      <c r="O125">
        <f t="shared" si="9"/>
        <v>1</v>
      </c>
    </row>
    <row r="126" spans="1:15" ht="17" thickTop="1" thickBot="1" x14ac:dyDescent="0.5">
      <c r="A126" s="50" t="s">
        <v>147</v>
      </c>
      <c r="B126" s="3" t="s">
        <v>402</v>
      </c>
      <c r="C126" s="3" t="s">
        <v>403</v>
      </c>
      <c r="D126" s="3" t="s">
        <v>404</v>
      </c>
      <c r="E126" s="3" t="str">
        <f t="shared" si="10"/>
        <v>AF1201_February</v>
      </c>
      <c r="F126" s="10">
        <v>115098.32516026401</v>
      </c>
      <c r="G126" s="4" t="str">
        <f t="shared" si="11"/>
        <v>Shock</v>
      </c>
      <c r="H126" s="4">
        <f t="shared" si="6"/>
        <v>1</v>
      </c>
      <c r="I126" s="5">
        <v>1</v>
      </c>
      <c r="J126" s="51">
        <v>1.19360269360269</v>
      </c>
      <c r="K126" s="6" t="s">
        <v>1012</v>
      </c>
      <c r="L126" s="6" t="s">
        <v>1003</v>
      </c>
      <c r="M126">
        <f t="shared" si="7"/>
        <v>1</v>
      </c>
      <c r="N126">
        <f t="shared" si="8"/>
        <v>0</v>
      </c>
      <c r="O126">
        <f t="shared" si="9"/>
        <v>0</v>
      </c>
    </row>
    <row r="127" spans="1:15" ht="17" thickTop="1" thickBot="1" x14ac:dyDescent="0.5">
      <c r="A127" s="50" t="s">
        <v>147</v>
      </c>
      <c r="B127" s="3" t="s">
        <v>402</v>
      </c>
      <c r="C127" s="3" t="s">
        <v>405</v>
      </c>
      <c r="D127" s="3" t="s">
        <v>406</v>
      </c>
      <c r="E127" s="3" t="str">
        <f t="shared" si="10"/>
        <v>AF1202_February</v>
      </c>
      <c r="F127" s="10">
        <v>41365.456045732295</v>
      </c>
      <c r="G127" s="4" t="str">
        <f t="shared" si="11"/>
        <v>No shock</v>
      </c>
      <c r="H127" s="4">
        <f t="shared" si="6"/>
        <v>0</v>
      </c>
      <c r="I127" s="5">
        <v>0</v>
      </c>
      <c r="J127" s="51">
        <v>1.1040000000000001</v>
      </c>
      <c r="K127" s="6" t="s">
        <v>1012</v>
      </c>
      <c r="L127" s="6" t="s">
        <v>1003</v>
      </c>
      <c r="M127">
        <f t="shared" si="7"/>
        <v>0</v>
      </c>
      <c r="N127">
        <f t="shared" si="8"/>
        <v>0</v>
      </c>
      <c r="O127">
        <f t="shared" si="9"/>
        <v>0</v>
      </c>
    </row>
    <row r="128" spans="1:15" ht="17" thickTop="1" thickBot="1" x14ac:dyDescent="0.5">
      <c r="A128" s="50" t="s">
        <v>147</v>
      </c>
      <c r="B128" s="3" t="s">
        <v>402</v>
      </c>
      <c r="C128" s="3" t="s">
        <v>407</v>
      </c>
      <c r="D128" s="3" t="s">
        <v>408</v>
      </c>
      <c r="E128" s="3" t="str">
        <f t="shared" si="10"/>
        <v>AF1203_February</v>
      </c>
      <c r="F128" s="10">
        <v>60077.850460142356</v>
      </c>
      <c r="G128" s="4" t="str">
        <f t="shared" si="11"/>
        <v>No shock</v>
      </c>
      <c r="H128" s="4">
        <f t="shared" si="6"/>
        <v>0</v>
      </c>
      <c r="I128" s="5">
        <v>0</v>
      </c>
      <c r="J128" s="51">
        <v>1.02803738317757</v>
      </c>
      <c r="K128" s="6" t="s">
        <v>1012</v>
      </c>
      <c r="L128" s="6" t="s">
        <v>1003</v>
      </c>
      <c r="M128">
        <f t="shared" si="7"/>
        <v>0</v>
      </c>
      <c r="N128">
        <f t="shared" si="8"/>
        <v>0</v>
      </c>
      <c r="O128">
        <f t="shared" si="9"/>
        <v>0</v>
      </c>
    </row>
    <row r="129" spans="1:15" ht="17" thickTop="1" thickBot="1" x14ac:dyDescent="0.5">
      <c r="A129" s="50" t="s">
        <v>147</v>
      </c>
      <c r="B129" s="3" t="s">
        <v>402</v>
      </c>
      <c r="C129" s="3" t="s">
        <v>409</v>
      </c>
      <c r="D129" s="3" t="s">
        <v>410</v>
      </c>
      <c r="E129" s="3" t="str">
        <f t="shared" si="10"/>
        <v>AF1204_February</v>
      </c>
      <c r="F129" s="10">
        <v>38232.538528092096</v>
      </c>
      <c r="G129" s="4" t="str">
        <f t="shared" si="11"/>
        <v>No shock</v>
      </c>
      <c r="H129" s="4">
        <f t="shared" si="6"/>
        <v>0</v>
      </c>
      <c r="I129" s="5">
        <v>0</v>
      </c>
      <c r="J129" s="51">
        <v>1.0011627906976699</v>
      </c>
      <c r="K129" s="6" t="s">
        <v>1012</v>
      </c>
      <c r="L129" s="6" t="s">
        <v>1003</v>
      </c>
      <c r="M129">
        <f t="shared" si="7"/>
        <v>0</v>
      </c>
      <c r="N129">
        <f t="shared" si="8"/>
        <v>0</v>
      </c>
      <c r="O129">
        <f t="shared" si="9"/>
        <v>0</v>
      </c>
    </row>
    <row r="130" spans="1:15" ht="17" thickTop="1" thickBot="1" x14ac:dyDescent="0.5">
      <c r="A130" s="50" t="s">
        <v>147</v>
      </c>
      <c r="B130" s="3" t="s">
        <v>402</v>
      </c>
      <c r="C130" s="3" t="s">
        <v>411</v>
      </c>
      <c r="D130" s="3" t="s">
        <v>412</v>
      </c>
      <c r="E130" s="3" t="str">
        <f t="shared" si="10"/>
        <v>AF1205_February</v>
      </c>
      <c r="F130" s="10">
        <v>38236.899571785252</v>
      </c>
      <c r="G130" s="4" t="str">
        <f t="shared" si="11"/>
        <v>No shock</v>
      </c>
      <c r="H130" s="4">
        <f t="shared" si="6"/>
        <v>0</v>
      </c>
      <c r="I130" s="5">
        <v>0</v>
      </c>
      <c r="J130" s="51">
        <v>1.0704918032786901</v>
      </c>
      <c r="K130" s="6" t="s">
        <v>1012</v>
      </c>
      <c r="L130" s="6" t="s">
        <v>1003</v>
      </c>
      <c r="M130">
        <f t="shared" si="7"/>
        <v>0</v>
      </c>
      <c r="N130">
        <f t="shared" si="8"/>
        <v>0</v>
      </c>
      <c r="O130">
        <f t="shared" si="9"/>
        <v>0</v>
      </c>
    </row>
    <row r="131" spans="1:15" ht="17" thickTop="1" thickBot="1" x14ac:dyDescent="0.5">
      <c r="A131" s="50" t="s">
        <v>147</v>
      </c>
      <c r="B131" s="3" t="s">
        <v>402</v>
      </c>
      <c r="C131" s="3" t="s">
        <v>413</v>
      </c>
      <c r="D131" s="3" t="s">
        <v>414</v>
      </c>
      <c r="E131" s="3" t="str">
        <f t="shared" si="10"/>
        <v>AF1206_February</v>
      </c>
      <c r="F131" s="10">
        <v>35360.946002852797</v>
      </c>
      <c r="G131" s="4" t="str">
        <f t="shared" si="11"/>
        <v>No shock</v>
      </c>
      <c r="H131" s="4">
        <f t="shared" ref="H131:H194" si="12">SUM(M131:O131)</f>
        <v>0</v>
      </c>
      <c r="I131" s="5">
        <v>0</v>
      </c>
      <c r="J131" s="51">
        <v>0.99843749999999998</v>
      </c>
      <c r="K131" s="6" t="s">
        <v>1012</v>
      </c>
      <c r="L131" s="6" t="s">
        <v>1003</v>
      </c>
      <c r="M131">
        <f t="shared" ref="M131:M194" si="13">IF(I131&gt;0.2, 1, 0)</f>
        <v>0</v>
      </c>
      <c r="N131">
        <f t="shared" ref="N131:N194" si="14">IF(J131&lt;0.6, 1, 0)</f>
        <v>0</v>
      </c>
      <c r="O131">
        <f t="shared" ref="O131:O194" si="15">IF(K131="Suspension", 1, 0)</f>
        <v>0</v>
      </c>
    </row>
    <row r="132" spans="1:15" ht="17" thickTop="1" thickBot="1" x14ac:dyDescent="0.5">
      <c r="A132" s="50" t="s">
        <v>147</v>
      </c>
      <c r="B132" s="3" t="s">
        <v>402</v>
      </c>
      <c r="C132" s="3" t="s">
        <v>415</v>
      </c>
      <c r="D132" s="3" t="s">
        <v>416</v>
      </c>
      <c r="E132" s="3" t="str">
        <f t="shared" ref="E132:E195" si="16">_xlfn.CONCAT(D132,"_",A132)</f>
        <v>AF1207_February</v>
      </c>
      <c r="F132" s="10">
        <v>56033.109045675177</v>
      </c>
      <c r="G132" s="4" t="str">
        <f t="shared" ref="G132:G195" si="17">IF(H132&gt;0, "Shock", "No shock")</f>
        <v>No shock</v>
      </c>
      <c r="H132" s="4">
        <f t="shared" si="12"/>
        <v>0</v>
      </c>
      <c r="I132" s="5">
        <v>0</v>
      </c>
      <c r="J132" s="51">
        <v>1.04814814814815</v>
      </c>
      <c r="K132" s="6" t="s">
        <v>1012</v>
      </c>
      <c r="L132" s="6" t="s">
        <v>1003</v>
      </c>
      <c r="M132">
        <f t="shared" si="13"/>
        <v>0</v>
      </c>
      <c r="N132">
        <f t="shared" si="14"/>
        <v>0</v>
      </c>
      <c r="O132">
        <f t="shared" si="15"/>
        <v>0</v>
      </c>
    </row>
    <row r="133" spans="1:15" ht="17" thickTop="1" thickBot="1" x14ac:dyDescent="0.5">
      <c r="A133" s="50" t="s">
        <v>147</v>
      </c>
      <c r="B133" s="3" t="s">
        <v>402</v>
      </c>
      <c r="C133" s="3" t="s">
        <v>417</v>
      </c>
      <c r="D133" s="3" t="s">
        <v>418</v>
      </c>
      <c r="E133" s="3" t="str">
        <f t="shared" si="16"/>
        <v>AF1208_February</v>
      </c>
      <c r="F133" s="10">
        <v>71111.909990703629</v>
      </c>
      <c r="G133" s="4" t="str">
        <f t="shared" si="17"/>
        <v>No shock</v>
      </c>
      <c r="H133" s="4">
        <f t="shared" si="12"/>
        <v>0</v>
      </c>
      <c r="I133" s="5">
        <v>0</v>
      </c>
      <c r="J133" s="51">
        <v>0.65927272727272701</v>
      </c>
      <c r="K133" s="6" t="s">
        <v>1012</v>
      </c>
      <c r="L133" s="6" t="s">
        <v>1003</v>
      </c>
      <c r="M133">
        <f t="shared" si="13"/>
        <v>0</v>
      </c>
      <c r="N133">
        <f t="shared" si="14"/>
        <v>0</v>
      </c>
      <c r="O133">
        <f t="shared" si="15"/>
        <v>0</v>
      </c>
    </row>
    <row r="134" spans="1:15" ht="17" thickTop="1" thickBot="1" x14ac:dyDescent="0.5">
      <c r="A134" s="50" t="s">
        <v>147</v>
      </c>
      <c r="B134" s="3" t="s">
        <v>402</v>
      </c>
      <c r="C134" s="3" t="s">
        <v>419</v>
      </c>
      <c r="D134" s="3" t="s">
        <v>420</v>
      </c>
      <c r="E134" s="3" t="str">
        <f t="shared" si="16"/>
        <v>AF1209_February</v>
      </c>
      <c r="F134" s="10">
        <v>57965.951746252897</v>
      </c>
      <c r="G134" s="4" t="str">
        <f t="shared" si="17"/>
        <v>No shock</v>
      </c>
      <c r="H134" s="4">
        <f t="shared" si="12"/>
        <v>0</v>
      </c>
      <c r="I134" s="5">
        <v>0</v>
      </c>
      <c r="J134" s="51">
        <v>1.01925925925926</v>
      </c>
      <c r="K134" s="6" t="s">
        <v>1012</v>
      </c>
      <c r="L134" s="6" t="s">
        <v>1003</v>
      </c>
      <c r="M134">
        <f t="shared" si="13"/>
        <v>0</v>
      </c>
      <c r="N134">
        <f t="shared" si="14"/>
        <v>0</v>
      </c>
      <c r="O134">
        <f t="shared" si="15"/>
        <v>0</v>
      </c>
    </row>
    <row r="135" spans="1:15" ht="17" thickTop="1" thickBot="1" x14ac:dyDescent="0.5">
      <c r="A135" s="50" t="s">
        <v>147</v>
      </c>
      <c r="B135" s="3" t="s">
        <v>402</v>
      </c>
      <c r="C135" s="3" t="s">
        <v>421</v>
      </c>
      <c r="D135" s="3" t="s">
        <v>422</v>
      </c>
      <c r="E135" s="3" t="str">
        <f t="shared" si="16"/>
        <v>AF1210_February</v>
      </c>
      <c r="F135" s="10">
        <v>59463.618557783993</v>
      </c>
      <c r="G135" s="4" t="str">
        <f t="shared" si="17"/>
        <v>No shock</v>
      </c>
      <c r="H135" s="4">
        <f t="shared" si="12"/>
        <v>0</v>
      </c>
      <c r="I135" s="5">
        <v>0</v>
      </c>
      <c r="J135" s="51">
        <v>1.0703125</v>
      </c>
      <c r="K135" s="6" t="s">
        <v>1012</v>
      </c>
      <c r="L135" s="6" t="s">
        <v>1003</v>
      </c>
      <c r="M135">
        <f t="shared" si="13"/>
        <v>0</v>
      </c>
      <c r="N135">
        <f t="shared" si="14"/>
        <v>0</v>
      </c>
      <c r="O135">
        <f t="shared" si="15"/>
        <v>0</v>
      </c>
    </row>
    <row r="136" spans="1:15" ht="17" thickTop="1" thickBot="1" x14ac:dyDescent="0.5">
      <c r="A136" s="50" t="s">
        <v>147</v>
      </c>
      <c r="B136" s="3" t="s">
        <v>402</v>
      </c>
      <c r="C136" s="3" t="s">
        <v>423</v>
      </c>
      <c r="D136" s="3" t="s">
        <v>424</v>
      </c>
      <c r="E136" s="3" t="str">
        <f t="shared" si="16"/>
        <v>AF1211_February</v>
      </c>
      <c r="F136" s="10">
        <v>100585.58768660873</v>
      </c>
      <c r="G136" s="4" t="str">
        <f t="shared" si="17"/>
        <v>No shock</v>
      </c>
      <c r="H136" s="4">
        <f t="shared" si="12"/>
        <v>0</v>
      </c>
      <c r="I136" s="5">
        <v>0</v>
      </c>
      <c r="J136" s="51">
        <v>1.2492063492063501</v>
      </c>
      <c r="K136" s="6" t="s">
        <v>1012</v>
      </c>
      <c r="L136" s="6" t="s">
        <v>1003</v>
      </c>
      <c r="M136">
        <f t="shared" si="13"/>
        <v>0</v>
      </c>
      <c r="N136">
        <f t="shared" si="14"/>
        <v>0</v>
      </c>
      <c r="O136">
        <f t="shared" si="15"/>
        <v>0</v>
      </c>
    </row>
    <row r="137" spans="1:15" ht="17" thickTop="1" thickBot="1" x14ac:dyDescent="0.5">
      <c r="A137" s="50" t="s">
        <v>147</v>
      </c>
      <c r="B137" s="3" t="s">
        <v>402</v>
      </c>
      <c r="C137" s="3" t="s">
        <v>425</v>
      </c>
      <c r="D137" s="3" t="s">
        <v>426</v>
      </c>
      <c r="E137" s="3" t="str">
        <f t="shared" si="16"/>
        <v>AF1212_February</v>
      </c>
      <c r="F137" s="10">
        <v>48003.274040157048</v>
      </c>
      <c r="G137" s="4" t="str">
        <f t="shared" si="17"/>
        <v>No shock</v>
      </c>
      <c r="H137" s="4">
        <f t="shared" si="12"/>
        <v>0</v>
      </c>
      <c r="I137" s="5">
        <v>0</v>
      </c>
      <c r="J137" s="51">
        <v>1.00123456790123</v>
      </c>
      <c r="K137" s="6" t="s">
        <v>1012</v>
      </c>
      <c r="L137" s="6" t="s">
        <v>1003</v>
      </c>
      <c r="M137">
        <f t="shared" si="13"/>
        <v>0</v>
      </c>
      <c r="N137">
        <f t="shared" si="14"/>
        <v>0</v>
      </c>
      <c r="O137">
        <f t="shared" si="15"/>
        <v>0</v>
      </c>
    </row>
    <row r="138" spans="1:15" ht="17" thickTop="1" thickBot="1" x14ac:dyDescent="0.5">
      <c r="A138" s="50" t="s">
        <v>147</v>
      </c>
      <c r="B138" s="3" t="s">
        <v>402</v>
      </c>
      <c r="C138" s="3" t="s">
        <v>427</v>
      </c>
      <c r="D138" s="3" t="s">
        <v>428</v>
      </c>
      <c r="E138" s="3" t="str">
        <f t="shared" si="16"/>
        <v>AF1213_February</v>
      </c>
      <c r="F138" s="10">
        <v>28117.111749672313</v>
      </c>
      <c r="G138" s="4" t="str">
        <f t="shared" si="17"/>
        <v>No shock</v>
      </c>
      <c r="H138" s="4">
        <f t="shared" si="12"/>
        <v>0</v>
      </c>
      <c r="I138" s="5">
        <v>0</v>
      </c>
      <c r="J138" s="51">
        <v>1</v>
      </c>
      <c r="K138" s="6" t="s">
        <v>1012</v>
      </c>
      <c r="L138" s="6" t="s">
        <v>1003</v>
      </c>
      <c r="M138">
        <f t="shared" si="13"/>
        <v>0</v>
      </c>
      <c r="N138">
        <f t="shared" si="14"/>
        <v>0</v>
      </c>
      <c r="O138">
        <f t="shared" si="15"/>
        <v>0</v>
      </c>
    </row>
    <row r="139" spans="1:15" ht="17" thickTop="1" thickBot="1" x14ac:dyDescent="0.5">
      <c r="A139" s="50" t="s">
        <v>147</v>
      </c>
      <c r="B139" s="3" t="s">
        <v>402</v>
      </c>
      <c r="C139" s="3" t="s">
        <v>429</v>
      </c>
      <c r="D139" s="3" t="s">
        <v>430</v>
      </c>
      <c r="E139" s="3" t="str">
        <f t="shared" si="16"/>
        <v>AF1214_February</v>
      </c>
      <c r="F139" s="10">
        <v>105541.47773952461</v>
      </c>
      <c r="G139" s="4" t="str">
        <f t="shared" si="17"/>
        <v>No shock</v>
      </c>
      <c r="H139" s="4">
        <f t="shared" si="12"/>
        <v>0</v>
      </c>
      <c r="I139" s="5">
        <v>0</v>
      </c>
      <c r="J139" s="51">
        <v>1.3065088757396499</v>
      </c>
      <c r="K139" s="6" t="s">
        <v>1012</v>
      </c>
      <c r="L139" s="6" t="s">
        <v>1003</v>
      </c>
      <c r="M139">
        <f t="shared" si="13"/>
        <v>0</v>
      </c>
      <c r="N139">
        <f t="shared" si="14"/>
        <v>0</v>
      </c>
      <c r="O139">
        <f t="shared" si="15"/>
        <v>0</v>
      </c>
    </row>
    <row r="140" spans="1:15" ht="17" thickTop="1" thickBot="1" x14ac:dyDescent="0.5">
      <c r="A140" s="50" t="s">
        <v>147</v>
      </c>
      <c r="B140" s="3" t="s">
        <v>402</v>
      </c>
      <c r="C140" s="3" t="s">
        <v>431</v>
      </c>
      <c r="D140" s="3" t="s">
        <v>432</v>
      </c>
      <c r="E140" s="3" t="str">
        <f t="shared" si="16"/>
        <v>AF1215_February</v>
      </c>
      <c r="F140" s="10">
        <v>46695.608054819248</v>
      </c>
      <c r="G140" s="4" t="str">
        <f t="shared" si="17"/>
        <v>No shock</v>
      </c>
      <c r="H140" s="4">
        <f t="shared" si="12"/>
        <v>0</v>
      </c>
      <c r="I140" s="5">
        <v>0</v>
      </c>
      <c r="J140" s="51">
        <v>0.99375000000000002</v>
      </c>
      <c r="K140" s="6" t="s">
        <v>1012</v>
      </c>
      <c r="L140" s="6" t="s">
        <v>1003</v>
      </c>
      <c r="M140">
        <f t="shared" si="13"/>
        <v>0</v>
      </c>
      <c r="N140">
        <f t="shared" si="14"/>
        <v>0</v>
      </c>
      <c r="O140">
        <f t="shared" si="15"/>
        <v>0</v>
      </c>
    </row>
    <row r="141" spans="1:15" ht="17" thickTop="1" thickBot="1" x14ac:dyDescent="0.5">
      <c r="A141" s="50" t="s">
        <v>147</v>
      </c>
      <c r="B141" s="3" t="s">
        <v>402</v>
      </c>
      <c r="C141" s="3" t="s">
        <v>433</v>
      </c>
      <c r="D141" s="3" t="s">
        <v>434</v>
      </c>
      <c r="E141" s="3" t="str">
        <f t="shared" si="16"/>
        <v>AF1216_February</v>
      </c>
      <c r="F141" s="10">
        <v>50459.104354725758</v>
      </c>
      <c r="G141" s="4" t="str">
        <f t="shared" si="17"/>
        <v>No shock</v>
      </c>
      <c r="H141" s="4">
        <f t="shared" si="12"/>
        <v>0</v>
      </c>
      <c r="I141" s="5">
        <v>0</v>
      </c>
      <c r="J141" s="51">
        <v>1.006</v>
      </c>
      <c r="K141" s="6" t="s">
        <v>1012</v>
      </c>
      <c r="L141" s="6" t="s">
        <v>1003</v>
      </c>
      <c r="M141">
        <f t="shared" si="13"/>
        <v>0</v>
      </c>
      <c r="N141">
        <f t="shared" si="14"/>
        <v>0</v>
      </c>
      <c r="O141">
        <f t="shared" si="15"/>
        <v>0</v>
      </c>
    </row>
    <row r="142" spans="1:15" ht="17" thickTop="1" thickBot="1" x14ac:dyDescent="0.5">
      <c r="A142" s="50" t="s">
        <v>147</v>
      </c>
      <c r="B142" s="3" t="s">
        <v>402</v>
      </c>
      <c r="C142" s="3" t="s">
        <v>435</v>
      </c>
      <c r="D142" s="3" t="s">
        <v>436</v>
      </c>
      <c r="E142" s="3" t="str">
        <f t="shared" si="16"/>
        <v>AF1217_February</v>
      </c>
      <c r="F142" s="10">
        <v>56689.094424424911</v>
      </c>
      <c r="G142" s="4" t="str">
        <f t="shared" si="17"/>
        <v>No shock</v>
      </c>
      <c r="H142" s="4">
        <f t="shared" si="12"/>
        <v>0</v>
      </c>
      <c r="I142" s="5">
        <v>0</v>
      </c>
      <c r="J142" s="51">
        <v>1.0146341463414601</v>
      </c>
      <c r="K142" s="6" t="s">
        <v>1012</v>
      </c>
      <c r="L142" s="6" t="s">
        <v>1003</v>
      </c>
      <c r="M142">
        <f t="shared" si="13"/>
        <v>0</v>
      </c>
      <c r="N142">
        <f t="shared" si="14"/>
        <v>0</v>
      </c>
      <c r="O142">
        <f t="shared" si="15"/>
        <v>0</v>
      </c>
    </row>
    <row r="143" spans="1:15" ht="17" thickTop="1" thickBot="1" x14ac:dyDescent="0.5">
      <c r="A143" s="50" t="s">
        <v>147</v>
      </c>
      <c r="B143" s="3" t="s">
        <v>402</v>
      </c>
      <c r="C143" s="3" t="s">
        <v>437</v>
      </c>
      <c r="D143" s="3" t="s">
        <v>438</v>
      </c>
      <c r="E143" s="3" t="str">
        <f t="shared" si="16"/>
        <v>AF1218_February</v>
      </c>
      <c r="F143" s="10">
        <v>46848.610349035029</v>
      </c>
      <c r="G143" s="4" t="str">
        <f t="shared" si="17"/>
        <v>No shock</v>
      </c>
      <c r="H143" s="4">
        <f t="shared" si="12"/>
        <v>0</v>
      </c>
      <c r="I143" s="5">
        <v>0</v>
      </c>
      <c r="J143" s="51">
        <v>1.0150375939849601</v>
      </c>
      <c r="K143" s="6" t="s">
        <v>1012</v>
      </c>
      <c r="L143" s="6" t="s">
        <v>1003</v>
      </c>
      <c r="M143">
        <f t="shared" si="13"/>
        <v>0</v>
      </c>
      <c r="N143">
        <f t="shared" si="14"/>
        <v>0</v>
      </c>
      <c r="O143">
        <f t="shared" si="15"/>
        <v>0</v>
      </c>
    </row>
    <row r="144" spans="1:15" ht="17" thickTop="1" thickBot="1" x14ac:dyDescent="0.5">
      <c r="A144" s="50" t="s">
        <v>147</v>
      </c>
      <c r="B144" s="3" t="s">
        <v>402</v>
      </c>
      <c r="C144" s="3" t="s">
        <v>439</v>
      </c>
      <c r="D144" s="3" t="s">
        <v>440</v>
      </c>
      <c r="E144" s="3" t="str">
        <f t="shared" si="16"/>
        <v>AF1219_February</v>
      </c>
      <c r="F144" s="10">
        <v>8917.7997729786221</v>
      </c>
      <c r="G144" s="4" t="str">
        <f t="shared" si="17"/>
        <v>No shock</v>
      </c>
      <c r="H144" s="4">
        <f t="shared" si="12"/>
        <v>0</v>
      </c>
      <c r="I144" s="5">
        <v>0</v>
      </c>
      <c r="J144" s="51">
        <v>0.99897959183673501</v>
      </c>
      <c r="K144" s="6" t="s">
        <v>1012</v>
      </c>
      <c r="L144" s="6" t="s">
        <v>1003</v>
      </c>
      <c r="M144">
        <f t="shared" si="13"/>
        <v>0</v>
      </c>
      <c r="N144">
        <f t="shared" si="14"/>
        <v>0</v>
      </c>
      <c r="O144">
        <f t="shared" si="15"/>
        <v>0</v>
      </c>
    </row>
    <row r="145" spans="1:15" ht="17" thickTop="1" thickBot="1" x14ac:dyDescent="0.5">
      <c r="A145" s="50" t="s">
        <v>147</v>
      </c>
      <c r="B145" s="3" t="s">
        <v>441</v>
      </c>
      <c r="C145" s="3" t="s">
        <v>442</v>
      </c>
      <c r="D145" s="3" t="s">
        <v>443</v>
      </c>
      <c r="E145" s="3" t="str">
        <f t="shared" si="16"/>
        <v>AF1301_February</v>
      </c>
      <c r="F145" s="10">
        <v>160800.67393174165</v>
      </c>
      <c r="G145" s="4" t="str">
        <f t="shared" si="17"/>
        <v>Shock</v>
      </c>
      <c r="H145" s="4">
        <f t="shared" si="12"/>
        <v>1</v>
      </c>
      <c r="I145" s="5">
        <v>1</v>
      </c>
      <c r="J145" s="51">
        <v>1.4550000000000001</v>
      </c>
      <c r="K145" s="6" t="s">
        <v>1012</v>
      </c>
      <c r="L145" s="6" t="s">
        <v>1003</v>
      </c>
      <c r="M145">
        <f t="shared" si="13"/>
        <v>1</v>
      </c>
      <c r="N145">
        <f t="shared" si="14"/>
        <v>0</v>
      </c>
      <c r="O145">
        <f t="shared" si="15"/>
        <v>0</v>
      </c>
    </row>
    <row r="146" spans="1:15" ht="17" thickTop="1" thickBot="1" x14ac:dyDescent="0.5">
      <c r="A146" s="50" t="s">
        <v>147</v>
      </c>
      <c r="B146" s="3" t="s">
        <v>441</v>
      </c>
      <c r="C146" s="3" t="s">
        <v>444</v>
      </c>
      <c r="D146" s="3" t="s">
        <v>445</v>
      </c>
      <c r="E146" s="3" t="str">
        <f t="shared" si="16"/>
        <v>AF1302_February</v>
      </c>
      <c r="F146" s="10">
        <v>58706.940707475114</v>
      </c>
      <c r="G146" s="4" t="str">
        <f t="shared" si="17"/>
        <v>No shock</v>
      </c>
      <c r="H146" s="4">
        <f t="shared" si="12"/>
        <v>0</v>
      </c>
      <c r="I146" s="5">
        <v>0</v>
      </c>
      <c r="J146" s="51">
        <v>1</v>
      </c>
      <c r="K146" s="6" t="s">
        <v>1012</v>
      </c>
      <c r="L146" s="6" t="s">
        <v>1003</v>
      </c>
      <c r="M146">
        <f t="shared" si="13"/>
        <v>0</v>
      </c>
      <c r="N146">
        <f t="shared" si="14"/>
        <v>0</v>
      </c>
      <c r="O146">
        <f t="shared" si="15"/>
        <v>0</v>
      </c>
    </row>
    <row r="147" spans="1:15" ht="17" thickTop="1" thickBot="1" x14ac:dyDescent="0.5">
      <c r="A147" s="50" t="s">
        <v>147</v>
      </c>
      <c r="B147" s="3" t="s">
        <v>441</v>
      </c>
      <c r="C147" s="3" t="s">
        <v>446</v>
      </c>
      <c r="D147" s="3" t="s">
        <v>447</v>
      </c>
      <c r="E147" s="3" t="str">
        <f t="shared" si="16"/>
        <v>AF1303_February</v>
      </c>
      <c r="F147" s="10">
        <v>107069.83238015612</v>
      </c>
      <c r="G147" s="4" t="str">
        <f t="shared" si="17"/>
        <v>No shock</v>
      </c>
      <c r="H147" s="4">
        <f t="shared" si="12"/>
        <v>0</v>
      </c>
      <c r="I147" s="5">
        <v>0</v>
      </c>
      <c r="J147" s="51">
        <v>0.91507352941176501</v>
      </c>
      <c r="K147" s="6" t="s">
        <v>1012</v>
      </c>
      <c r="L147" s="6" t="s">
        <v>1003</v>
      </c>
      <c r="M147">
        <f t="shared" si="13"/>
        <v>0</v>
      </c>
      <c r="N147">
        <f t="shared" si="14"/>
        <v>0</v>
      </c>
      <c r="O147">
        <f t="shared" si="15"/>
        <v>0</v>
      </c>
    </row>
    <row r="148" spans="1:15" ht="17" thickTop="1" thickBot="1" x14ac:dyDescent="0.5">
      <c r="A148" s="50" t="s">
        <v>147</v>
      </c>
      <c r="B148" s="3" t="s">
        <v>441</v>
      </c>
      <c r="C148" s="3" t="s">
        <v>448</v>
      </c>
      <c r="D148" s="3" t="s">
        <v>449</v>
      </c>
      <c r="E148" s="3" t="str">
        <f t="shared" si="16"/>
        <v>AF1304_February</v>
      </c>
      <c r="F148" s="10">
        <v>13548.310440868383</v>
      </c>
      <c r="G148" s="4" t="str">
        <f t="shared" si="17"/>
        <v>No shock</v>
      </c>
      <c r="H148" s="4">
        <f t="shared" si="12"/>
        <v>0</v>
      </c>
      <c r="I148" s="5">
        <v>0</v>
      </c>
      <c r="J148" s="51">
        <v>1.0444444444444401</v>
      </c>
      <c r="K148" s="6" t="s">
        <v>1012</v>
      </c>
      <c r="L148" s="6" t="s">
        <v>1003</v>
      </c>
      <c r="M148">
        <f t="shared" si="13"/>
        <v>0</v>
      </c>
      <c r="N148">
        <f t="shared" si="14"/>
        <v>0</v>
      </c>
      <c r="O148">
        <f t="shared" si="15"/>
        <v>0</v>
      </c>
    </row>
    <row r="149" spans="1:15" ht="17" thickTop="1" thickBot="1" x14ac:dyDescent="0.5">
      <c r="A149" s="50" t="s">
        <v>147</v>
      </c>
      <c r="B149" s="3" t="s">
        <v>441</v>
      </c>
      <c r="C149" s="3" t="s">
        <v>450</v>
      </c>
      <c r="D149" s="3" t="s">
        <v>451</v>
      </c>
      <c r="E149" s="3" t="str">
        <f t="shared" si="16"/>
        <v>AF1305_February</v>
      </c>
      <c r="F149" s="10">
        <v>53954.847757979667</v>
      </c>
      <c r="G149" s="4" t="str">
        <f t="shared" si="17"/>
        <v>No shock</v>
      </c>
      <c r="H149" s="4">
        <f t="shared" si="12"/>
        <v>0</v>
      </c>
      <c r="I149" s="5">
        <v>0</v>
      </c>
      <c r="J149" s="51">
        <v>1.05172413793103</v>
      </c>
      <c r="K149" s="6" t="s">
        <v>1012</v>
      </c>
      <c r="L149" s="6" t="s">
        <v>1003</v>
      </c>
      <c r="M149">
        <f t="shared" si="13"/>
        <v>0</v>
      </c>
      <c r="N149">
        <f t="shared" si="14"/>
        <v>0</v>
      </c>
      <c r="O149">
        <f t="shared" si="15"/>
        <v>0</v>
      </c>
    </row>
    <row r="150" spans="1:15" ht="17" thickTop="1" thickBot="1" x14ac:dyDescent="0.5">
      <c r="A150" s="50" t="s">
        <v>147</v>
      </c>
      <c r="B150" s="3" t="s">
        <v>441</v>
      </c>
      <c r="C150" s="3" t="s">
        <v>452</v>
      </c>
      <c r="D150" s="3" t="s">
        <v>453</v>
      </c>
      <c r="E150" s="3" t="str">
        <f t="shared" si="16"/>
        <v>AF1306_February</v>
      </c>
      <c r="F150" s="10">
        <v>62546.758502136756</v>
      </c>
      <c r="G150" s="4" t="str">
        <f t="shared" si="17"/>
        <v>No shock</v>
      </c>
      <c r="H150" s="4">
        <f t="shared" si="12"/>
        <v>0</v>
      </c>
      <c r="I150" s="5">
        <v>0</v>
      </c>
      <c r="J150" s="51">
        <v>0.99574468085106405</v>
      </c>
      <c r="K150" s="6" t="s">
        <v>1012</v>
      </c>
      <c r="L150" s="6" t="s">
        <v>1003</v>
      </c>
      <c r="M150">
        <f t="shared" si="13"/>
        <v>0</v>
      </c>
      <c r="N150">
        <f t="shared" si="14"/>
        <v>0</v>
      </c>
      <c r="O150">
        <f t="shared" si="15"/>
        <v>0</v>
      </c>
    </row>
    <row r="151" spans="1:15" ht="17" thickTop="1" thickBot="1" x14ac:dyDescent="0.5">
      <c r="A151" s="50" t="s">
        <v>147</v>
      </c>
      <c r="B151" s="3" t="s">
        <v>441</v>
      </c>
      <c r="C151" s="3" t="s">
        <v>454</v>
      </c>
      <c r="D151" s="3" t="s">
        <v>455</v>
      </c>
      <c r="E151" s="3" t="str">
        <f t="shared" si="16"/>
        <v>AF1307_February</v>
      </c>
      <c r="F151" s="10">
        <v>91211.96483476313</v>
      </c>
      <c r="G151" s="4" t="str">
        <f t="shared" si="17"/>
        <v>No shock</v>
      </c>
      <c r="H151" s="4">
        <f t="shared" si="12"/>
        <v>0</v>
      </c>
      <c r="I151" s="5">
        <v>0</v>
      </c>
      <c r="J151" s="51">
        <v>0.99439655172413799</v>
      </c>
      <c r="K151" s="6" t="s">
        <v>1012</v>
      </c>
      <c r="L151" s="6" t="s">
        <v>1003</v>
      </c>
      <c r="M151">
        <f t="shared" si="13"/>
        <v>0</v>
      </c>
      <c r="N151">
        <f t="shared" si="14"/>
        <v>0</v>
      </c>
      <c r="O151">
        <f t="shared" si="15"/>
        <v>0</v>
      </c>
    </row>
    <row r="152" spans="1:15" ht="17" thickTop="1" thickBot="1" x14ac:dyDescent="0.5">
      <c r="A152" s="50" t="s">
        <v>147</v>
      </c>
      <c r="B152" s="3" t="s">
        <v>441</v>
      </c>
      <c r="C152" s="3" t="s">
        <v>456</v>
      </c>
      <c r="D152" s="3" t="s">
        <v>457</v>
      </c>
      <c r="E152" s="3" t="str">
        <f t="shared" si="16"/>
        <v>AF1308_February</v>
      </c>
      <c r="F152" s="10">
        <v>62435.509280193859</v>
      </c>
      <c r="G152" s="4" t="str">
        <f t="shared" si="17"/>
        <v>No shock</v>
      </c>
      <c r="H152" s="4">
        <f t="shared" si="12"/>
        <v>0</v>
      </c>
      <c r="I152" s="5">
        <v>0</v>
      </c>
      <c r="J152" s="51">
        <v>1</v>
      </c>
      <c r="K152" s="6" t="s">
        <v>1012</v>
      </c>
      <c r="L152" s="6" t="s">
        <v>1003</v>
      </c>
      <c r="M152">
        <f t="shared" si="13"/>
        <v>0</v>
      </c>
      <c r="N152">
        <f t="shared" si="14"/>
        <v>0</v>
      </c>
      <c r="O152">
        <f t="shared" si="15"/>
        <v>0</v>
      </c>
    </row>
    <row r="153" spans="1:15" ht="17" thickTop="1" thickBot="1" x14ac:dyDescent="0.5">
      <c r="A153" s="50" t="s">
        <v>147</v>
      </c>
      <c r="B153" s="3" t="s">
        <v>441</v>
      </c>
      <c r="C153" s="3" t="s">
        <v>458</v>
      </c>
      <c r="D153" s="3" t="s">
        <v>459</v>
      </c>
      <c r="E153" s="3" t="str">
        <f t="shared" si="16"/>
        <v>AF1309_February</v>
      </c>
      <c r="F153" s="10">
        <v>59302.378787750858</v>
      </c>
      <c r="G153" s="4" t="str">
        <f t="shared" si="17"/>
        <v>No shock</v>
      </c>
      <c r="H153" s="4">
        <f t="shared" si="12"/>
        <v>0</v>
      </c>
      <c r="I153" s="5">
        <v>0</v>
      </c>
      <c r="J153" s="51">
        <v>1</v>
      </c>
      <c r="K153" s="6" t="s">
        <v>1012</v>
      </c>
      <c r="L153" s="6" t="s">
        <v>1003</v>
      </c>
      <c r="M153">
        <f t="shared" si="13"/>
        <v>0</v>
      </c>
      <c r="N153">
        <f t="shared" si="14"/>
        <v>0</v>
      </c>
      <c r="O153">
        <f t="shared" si="15"/>
        <v>0</v>
      </c>
    </row>
    <row r="154" spans="1:15" ht="17" thickTop="1" thickBot="1" x14ac:dyDescent="0.5">
      <c r="A154" s="50" t="s">
        <v>147</v>
      </c>
      <c r="B154" s="3" t="s">
        <v>441</v>
      </c>
      <c r="C154" s="3" t="s">
        <v>460</v>
      </c>
      <c r="D154" s="3" t="s">
        <v>461</v>
      </c>
      <c r="E154" s="3" t="str">
        <f t="shared" si="16"/>
        <v>AF1310_February</v>
      </c>
      <c r="F154" s="10">
        <v>110270.78262150612</v>
      </c>
      <c r="G154" s="4" t="str">
        <f t="shared" si="17"/>
        <v>No shock</v>
      </c>
      <c r="H154" s="4">
        <f t="shared" si="12"/>
        <v>0</v>
      </c>
      <c r="I154" s="5">
        <v>0</v>
      </c>
      <c r="J154" s="51" t="s">
        <v>1013</v>
      </c>
      <c r="K154" s="6" t="s">
        <v>1013</v>
      </c>
      <c r="L154" s="6" t="s">
        <v>1003</v>
      </c>
      <c r="M154">
        <f t="shared" si="13"/>
        <v>0</v>
      </c>
      <c r="N154">
        <f t="shared" si="14"/>
        <v>0</v>
      </c>
      <c r="O154">
        <f t="shared" si="15"/>
        <v>0</v>
      </c>
    </row>
    <row r="155" spans="1:15" ht="17" thickTop="1" thickBot="1" x14ac:dyDescent="0.5">
      <c r="A155" s="50" t="s">
        <v>147</v>
      </c>
      <c r="B155" s="3" t="s">
        <v>441</v>
      </c>
      <c r="C155" s="3" t="s">
        <v>462</v>
      </c>
      <c r="D155" s="3" t="s">
        <v>463</v>
      </c>
      <c r="E155" s="3" t="str">
        <f t="shared" si="16"/>
        <v>AF1311_February</v>
      </c>
      <c r="F155" s="10">
        <v>60397.871723996832</v>
      </c>
      <c r="G155" s="4" t="str">
        <f t="shared" si="17"/>
        <v>No shock</v>
      </c>
      <c r="H155" s="4">
        <f t="shared" si="12"/>
        <v>0</v>
      </c>
      <c r="I155" s="5">
        <v>0</v>
      </c>
      <c r="J155" s="51">
        <v>1</v>
      </c>
      <c r="K155" s="6" t="s">
        <v>1012</v>
      </c>
      <c r="L155" s="6" t="s">
        <v>1003</v>
      </c>
      <c r="M155">
        <f t="shared" si="13"/>
        <v>0</v>
      </c>
      <c r="N155">
        <f t="shared" si="14"/>
        <v>0</v>
      </c>
      <c r="O155">
        <f t="shared" si="15"/>
        <v>0</v>
      </c>
    </row>
    <row r="156" spans="1:15" ht="17" thickTop="1" thickBot="1" x14ac:dyDescent="0.5">
      <c r="A156" s="50" t="s">
        <v>147</v>
      </c>
      <c r="B156" s="3" t="s">
        <v>464</v>
      </c>
      <c r="C156" s="3" t="s">
        <v>465</v>
      </c>
      <c r="D156" s="3" t="s">
        <v>466</v>
      </c>
      <c r="E156" s="3" t="str">
        <f t="shared" si="16"/>
        <v>AF1401_February</v>
      </c>
      <c r="F156" s="10">
        <v>236627.29283977515</v>
      </c>
      <c r="G156" s="4" t="str">
        <f t="shared" si="17"/>
        <v>No shock</v>
      </c>
      <c r="H156" s="4">
        <f t="shared" si="12"/>
        <v>0</v>
      </c>
      <c r="I156" s="5">
        <v>0</v>
      </c>
      <c r="J156" s="51">
        <v>1.14933333333333</v>
      </c>
      <c r="K156" s="6" t="s">
        <v>1012</v>
      </c>
      <c r="L156" s="6" t="s">
        <v>1003</v>
      </c>
      <c r="M156">
        <f t="shared" si="13"/>
        <v>0</v>
      </c>
      <c r="N156">
        <f t="shared" si="14"/>
        <v>0</v>
      </c>
      <c r="O156">
        <f t="shared" si="15"/>
        <v>0</v>
      </c>
    </row>
    <row r="157" spans="1:15" ht="17" thickTop="1" thickBot="1" x14ac:dyDescent="0.5">
      <c r="A157" s="50" t="s">
        <v>147</v>
      </c>
      <c r="B157" s="3" t="s">
        <v>464</v>
      </c>
      <c r="C157" s="3" t="s">
        <v>467</v>
      </c>
      <c r="D157" s="3" t="s">
        <v>468</v>
      </c>
      <c r="E157" s="3" t="str">
        <f t="shared" si="16"/>
        <v>AF1402_February</v>
      </c>
      <c r="F157" s="10">
        <v>91550.623171260071</v>
      </c>
      <c r="G157" s="4" t="str">
        <f t="shared" si="17"/>
        <v>No shock</v>
      </c>
      <c r="H157" s="4">
        <f t="shared" si="12"/>
        <v>0</v>
      </c>
      <c r="I157" s="5">
        <v>0</v>
      </c>
      <c r="J157" s="51" t="s">
        <v>1013</v>
      </c>
      <c r="K157" s="6" t="s">
        <v>1013</v>
      </c>
      <c r="L157" s="6" t="s">
        <v>1003</v>
      </c>
      <c r="M157">
        <f t="shared" si="13"/>
        <v>0</v>
      </c>
      <c r="N157">
        <f t="shared" si="14"/>
        <v>0</v>
      </c>
      <c r="O157">
        <f t="shared" si="15"/>
        <v>0</v>
      </c>
    </row>
    <row r="158" spans="1:15" ht="17" thickTop="1" thickBot="1" x14ac:dyDescent="0.5">
      <c r="A158" s="50" t="s">
        <v>147</v>
      </c>
      <c r="B158" s="3" t="s">
        <v>464</v>
      </c>
      <c r="C158" s="3" t="s">
        <v>469</v>
      </c>
      <c r="D158" s="3" t="s">
        <v>470</v>
      </c>
      <c r="E158" s="3" t="str">
        <f t="shared" si="16"/>
        <v>AF1403_February</v>
      </c>
      <c r="F158" s="10">
        <v>48596.213480007718</v>
      </c>
      <c r="G158" s="4" t="str">
        <f t="shared" si="17"/>
        <v>No shock</v>
      </c>
      <c r="H158" s="4">
        <f t="shared" si="12"/>
        <v>0</v>
      </c>
      <c r="I158" s="5">
        <v>0</v>
      </c>
      <c r="J158" s="51">
        <v>1.056</v>
      </c>
      <c r="K158" s="6" t="s">
        <v>1012</v>
      </c>
      <c r="L158" s="6" t="s">
        <v>1003</v>
      </c>
      <c r="M158">
        <f t="shared" si="13"/>
        <v>0</v>
      </c>
      <c r="N158">
        <f t="shared" si="14"/>
        <v>0</v>
      </c>
      <c r="O158">
        <f t="shared" si="15"/>
        <v>0</v>
      </c>
    </row>
    <row r="159" spans="1:15" ht="17" thickTop="1" thickBot="1" x14ac:dyDescent="0.5">
      <c r="A159" s="50" t="s">
        <v>147</v>
      </c>
      <c r="B159" s="3" t="s">
        <v>464</v>
      </c>
      <c r="C159" s="3" t="s">
        <v>471</v>
      </c>
      <c r="D159" s="3" t="s">
        <v>472</v>
      </c>
      <c r="E159" s="3" t="str">
        <f t="shared" si="16"/>
        <v>AF1404_February</v>
      </c>
      <c r="F159" s="10">
        <v>68968.238158776279</v>
      </c>
      <c r="G159" s="4" t="str">
        <f t="shared" si="17"/>
        <v>No shock</v>
      </c>
      <c r="H159" s="4">
        <f t="shared" si="12"/>
        <v>0</v>
      </c>
      <c r="I159" s="5">
        <v>0</v>
      </c>
      <c r="J159" s="51" t="s">
        <v>1013</v>
      </c>
      <c r="K159" s="6" t="s">
        <v>1013</v>
      </c>
      <c r="L159" s="6" t="s">
        <v>1003</v>
      </c>
      <c r="M159">
        <f t="shared" si="13"/>
        <v>0</v>
      </c>
      <c r="N159">
        <f t="shared" si="14"/>
        <v>0</v>
      </c>
      <c r="O159">
        <f t="shared" si="15"/>
        <v>0</v>
      </c>
    </row>
    <row r="160" spans="1:15" ht="17" thickTop="1" thickBot="1" x14ac:dyDescent="0.5">
      <c r="A160" s="50" t="s">
        <v>147</v>
      </c>
      <c r="B160" s="3" t="s">
        <v>464</v>
      </c>
      <c r="C160" s="3" t="s">
        <v>473</v>
      </c>
      <c r="D160" s="3" t="s">
        <v>474</v>
      </c>
      <c r="E160" s="3" t="str">
        <f t="shared" si="16"/>
        <v>AF1405_February</v>
      </c>
      <c r="F160" s="10">
        <v>63910.618529353531</v>
      </c>
      <c r="G160" s="4" t="str">
        <f t="shared" si="17"/>
        <v>No shock</v>
      </c>
      <c r="H160" s="4">
        <f t="shared" si="12"/>
        <v>0</v>
      </c>
      <c r="I160" s="5">
        <v>0</v>
      </c>
      <c r="J160" s="51" t="s">
        <v>1013</v>
      </c>
      <c r="K160" s="6" t="s">
        <v>1013</v>
      </c>
      <c r="L160" s="6" t="s">
        <v>1003</v>
      </c>
      <c r="M160">
        <f t="shared" si="13"/>
        <v>0</v>
      </c>
      <c r="N160">
        <f t="shared" si="14"/>
        <v>0</v>
      </c>
      <c r="O160">
        <f t="shared" si="15"/>
        <v>0</v>
      </c>
    </row>
    <row r="161" spans="1:15" ht="17" thickTop="1" thickBot="1" x14ac:dyDescent="0.5">
      <c r="A161" s="50" t="s">
        <v>147</v>
      </c>
      <c r="B161" s="3" t="s">
        <v>464</v>
      </c>
      <c r="C161" s="3" t="s">
        <v>475</v>
      </c>
      <c r="D161" s="3" t="s">
        <v>476</v>
      </c>
      <c r="E161" s="3" t="str">
        <f t="shared" si="16"/>
        <v>AF1406_February</v>
      </c>
      <c r="F161" s="10">
        <v>53703.410879587544</v>
      </c>
      <c r="G161" s="4" t="str">
        <f t="shared" si="17"/>
        <v>No shock</v>
      </c>
      <c r="H161" s="4">
        <f t="shared" si="12"/>
        <v>0</v>
      </c>
      <c r="I161" s="5">
        <v>0</v>
      </c>
      <c r="J161" s="51">
        <v>1.04285714285714</v>
      </c>
      <c r="K161" s="6" t="s">
        <v>1012</v>
      </c>
      <c r="L161" s="6" t="s">
        <v>1003</v>
      </c>
      <c r="M161">
        <f t="shared" si="13"/>
        <v>0</v>
      </c>
      <c r="N161">
        <f t="shared" si="14"/>
        <v>0</v>
      </c>
      <c r="O161">
        <f t="shared" si="15"/>
        <v>0</v>
      </c>
    </row>
    <row r="162" spans="1:15" ht="17" thickTop="1" thickBot="1" x14ac:dyDescent="0.5">
      <c r="A162" s="50" t="s">
        <v>147</v>
      </c>
      <c r="B162" s="3" t="s">
        <v>464</v>
      </c>
      <c r="C162" s="3" t="s">
        <v>477</v>
      </c>
      <c r="D162" s="3" t="s">
        <v>478</v>
      </c>
      <c r="E162" s="3" t="str">
        <f t="shared" si="16"/>
        <v>AF1407_February</v>
      </c>
      <c r="F162" s="10">
        <v>94953.950859489763</v>
      </c>
      <c r="G162" s="4" t="str">
        <f t="shared" si="17"/>
        <v>Shock</v>
      </c>
      <c r="H162" s="4">
        <f t="shared" si="12"/>
        <v>2</v>
      </c>
      <c r="I162" s="5">
        <v>0</v>
      </c>
      <c r="J162" s="51">
        <v>0</v>
      </c>
      <c r="K162" s="6" t="s">
        <v>1015</v>
      </c>
      <c r="L162" s="6" t="s">
        <v>1003</v>
      </c>
      <c r="M162">
        <f t="shared" si="13"/>
        <v>0</v>
      </c>
      <c r="N162">
        <f t="shared" si="14"/>
        <v>1</v>
      </c>
      <c r="O162">
        <f t="shared" si="15"/>
        <v>1</v>
      </c>
    </row>
    <row r="163" spans="1:15" ht="17" thickTop="1" thickBot="1" x14ac:dyDescent="0.5">
      <c r="A163" s="50" t="s">
        <v>147</v>
      </c>
      <c r="B163" s="3" t="s">
        <v>464</v>
      </c>
      <c r="C163" s="3" t="s">
        <v>479</v>
      </c>
      <c r="D163" s="3" t="s">
        <v>480</v>
      </c>
      <c r="E163" s="3" t="str">
        <f t="shared" si="16"/>
        <v>AF1408_February</v>
      </c>
      <c r="F163" s="10">
        <v>71889.900271477381</v>
      </c>
      <c r="G163" s="4" t="str">
        <f t="shared" si="17"/>
        <v>No shock</v>
      </c>
      <c r="H163" s="4">
        <f t="shared" si="12"/>
        <v>0</v>
      </c>
      <c r="I163" s="5">
        <v>0</v>
      </c>
      <c r="J163" s="51">
        <v>1.0013333333333301</v>
      </c>
      <c r="K163" s="6" t="s">
        <v>1012</v>
      </c>
      <c r="L163" s="6" t="s">
        <v>1003</v>
      </c>
      <c r="M163">
        <f t="shared" si="13"/>
        <v>0</v>
      </c>
      <c r="N163">
        <f t="shared" si="14"/>
        <v>0</v>
      </c>
      <c r="O163">
        <f t="shared" si="15"/>
        <v>0</v>
      </c>
    </row>
    <row r="164" spans="1:15" ht="17" thickTop="1" thickBot="1" x14ac:dyDescent="0.5">
      <c r="A164" s="50" t="s">
        <v>147</v>
      </c>
      <c r="B164" s="3" t="s">
        <v>464</v>
      </c>
      <c r="C164" s="3" t="s">
        <v>481</v>
      </c>
      <c r="D164" s="3" t="s">
        <v>482</v>
      </c>
      <c r="E164" s="3" t="str">
        <f t="shared" si="16"/>
        <v>AF1409_February</v>
      </c>
      <c r="F164" s="10">
        <v>39014.586161993961</v>
      </c>
      <c r="G164" s="4" t="str">
        <f t="shared" si="17"/>
        <v>No shock</v>
      </c>
      <c r="H164" s="4">
        <f t="shared" si="12"/>
        <v>0</v>
      </c>
      <c r="I164" s="5">
        <v>0</v>
      </c>
      <c r="J164" s="51">
        <v>1</v>
      </c>
      <c r="K164" s="6" t="s">
        <v>1012</v>
      </c>
      <c r="L164" s="6" t="s">
        <v>1003</v>
      </c>
      <c r="M164">
        <f t="shared" si="13"/>
        <v>0</v>
      </c>
      <c r="N164">
        <f t="shared" si="14"/>
        <v>0</v>
      </c>
      <c r="O164">
        <f t="shared" si="15"/>
        <v>0</v>
      </c>
    </row>
    <row r="165" spans="1:15" ht="17" thickTop="1" thickBot="1" x14ac:dyDescent="0.5">
      <c r="A165" s="50" t="s">
        <v>147</v>
      </c>
      <c r="B165" s="3" t="s">
        <v>464</v>
      </c>
      <c r="C165" s="3" t="s">
        <v>483</v>
      </c>
      <c r="D165" s="3" t="s">
        <v>484</v>
      </c>
      <c r="E165" s="3" t="str">
        <f t="shared" si="16"/>
        <v>AF1410_February</v>
      </c>
      <c r="F165" s="10">
        <v>14543.364046217341</v>
      </c>
      <c r="G165" s="4" t="str">
        <f t="shared" si="17"/>
        <v>No shock</v>
      </c>
      <c r="H165" s="4">
        <f t="shared" si="12"/>
        <v>0</v>
      </c>
      <c r="I165" s="5">
        <v>0</v>
      </c>
      <c r="J165" s="51">
        <v>0.99729729729729699</v>
      </c>
      <c r="K165" s="6" t="s">
        <v>1012</v>
      </c>
      <c r="L165" s="6" t="s">
        <v>1003</v>
      </c>
      <c r="M165">
        <f t="shared" si="13"/>
        <v>0</v>
      </c>
      <c r="N165">
        <f t="shared" si="14"/>
        <v>0</v>
      </c>
      <c r="O165">
        <f t="shared" si="15"/>
        <v>0</v>
      </c>
    </row>
    <row r="166" spans="1:15" ht="17" thickTop="1" thickBot="1" x14ac:dyDescent="0.5">
      <c r="A166" s="50" t="s">
        <v>147</v>
      </c>
      <c r="B166" s="3" t="s">
        <v>464</v>
      </c>
      <c r="C166" s="3" t="s">
        <v>485</v>
      </c>
      <c r="D166" s="3" t="s">
        <v>486</v>
      </c>
      <c r="E166" s="3" t="str">
        <f t="shared" si="16"/>
        <v>AF1411_February</v>
      </c>
      <c r="F166" s="10">
        <v>26871.359355242614</v>
      </c>
      <c r="G166" s="4" t="str">
        <f t="shared" si="17"/>
        <v>No shock</v>
      </c>
      <c r="H166" s="4">
        <f t="shared" si="12"/>
        <v>0</v>
      </c>
      <c r="I166" s="5">
        <v>0</v>
      </c>
      <c r="J166" s="51">
        <v>0.998</v>
      </c>
      <c r="K166" s="6" t="s">
        <v>1012</v>
      </c>
      <c r="L166" s="6" t="s">
        <v>1003</v>
      </c>
      <c r="M166">
        <f t="shared" si="13"/>
        <v>0</v>
      </c>
      <c r="N166">
        <f t="shared" si="14"/>
        <v>0</v>
      </c>
      <c r="O166">
        <f t="shared" si="15"/>
        <v>0</v>
      </c>
    </row>
    <row r="167" spans="1:15" ht="17" thickTop="1" thickBot="1" x14ac:dyDescent="0.5">
      <c r="A167" s="50" t="s">
        <v>147</v>
      </c>
      <c r="B167" s="3" t="s">
        <v>464</v>
      </c>
      <c r="C167" s="3" t="s">
        <v>487</v>
      </c>
      <c r="D167" s="3" t="s">
        <v>488</v>
      </c>
      <c r="E167" s="3" t="str">
        <f t="shared" si="16"/>
        <v>AF1412_February</v>
      </c>
      <c r="F167" s="10">
        <v>15487.619869952956</v>
      </c>
      <c r="G167" s="4" t="str">
        <f t="shared" si="17"/>
        <v>No shock</v>
      </c>
      <c r="H167" s="4">
        <f t="shared" si="12"/>
        <v>0</v>
      </c>
      <c r="I167" s="5">
        <v>0</v>
      </c>
      <c r="J167" s="51">
        <v>1</v>
      </c>
      <c r="K167" s="6" t="s">
        <v>1012</v>
      </c>
      <c r="L167" s="6" t="s">
        <v>1003</v>
      </c>
      <c r="M167">
        <f t="shared" si="13"/>
        <v>0</v>
      </c>
      <c r="N167">
        <f t="shared" si="14"/>
        <v>0</v>
      </c>
      <c r="O167">
        <f t="shared" si="15"/>
        <v>0</v>
      </c>
    </row>
    <row r="168" spans="1:15" ht="17" thickTop="1" thickBot="1" x14ac:dyDescent="0.5">
      <c r="A168" s="50" t="s">
        <v>147</v>
      </c>
      <c r="B168" s="3" t="s">
        <v>464</v>
      </c>
      <c r="C168" s="3" t="s">
        <v>489</v>
      </c>
      <c r="D168" s="3" t="s">
        <v>490</v>
      </c>
      <c r="E168" s="3" t="str">
        <f t="shared" si="16"/>
        <v>AF1413_February</v>
      </c>
      <c r="F168" s="10">
        <v>47864.127730636872</v>
      </c>
      <c r="G168" s="4" t="str">
        <f t="shared" si="17"/>
        <v>No shock</v>
      </c>
      <c r="H168" s="4">
        <f t="shared" si="12"/>
        <v>0</v>
      </c>
      <c r="I168" s="5">
        <v>0</v>
      </c>
      <c r="J168" s="51">
        <v>0.999</v>
      </c>
      <c r="K168" s="6" t="s">
        <v>1012</v>
      </c>
      <c r="L168" s="6" t="s">
        <v>1003</v>
      </c>
      <c r="M168">
        <f t="shared" si="13"/>
        <v>0</v>
      </c>
      <c r="N168">
        <f t="shared" si="14"/>
        <v>0</v>
      </c>
      <c r="O168">
        <f t="shared" si="15"/>
        <v>0</v>
      </c>
    </row>
    <row r="169" spans="1:15" ht="17" thickTop="1" thickBot="1" x14ac:dyDescent="0.5">
      <c r="A169" s="50" t="s">
        <v>147</v>
      </c>
      <c r="B169" s="3" t="s">
        <v>491</v>
      </c>
      <c r="C169" s="3" t="s">
        <v>492</v>
      </c>
      <c r="D169" s="3" t="s">
        <v>493</v>
      </c>
      <c r="E169" s="3" t="str">
        <f t="shared" si="16"/>
        <v>AF1501_February</v>
      </c>
      <c r="F169" s="10">
        <v>44717.408548621977</v>
      </c>
      <c r="G169" s="4" t="str">
        <f t="shared" si="17"/>
        <v>No shock</v>
      </c>
      <c r="H169" s="4">
        <f t="shared" si="12"/>
        <v>0</v>
      </c>
      <c r="I169" s="5">
        <v>0</v>
      </c>
      <c r="J169" s="51">
        <v>1.1686527237354101</v>
      </c>
      <c r="K169" s="6" t="s">
        <v>1012</v>
      </c>
      <c r="L169" s="6" t="s">
        <v>1003</v>
      </c>
      <c r="M169">
        <f t="shared" si="13"/>
        <v>0</v>
      </c>
      <c r="N169">
        <f t="shared" si="14"/>
        <v>0</v>
      </c>
      <c r="O169">
        <f t="shared" si="15"/>
        <v>0</v>
      </c>
    </row>
    <row r="170" spans="1:15" ht="17" thickTop="1" thickBot="1" x14ac:dyDescent="0.5">
      <c r="A170" s="50" t="s">
        <v>147</v>
      </c>
      <c r="B170" s="3" t="s">
        <v>491</v>
      </c>
      <c r="C170" s="3" t="s">
        <v>494</v>
      </c>
      <c r="D170" s="3" t="s">
        <v>495</v>
      </c>
      <c r="E170" s="3" t="str">
        <f t="shared" si="16"/>
        <v>AF1502_February</v>
      </c>
      <c r="F170" s="10">
        <v>33378.420540768187</v>
      </c>
      <c r="G170" s="4" t="str">
        <f t="shared" si="17"/>
        <v>No shock</v>
      </c>
      <c r="H170" s="4">
        <f t="shared" si="12"/>
        <v>0</v>
      </c>
      <c r="I170" s="5">
        <v>0</v>
      </c>
      <c r="J170" s="51">
        <v>1.0912200684150499</v>
      </c>
      <c r="K170" s="6" t="s">
        <v>1012</v>
      </c>
      <c r="L170" s="6" t="s">
        <v>1003</v>
      </c>
      <c r="M170">
        <f t="shared" si="13"/>
        <v>0</v>
      </c>
      <c r="N170">
        <f t="shared" si="14"/>
        <v>0</v>
      </c>
      <c r="O170">
        <f t="shared" si="15"/>
        <v>0</v>
      </c>
    </row>
    <row r="171" spans="1:15" ht="17" thickTop="1" thickBot="1" x14ac:dyDescent="0.5">
      <c r="A171" s="50" t="s">
        <v>147</v>
      </c>
      <c r="B171" s="3" t="s">
        <v>491</v>
      </c>
      <c r="C171" s="3" t="s">
        <v>496</v>
      </c>
      <c r="D171" s="3" t="s">
        <v>497</v>
      </c>
      <c r="E171" s="3" t="str">
        <f t="shared" si="16"/>
        <v>AF1503_February</v>
      </c>
      <c r="F171" s="10">
        <v>41389.877917214944</v>
      </c>
      <c r="G171" s="4" t="str">
        <f t="shared" si="17"/>
        <v>No shock</v>
      </c>
      <c r="H171" s="4">
        <f t="shared" si="12"/>
        <v>0</v>
      </c>
      <c r="I171" s="5">
        <v>0</v>
      </c>
      <c r="J171" s="51">
        <v>1.0348713869000301</v>
      </c>
      <c r="K171" s="6" t="s">
        <v>1012</v>
      </c>
      <c r="L171" s="6" t="s">
        <v>1003</v>
      </c>
      <c r="M171">
        <f t="shared" si="13"/>
        <v>0</v>
      </c>
      <c r="N171">
        <f t="shared" si="14"/>
        <v>0</v>
      </c>
      <c r="O171">
        <f t="shared" si="15"/>
        <v>0</v>
      </c>
    </row>
    <row r="172" spans="1:15" ht="17" thickTop="1" thickBot="1" x14ac:dyDescent="0.5">
      <c r="A172" s="50" t="s">
        <v>147</v>
      </c>
      <c r="B172" s="3" t="s">
        <v>491</v>
      </c>
      <c r="C172" s="3" t="s">
        <v>498</v>
      </c>
      <c r="D172" s="3" t="s">
        <v>499</v>
      </c>
      <c r="E172" s="3" t="str">
        <f t="shared" si="16"/>
        <v>AF1504_February</v>
      </c>
      <c r="F172" s="10">
        <v>48743.927279628544</v>
      </c>
      <c r="G172" s="4" t="str">
        <f t="shared" si="17"/>
        <v>No shock</v>
      </c>
      <c r="H172" s="4">
        <f t="shared" si="12"/>
        <v>0</v>
      </c>
      <c r="I172" s="5">
        <v>0</v>
      </c>
      <c r="J172" s="51">
        <v>1.24138352481056</v>
      </c>
      <c r="K172" s="6" t="s">
        <v>1012</v>
      </c>
      <c r="L172" s="6" t="s">
        <v>1003</v>
      </c>
      <c r="M172">
        <f t="shared" si="13"/>
        <v>0</v>
      </c>
      <c r="N172">
        <f t="shared" si="14"/>
        <v>0</v>
      </c>
      <c r="O172">
        <f t="shared" si="15"/>
        <v>0</v>
      </c>
    </row>
    <row r="173" spans="1:15" ht="17" thickTop="1" thickBot="1" x14ac:dyDescent="0.5">
      <c r="A173" s="50" t="s">
        <v>147</v>
      </c>
      <c r="B173" s="3" t="s">
        <v>491</v>
      </c>
      <c r="C173" s="3" t="s">
        <v>500</v>
      </c>
      <c r="D173" s="3" t="s">
        <v>501</v>
      </c>
      <c r="E173" s="3" t="str">
        <f t="shared" si="16"/>
        <v>AF1505_February</v>
      </c>
      <c r="F173" s="10">
        <v>47678.269704310937</v>
      </c>
      <c r="G173" s="4" t="str">
        <f t="shared" si="17"/>
        <v>No shock</v>
      </c>
      <c r="H173" s="4">
        <f t="shared" si="12"/>
        <v>0</v>
      </c>
      <c r="I173" s="5">
        <v>0</v>
      </c>
      <c r="J173" s="51">
        <v>1.1966016649561</v>
      </c>
      <c r="K173" s="6" t="s">
        <v>1012</v>
      </c>
      <c r="L173" s="6" t="s">
        <v>1003</v>
      </c>
      <c r="M173">
        <f t="shared" si="13"/>
        <v>0</v>
      </c>
      <c r="N173">
        <f t="shared" si="14"/>
        <v>0</v>
      </c>
      <c r="O173">
        <f t="shared" si="15"/>
        <v>0</v>
      </c>
    </row>
    <row r="174" spans="1:15" ht="17" thickTop="1" thickBot="1" x14ac:dyDescent="0.5">
      <c r="A174" s="50" t="s">
        <v>147</v>
      </c>
      <c r="B174" s="3" t="s">
        <v>491</v>
      </c>
      <c r="C174" s="3" t="s">
        <v>502</v>
      </c>
      <c r="D174" s="3" t="s">
        <v>503</v>
      </c>
      <c r="E174" s="3" t="str">
        <f t="shared" si="16"/>
        <v>AF1506_February</v>
      </c>
      <c r="F174" s="10">
        <v>65995.921404259017</v>
      </c>
      <c r="G174" s="4" t="str">
        <f t="shared" si="17"/>
        <v>No shock</v>
      </c>
      <c r="H174" s="4">
        <f t="shared" si="12"/>
        <v>0</v>
      </c>
      <c r="I174" s="5">
        <v>0</v>
      </c>
      <c r="J174" s="51">
        <v>1.0599582898852999</v>
      </c>
      <c r="K174" s="6" t="s">
        <v>1012</v>
      </c>
      <c r="L174" s="6" t="s">
        <v>1003</v>
      </c>
      <c r="M174">
        <f t="shared" si="13"/>
        <v>0</v>
      </c>
      <c r="N174">
        <f t="shared" si="14"/>
        <v>0</v>
      </c>
      <c r="O174">
        <f t="shared" si="15"/>
        <v>0</v>
      </c>
    </row>
    <row r="175" spans="1:15" ht="17" thickTop="1" thickBot="1" x14ac:dyDescent="0.5">
      <c r="A175" s="50" t="s">
        <v>147</v>
      </c>
      <c r="B175" s="3" t="s">
        <v>491</v>
      </c>
      <c r="C175" s="3" t="s">
        <v>504</v>
      </c>
      <c r="D175" s="3" t="s">
        <v>505</v>
      </c>
      <c r="E175" s="3" t="str">
        <f t="shared" si="16"/>
        <v>AF1507_February</v>
      </c>
      <c r="F175" s="10">
        <v>71397.522618927876</v>
      </c>
      <c r="G175" s="4" t="str">
        <f t="shared" si="17"/>
        <v>No shock</v>
      </c>
      <c r="H175" s="4">
        <f t="shared" si="12"/>
        <v>0</v>
      </c>
      <c r="I175" s="5">
        <v>0</v>
      </c>
      <c r="J175" s="51">
        <v>1.0508070714834701</v>
      </c>
      <c r="K175" s="6" t="s">
        <v>1012</v>
      </c>
      <c r="L175" s="6" t="s">
        <v>1003</v>
      </c>
      <c r="M175">
        <f t="shared" si="13"/>
        <v>0</v>
      </c>
      <c r="N175">
        <f t="shared" si="14"/>
        <v>0</v>
      </c>
      <c r="O175">
        <f t="shared" si="15"/>
        <v>0</v>
      </c>
    </row>
    <row r="176" spans="1:15" ht="17" thickTop="1" thickBot="1" x14ac:dyDescent="0.5">
      <c r="A176" s="50" t="s">
        <v>147</v>
      </c>
      <c r="B176" s="3" t="s">
        <v>491</v>
      </c>
      <c r="C176" s="3" t="s">
        <v>506</v>
      </c>
      <c r="D176" s="3" t="s">
        <v>507</v>
      </c>
      <c r="E176" s="3" t="str">
        <f t="shared" si="16"/>
        <v>AF1508_February</v>
      </c>
      <c r="F176" s="10">
        <v>43354.742530853924</v>
      </c>
      <c r="G176" s="4" t="str">
        <f t="shared" si="17"/>
        <v>No shock</v>
      </c>
      <c r="H176" s="4">
        <f t="shared" si="12"/>
        <v>0</v>
      </c>
      <c r="I176" s="5">
        <v>0</v>
      </c>
      <c r="J176" s="51">
        <v>1.0508860759493699</v>
      </c>
      <c r="K176" s="6" t="s">
        <v>1012</v>
      </c>
      <c r="L176" s="6" t="s">
        <v>1003</v>
      </c>
      <c r="M176">
        <f t="shared" si="13"/>
        <v>0</v>
      </c>
      <c r="N176">
        <f t="shared" si="14"/>
        <v>0</v>
      </c>
      <c r="O176">
        <f t="shared" si="15"/>
        <v>0</v>
      </c>
    </row>
    <row r="177" spans="1:15" ht="17" thickTop="1" thickBot="1" x14ac:dyDescent="0.5">
      <c r="A177" s="50" t="s">
        <v>147</v>
      </c>
      <c r="B177" s="3" t="s">
        <v>491</v>
      </c>
      <c r="C177" s="3" t="s">
        <v>508</v>
      </c>
      <c r="D177" s="3" t="s">
        <v>509</v>
      </c>
      <c r="E177" s="3" t="str">
        <f t="shared" si="16"/>
        <v>AF1509_February</v>
      </c>
      <c r="F177" s="10">
        <v>49121.999072812396</v>
      </c>
      <c r="G177" s="4" t="str">
        <f t="shared" si="17"/>
        <v>No shock</v>
      </c>
      <c r="H177" s="4">
        <f t="shared" si="12"/>
        <v>0</v>
      </c>
      <c r="I177" s="5">
        <v>0</v>
      </c>
      <c r="J177" s="51">
        <v>1.4815142793889799</v>
      </c>
      <c r="K177" s="6" t="s">
        <v>1012</v>
      </c>
      <c r="L177" s="6" t="s">
        <v>1003</v>
      </c>
      <c r="M177">
        <f t="shared" si="13"/>
        <v>0</v>
      </c>
      <c r="N177">
        <f t="shared" si="14"/>
        <v>0</v>
      </c>
      <c r="O177">
        <f t="shared" si="15"/>
        <v>0</v>
      </c>
    </row>
    <row r="178" spans="1:15" ht="17" thickTop="1" thickBot="1" x14ac:dyDescent="0.5">
      <c r="A178" s="50" t="s">
        <v>147</v>
      </c>
      <c r="B178" s="3" t="s">
        <v>491</v>
      </c>
      <c r="C178" s="3" t="s">
        <v>510</v>
      </c>
      <c r="D178" s="3" t="s">
        <v>511</v>
      </c>
      <c r="E178" s="3" t="str">
        <f t="shared" si="16"/>
        <v>AF1510_February</v>
      </c>
      <c r="F178" s="10">
        <v>38569.0514729028</v>
      </c>
      <c r="G178" s="4" t="str">
        <f t="shared" si="17"/>
        <v>No shock</v>
      </c>
      <c r="H178" s="4">
        <f t="shared" si="12"/>
        <v>0</v>
      </c>
      <c r="I178" s="5">
        <v>0</v>
      </c>
      <c r="J178" s="51">
        <v>1.4773720569575599</v>
      </c>
      <c r="K178" s="6" t="s">
        <v>1012</v>
      </c>
      <c r="L178" s="6" t="s">
        <v>1003</v>
      </c>
      <c r="M178">
        <f t="shared" si="13"/>
        <v>0</v>
      </c>
      <c r="N178">
        <f t="shared" si="14"/>
        <v>0</v>
      </c>
      <c r="O178">
        <f t="shared" si="15"/>
        <v>0</v>
      </c>
    </row>
    <row r="179" spans="1:15" ht="17" thickTop="1" thickBot="1" x14ac:dyDescent="0.5">
      <c r="A179" s="50" t="s">
        <v>147</v>
      </c>
      <c r="B179" s="3" t="s">
        <v>491</v>
      </c>
      <c r="C179" s="3" t="s">
        <v>512</v>
      </c>
      <c r="D179" s="3" t="s">
        <v>513</v>
      </c>
      <c r="E179" s="3" t="str">
        <f t="shared" si="16"/>
        <v>AF1511_February</v>
      </c>
      <c r="F179" s="10">
        <v>49878.869008730217</v>
      </c>
      <c r="G179" s="4" t="str">
        <f t="shared" si="17"/>
        <v>No shock</v>
      </c>
      <c r="H179" s="4">
        <f t="shared" si="12"/>
        <v>0</v>
      </c>
      <c r="I179" s="5">
        <v>0</v>
      </c>
      <c r="J179" s="51">
        <v>1.0241904018728101</v>
      </c>
      <c r="K179" s="6" t="s">
        <v>1012</v>
      </c>
      <c r="L179" s="6" t="s">
        <v>1003</v>
      </c>
      <c r="M179">
        <f t="shared" si="13"/>
        <v>0</v>
      </c>
      <c r="N179">
        <f t="shared" si="14"/>
        <v>0</v>
      </c>
      <c r="O179">
        <f t="shared" si="15"/>
        <v>0</v>
      </c>
    </row>
    <row r="180" spans="1:15" ht="17" thickTop="1" thickBot="1" x14ac:dyDescent="0.5">
      <c r="A180" s="50" t="s">
        <v>147</v>
      </c>
      <c r="B180" s="3" t="s">
        <v>491</v>
      </c>
      <c r="C180" s="3" t="s">
        <v>514</v>
      </c>
      <c r="D180" s="3" t="s">
        <v>515</v>
      </c>
      <c r="E180" s="3" t="str">
        <f t="shared" si="16"/>
        <v>AF1512_February</v>
      </c>
      <c r="F180" s="10">
        <v>32317.607579902706</v>
      </c>
      <c r="G180" s="4" t="str">
        <f t="shared" si="17"/>
        <v>No shock</v>
      </c>
      <c r="H180" s="4">
        <f t="shared" si="12"/>
        <v>0</v>
      </c>
      <c r="I180" s="5">
        <v>0</v>
      </c>
      <c r="J180" s="51">
        <v>1.0177568675064499</v>
      </c>
      <c r="K180" s="6" t="s">
        <v>1012</v>
      </c>
      <c r="L180" s="6" t="s">
        <v>1003</v>
      </c>
      <c r="M180">
        <f t="shared" si="13"/>
        <v>0</v>
      </c>
      <c r="N180">
        <f t="shared" si="14"/>
        <v>0</v>
      </c>
      <c r="O180">
        <f t="shared" si="15"/>
        <v>0</v>
      </c>
    </row>
    <row r="181" spans="1:15" ht="17" thickTop="1" thickBot="1" x14ac:dyDescent="0.5">
      <c r="A181" s="50" t="s">
        <v>147</v>
      </c>
      <c r="B181" s="3" t="s">
        <v>491</v>
      </c>
      <c r="C181" s="3" t="s">
        <v>516</v>
      </c>
      <c r="D181" s="3" t="s">
        <v>517</v>
      </c>
      <c r="E181" s="3" t="str">
        <f t="shared" si="16"/>
        <v>AF1513_February</v>
      </c>
      <c r="F181" s="10">
        <v>41239.564674468711</v>
      </c>
      <c r="G181" s="4" t="str">
        <f t="shared" si="17"/>
        <v>No shock</v>
      </c>
      <c r="H181" s="4">
        <f t="shared" si="12"/>
        <v>0</v>
      </c>
      <c r="I181" s="5">
        <v>0</v>
      </c>
      <c r="J181" s="51">
        <v>1.0134397870924801</v>
      </c>
      <c r="K181" s="6" t="s">
        <v>1012</v>
      </c>
      <c r="L181" s="6" t="s">
        <v>1003</v>
      </c>
      <c r="M181">
        <f t="shared" si="13"/>
        <v>0</v>
      </c>
      <c r="N181">
        <f t="shared" si="14"/>
        <v>0</v>
      </c>
      <c r="O181">
        <f t="shared" si="15"/>
        <v>0</v>
      </c>
    </row>
    <row r="182" spans="1:15" ht="17" thickTop="1" thickBot="1" x14ac:dyDescent="0.5">
      <c r="A182" s="50" t="s">
        <v>147</v>
      </c>
      <c r="B182" s="3" t="s">
        <v>491</v>
      </c>
      <c r="C182" s="3" t="s">
        <v>518</v>
      </c>
      <c r="D182" s="3" t="s">
        <v>519</v>
      </c>
      <c r="E182" s="3" t="str">
        <f t="shared" si="16"/>
        <v>AF1514_February</v>
      </c>
      <c r="F182" s="10">
        <v>31928.619986404537</v>
      </c>
      <c r="G182" s="4" t="str">
        <f t="shared" si="17"/>
        <v>No shock</v>
      </c>
      <c r="H182" s="4">
        <f t="shared" si="12"/>
        <v>0</v>
      </c>
      <c r="I182" s="5">
        <v>0</v>
      </c>
      <c r="J182" s="51">
        <v>2.10524523160763</v>
      </c>
      <c r="K182" s="6" t="s">
        <v>1012</v>
      </c>
      <c r="L182" s="6" t="s">
        <v>1003</v>
      </c>
      <c r="M182">
        <f t="shared" si="13"/>
        <v>0</v>
      </c>
      <c r="N182">
        <f t="shared" si="14"/>
        <v>0</v>
      </c>
      <c r="O182">
        <f t="shared" si="15"/>
        <v>0</v>
      </c>
    </row>
    <row r="183" spans="1:15" ht="17" thickTop="1" thickBot="1" x14ac:dyDescent="0.5">
      <c r="A183" s="50" t="s">
        <v>147</v>
      </c>
      <c r="B183" s="3" t="s">
        <v>491</v>
      </c>
      <c r="C183" s="3" t="s">
        <v>520</v>
      </c>
      <c r="D183" s="3" t="s">
        <v>521</v>
      </c>
      <c r="E183" s="3" t="str">
        <f t="shared" si="16"/>
        <v>AF1515_February</v>
      </c>
      <c r="F183" s="10">
        <v>45983.613975665248</v>
      </c>
      <c r="G183" s="4" t="str">
        <f t="shared" si="17"/>
        <v>No shock</v>
      </c>
      <c r="H183" s="4">
        <f t="shared" si="12"/>
        <v>0</v>
      </c>
      <c r="I183" s="5">
        <v>0</v>
      </c>
      <c r="J183" s="51">
        <v>1.0593149540518001</v>
      </c>
      <c r="K183" s="6" t="s">
        <v>1012</v>
      </c>
      <c r="L183" s="6" t="s">
        <v>1003</v>
      </c>
      <c r="M183">
        <f t="shared" si="13"/>
        <v>0</v>
      </c>
      <c r="N183">
        <f t="shared" si="14"/>
        <v>0</v>
      </c>
      <c r="O183">
        <f t="shared" si="15"/>
        <v>0</v>
      </c>
    </row>
    <row r="184" spans="1:15" ht="17" thickTop="1" thickBot="1" x14ac:dyDescent="0.5">
      <c r="A184" s="50" t="s">
        <v>147</v>
      </c>
      <c r="B184" s="3" t="s">
        <v>522</v>
      </c>
      <c r="C184" s="3" t="s">
        <v>523</v>
      </c>
      <c r="D184" s="3" t="s">
        <v>524</v>
      </c>
      <c r="E184" s="3" t="str">
        <f t="shared" si="16"/>
        <v>AF1601_February</v>
      </c>
      <c r="F184" s="10">
        <v>19269.770427308591</v>
      </c>
      <c r="G184" s="4" t="str">
        <f t="shared" si="17"/>
        <v>No shock</v>
      </c>
      <c r="H184" s="4">
        <f t="shared" si="12"/>
        <v>0</v>
      </c>
      <c r="I184" s="5">
        <v>0</v>
      </c>
      <c r="J184" s="51">
        <v>0.99969933854479898</v>
      </c>
      <c r="K184" s="6" t="s">
        <v>1012</v>
      </c>
      <c r="L184" s="6" t="s">
        <v>1003</v>
      </c>
      <c r="M184">
        <f t="shared" si="13"/>
        <v>0</v>
      </c>
      <c r="N184">
        <f t="shared" si="14"/>
        <v>0</v>
      </c>
      <c r="O184">
        <f t="shared" si="15"/>
        <v>0</v>
      </c>
    </row>
    <row r="185" spans="1:15" ht="17" thickTop="1" thickBot="1" x14ac:dyDescent="0.5">
      <c r="A185" s="50" t="s">
        <v>147</v>
      </c>
      <c r="B185" s="3" t="s">
        <v>522</v>
      </c>
      <c r="C185" s="3" t="s">
        <v>525</v>
      </c>
      <c r="D185" s="3" t="s">
        <v>526</v>
      </c>
      <c r="E185" s="3" t="str">
        <f t="shared" si="16"/>
        <v>AF1602_February</v>
      </c>
      <c r="F185" s="10">
        <v>43314.616355697653</v>
      </c>
      <c r="G185" s="4" t="str">
        <f t="shared" si="17"/>
        <v>No shock</v>
      </c>
      <c r="H185" s="4">
        <f t="shared" si="12"/>
        <v>0</v>
      </c>
      <c r="I185" s="5">
        <v>0</v>
      </c>
      <c r="J185" s="51">
        <v>1.0000712555222999</v>
      </c>
      <c r="K185" s="6" t="s">
        <v>1012</v>
      </c>
      <c r="L185" s="6" t="s">
        <v>1003</v>
      </c>
      <c r="M185">
        <f t="shared" si="13"/>
        <v>0</v>
      </c>
      <c r="N185">
        <f t="shared" si="14"/>
        <v>0</v>
      </c>
      <c r="O185">
        <f t="shared" si="15"/>
        <v>0</v>
      </c>
    </row>
    <row r="186" spans="1:15" ht="17" thickTop="1" thickBot="1" x14ac:dyDescent="0.5">
      <c r="A186" s="50" t="s">
        <v>147</v>
      </c>
      <c r="B186" s="3" t="s">
        <v>522</v>
      </c>
      <c r="C186" s="3" t="s">
        <v>527</v>
      </c>
      <c r="D186" s="3" t="s">
        <v>528</v>
      </c>
      <c r="E186" s="3" t="str">
        <f t="shared" si="16"/>
        <v>AF1603_February</v>
      </c>
      <c r="F186" s="10">
        <v>15879.107202756784</v>
      </c>
      <c r="G186" s="4" t="str">
        <f t="shared" si="17"/>
        <v>No shock</v>
      </c>
      <c r="H186" s="4">
        <f t="shared" si="12"/>
        <v>0</v>
      </c>
      <c r="I186" s="5">
        <v>0</v>
      </c>
      <c r="J186" s="51">
        <v>1</v>
      </c>
      <c r="K186" s="6" t="s">
        <v>1012</v>
      </c>
      <c r="L186" s="6" t="s">
        <v>1003</v>
      </c>
      <c r="M186">
        <f t="shared" si="13"/>
        <v>0</v>
      </c>
      <c r="N186">
        <f t="shared" si="14"/>
        <v>0</v>
      </c>
      <c r="O186">
        <f t="shared" si="15"/>
        <v>0</v>
      </c>
    </row>
    <row r="187" spans="1:15" ht="17" thickTop="1" thickBot="1" x14ac:dyDescent="0.5">
      <c r="A187" s="50" t="s">
        <v>147</v>
      </c>
      <c r="B187" s="3" t="s">
        <v>522</v>
      </c>
      <c r="C187" s="3" t="s">
        <v>529</v>
      </c>
      <c r="D187" s="3" t="s">
        <v>530</v>
      </c>
      <c r="E187" s="3" t="str">
        <f t="shared" si="16"/>
        <v>AF1604_February</v>
      </c>
      <c r="F187" s="10">
        <v>31424.079336350213</v>
      </c>
      <c r="G187" s="4" t="str">
        <f t="shared" si="17"/>
        <v>No shock</v>
      </c>
      <c r="H187" s="4">
        <f t="shared" si="12"/>
        <v>0</v>
      </c>
      <c r="I187" s="5">
        <v>0</v>
      </c>
      <c r="J187" s="51">
        <v>1.1320803075608701</v>
      </c>
      <c r="K187" s="6" t="s">
        <v>1012</v>
      </c>
      <c r="L187" s="6" t="s">
        <v>1003</v>
      </c>
      <c r="M187">
        <f t="shared" si="13"/>
        <v>0</v>
      </c>
      <c r="N187">
        <f t="shared" si="14"/>
        <v>0</v>
      </c>
      <c r="O187">
        <f t="shared" si="15"/>
        <v>0</v>
      </c>
    </row>
    <row r="188" spans="1:15" ht="17" thickTop="1" thickBot="1" x14ac:dyDescent="0.5">
      <c r="A188" s="50" t="s">
        <v>147</v>
      </c>
      <c r="B188" s="3" t="s">
        <v>522</v>
      </c>
      <c r="C188" s="3" t="s">
        <v>531</v>
      </c>
      <c r="D188" s="3" t="s">
        <v>532</v>
      </c>
      <c r="E188" s="3" t="str">
        <f t="shared" si="16"/>
        <v>AF1605_February</v>
      </c>
      <c r="F188" s="10">
        <v>25430.458649120239</v>
      </c>
      <c r="G188" s="4" t="str">
        <f t="shared" si="17"/>
        <v>No shock</v>
      </c>
      <c r="H188" s="4">
        <f t="shared" si="12"/>
        <v>0</v>
      </c>
      <c r="I188" s="5">
        <v>0</v>
      </c>
      <c r="J188" s="51">
        <v>0.99989442567567599</v>
      </c>
      <c r="K188" s="6" t="s">
        <v>1012</v>
      </c>
      <c r="L188" s="6" t="s">
        <v>1003</v>
      </c>
      <c r="M188">
        <f t="shared" si="13"/>
        <v>0</v>
      </c>
      <c r="N188">
        <f t="shared" si="14"/>
        <v>0</v>
      </c>
      <c r="O188">
        <f t="shared" si="15"/>
        <v>0</v>
      </c>
    </row>
    <row r="189" spans="1:15" ht="17" thickTop="1" thickBot="1" x14ac:dyDescent="0.5">
      <c r="A189" s="50" t="s">
        <v>147</v>
      </c>
      <c r="B189" s="3" t="s">
        <v>522</v>
      </c>
      <c r="C189" s="3" t="s">
        <v>533</v>
      </c>
      <c r="D189" s="3" t="s">
        <v>534</v>
      </c>
      <c r="E189" s="3" t="str">
        <f t="shared" si="16"/>
        <v>AF1606_February</v>
      </c>
      <c r="F189" s="10">
        <v>45703.028715585431</v>
      </c>
      <c r="G189" s="4" t="str">
        <f t="shared" si="17"/>
        <v>No shock</v>
      </c>
      <c r="H189" s="4">
        <f t="shared" si="12"/>
        <v>0</v>
      </c>
      <c r="I189" s="5">
        <v>0</v>
      </c>
      <c r="J189" s="51">
        <v>1.00007394808844</v>
      </c>
      <c r="K189" s="6" t="s">
        <v>1012</v>
      </c>
      <c r="L189" s="6" t="s">
        <v>1003</v>
      </c>
      <c r="M189">
        <f t="shared" si="13"/>
        <v>0</v>
      </c>
      <c r="N189">
        <f t="shared" si="14"/>
        <v>0</v>
      </c>
      <c r="O189">
        <f t="shared" si="15"/>
        <v>0</v>
      </c>
    </row>
    <row r="190" spans="1:15" ht="17" thickTop="1" thickBot="1" x14ac:dyDescent="0.5">
      <c r="A190" s="50" t="s">
        <v>147</v>
      </c>
      <c r="B190" s="3" t="s">
        <v>522</v>
      </c>
      <c r="C190" s="3" t="s">
        <v>535</v>
      </c>
      <c r="D190" s="3" t="s">
        <v>536</v>
      </c>
      <c r="E190" s="3" t="str">
        <f t="shared" si="16"/>
        <v>AF1607_February</v>
      </c>
      <c r="F190" s="10">
        <v>20382.959485486153</v>
      </c>
      <c r="G190" s="4" t="str">
        <f t="shared" si="17"/>
        <v>No shock</v>
      </c>
      <c r="H190" s="4">
        <f t="shared" si="12"/>
        <v>0</v>
      </c>
      <c r="I190" s="5">
        <v>0</v>
      </c>
      <c r="J190" s="51">
        <v>1.00039515279241</v>
      </c>
      <c r="K190" s="6" t="s">
        <v>1012</v>
      </c>
      <c r="L190" s="6" t="s">
        <v>1003</v>
      </c>
      <c r="M190">
        <f t="shared" si="13"/>
        <v>0</v>
      </c>
      <c r="N190">
        <f t="shared" si="14"/>
        <v>0</v>
      </c>
      <c r="O190">
        <f t="shared" si="15"/>
        <v>0</v>
      </c>
    </row>
    <row r="191" spans="1:15" ht="17" thickTop="1" thickBot="1" x14ac:dyDescent="0.5">
      <c r="A191" s="50" t="s">
        <v>147</v>
      </c>
      <c r="B191" s="3" t="s">
        <v>522</v>
      </c>
      <c r="C191" s="3" t="s">
        <v>537</v>
      </c>
      <c r="D191" s="3" t="s">
        <v>538</v>
      </c>
      <c r="E191" s="3" t="str">
        <f t="shared" si="16"/>
        <v>AF1608_February</v>
      </c>
      <c r="F191" s="10">
        <v>23522.275417839603</v>
      </c>
      <c r="G191" s="4" t="str">
        <f t="shared" si="17"/>
        <v>No shock</v>
      </c>
      <c r="H191" s="4">
        <f t="shared" si="12"/>
        <v>0</v>
      </c>
      <c r="I191" s="5">
        <v>0</v>
      </c>
      <c r="J191" s="51">
        <v>1.0001968116512501</v>
      </c>
      <c r="K191" s="6" t="s">
        <v>1012</v>
      </c>
      <c r="L191" s="6" t="s">
        <v>1003</v>
      </c>
      <c r="M191">
        <f t="shared" si="13"/>
        <v>0</v>
      </c>
      <c r="N191">
        <f t="shared" si="14"/>
        <v>0</v>
      </c>
      <c r="O191">
        <f t="shared" si="15"/>
        <v>0</v>
      </c>
    </row>
    <row r="192" spans="1:15" ht="17" thickTop="1" thickBot="1" x14ac:dyDescent="0.5">
      <c r="A192" s="50" t="s">
        <v>147</v>
      </c>
      <c r="B192" s="3" t="s">
        <v>539</v>
      </c>
      <c r="C192" s="3" t="s">
        <v>540</v>
      </c>
      <c r="D192" s="3" t="s">
        <v>541</v>
      </c>
      <c r="E192" s="3" t="str">
        <f t="shared" si="16"/>
        <v>AF1701_February</v>
      </c>
      <c r="F192" s="10">
        <v>118273.52959525074</v>
      </c>
      <c r="G192" s="4" t="str">
        <f t="shared" si="17"/>
        <v>No shock</v>
      </c>
      <c r="H192" s="4">
        <f t="shared" si="12"/>
        <v>0</v>
      </c>
      <c r="I192" s="5">
        <v>0</v>
      </c>
      <c r="J192" s="51">
        <v>0.99065184436584097</v>
      </c>
      <c r="K192" s="6" t="s">
        <v>1012</v>
      </c>
      <c r="L192" s="6" t="s">
        <v>1003</v>
      </c>
      <c r="M192">
        <f t="shared" si="13"/>
        <v>0</v>
      </c>
      <c r="N192">
        <f t="shared" si="14"/>
        <v>0</v>
      </c>
      <c r="O192">
        <f t="shared" si="15"/>
        <v>0</v>
      </c>
    </row>
    <row r="193" spans="1:15" ht="17" thickTop="1" thickBot="1" x14ac:dyDescent="0.5">
      <c r="A193" s="50" t="s">
        <v>147</v>
      </c>
      <c r="B193" s="3" t="s">
        <v>539</v>
      </c>
      <c r="C193" s="3" t="s">
        <v>542</v>
      </c>
      <c r="D193" s="3" t="s">
        <v>543</v>
      </c>
      <c r="E193" s="3" t="str">
        <f t="shared" si="16"/>
        <v>AF1702_February</v>
      </c>
      <c r="F193" s="10">
        <v>162251.89056735652</v>
      </c>
      <c r="G193" s="4" t="str">
        <f t="shared" si="17"/>
        <v>No shock</v>
      </c>
      <c r="H193" s="4">
        <f t="shared" si="12"/>
        <v>0</v>
      </c>
      <c r="I193" s="5">
        <v>0</v>
      </c>
      <c r="J193" s="51">
        <v>0.99900713392660101</v>
      </c>
      <c r="K193" s="6" t="s">
        <v>1012</v>
      </c>
      <c r="L193" s="6" t="s">
        <v>1003</v>
      </c>
      <c r="M193">
        <f t="shared" si="13"/>
        <v>0</v>
      </c>
      <c r="N193">
        <f t="shared" si="14"/>
        <v>0</v>
      </c>
      <c r="O193">
        <f t="shared" si="15"/>
        <v>0</v>
      </c>
    </row>
    <row r="194" spans="1:15" ht="17" thickTop="1" thickBot="1" x14ac:dyDescent="0.5">
      <c r="A194" s="50" t="s">
        <v>147</v>
      </c>
      <c r="B194" s="3" t="s">
        <v>539</v>
      </c>
      <c r="C194" s="3" t="s">
        <v>544</v>
      </c>
      <c r="D194" s="3" t="s">
        <v>545</v>
      </c>
      <c r="E194" s="3" t="str">
        <f t="shared" si="16"/>
        <v>AF1703_February</v>
      </c>
      <c r="F194" s="10">
        <v>28192.317779127305</v>
      </c>
      <c r="G194" s="4" t="str">
        <f t="shared" si="17"/>
        <v>No shock</v>
      </c>
      <c r="H194" s="4">
        <f t="shared" si="12"/>
        <v>0</v>
      </c>
      <c r="I194" s="5">
        <v>0</v>
      </c>
      <c r="J194" s="51">
        <v>1</v>
      </c>
      <c r="K194" s="6" t="s">
        <v>1012</v>
      </c>
      <c r="L194" s="6" t="s">
        <v>1003</v>
      </c>
      <c r="M194">
        <f t="shared" si="13"/>
        <v>0</v>
      </c>
      <c r="N194">
        <f t="shared" si="14"/>
        <v>0</v>
      </c>
      <c r="O194">
        <f t="shared" si="15"/>
        <v>0</v>
      </c>
    </row>
    <row r="195" spans="1:15" ht="17" thickTop="1" thickBot="1" x14ac:dyDescent="0.5">
      <c r="A195" s="50" t="s">
        <v>147</v>
      </c>
      <c r="B195" s="3" t="s">
        <v>539</v>
      </c>
      <c r="C195" s="3" t="s">
        <v>546</v>
      </c>
      <c r="D195" s="3" t="s">
        <v>547</v>
      </c>
      <c r="E195" s="3" t="str">
        <f t="shared" si="16"/>
        <v>AF1704_February</v>
      </c>
      <c r="F195" s="10">
        <v>69827.077430857433</v>
      </c>
      <c r="G195" s="4" t="str">
        <f t="shared" si="17"/>
        <v>No shock</v>
      </c>
      <c r="H195" s="4">
        <f t="shared" ref="H195:H258" si="18">SUM(M195:O195)</f>
        <v>0</v>
      </c>
      <c r="I195" s="5">
        <v>0</v>
      </c>
      <c r="J195" s="51">
        <v>0.99773843013955499</v>
      </c>
      <c r="K195" s="6" t="s">
        <v>1012</v>
      </c>
      <c r="L195" s="6" t="s">
        <v>1003</v>
      </c>
      <c r="M195">
        <f t="shared" ref="M195:M258" si="19">IF(I195&gt;0.2, 1, 0)</f>
        <v>0</v>
      </c>
      <c r="N195">
        <f t="shared" ref="N195:N258" si="20">IF(J195&lt;0.6, 1, 0)</f>
        <v>0</v>
      </c>
      <c r="O195">
        <f t="shared" ref="O195:O258" si="21">IF(K195="Suspension", 1, 0)</f>
        <v>0</v>
      </c>
    </row>
    <row r="196" spans="1:15" ht="17" thickTop="1" thickBot="1" x14ac:dyDescent="0.5">
      <c r="A196" s="50" t="s">
        <v>147</v>
      </c>
      <c r="B196" s="3" t="s">
        <v>539</v>
      </c>
      <c r="C196" s="3" t="s">
        <v>548</v>
      </c>
      <c r="D196" s="3" t="s">
        <v>549</v>
      </c>
      <c r="E196" s="3" t="str">
        <f t="shared" ref="E196:E259" si="22">_xlfn.CONCAT(D196,"_",A196)</f>
        <v>AF1705_February</v>
      </c>
      <c r="F196" s="10">
        <v>28037.145351069263</v>
      </c>
      <c r="G196" s="4" t="str">
        <f t="shared" ref="G196:G259" si="23">IF(H196&gt;0, "Shock", "No shock")</f>
        <v>No shock</v>
      </c>
      <c r="H196" s="4">
        <f t="shared" si="18"/>
        <v>0</v>
      </c>
      <c r="I196" s="5">
        <v>0</v>
      </c>
      <c r="J196" s="51">
        <v>0.99933804060017695</v>
      </c>
      <c r="K196" s="6" t="s">
        <v>1012</v>
      </c>
      <c r="L196" s="6" t="s">
        <v>1003</v>
      </c>
      <c r="M196">
        <f t="shared" si="19"/>
        <v>0</v>
      </c>
      <c r="N196">
        <f t="shared" si="20"/>
        <v>0</v>
      </c>
      <c r="O196">
        <f t="shared" si="21"/>
        <v>0</v>
      </c>
    </row>
    <row r="197" spans="1:15" ht="17" thickTop="1" thickBot="1" x14ac:dyDescent="0.5">
      <c r="A197" s="50" t="s">
        <v>147</v>
      </c>
      <c r="B197" s="3" t="s">
        <v>539</v>
      </c>
      <c r="C197" s="3" t="s">
        <v>550</v>
      </c>
      <c r="D197" s="3" t="s">
        <v>551</v>
      </c>
      <c r="E197" s="3" t="str">
        <f t="shared" si="22"/>
        <v>AF1706_February</v>
      </c>
      <c r="F197" s="10">
        <v>70836.421678920771</v>
      </c>
      <c r="G197" s="4" t="str">
        <f t="shared" si="23"/>
        <v>No shock</v>
      </c>
      <c r="H197" s="4">
        <f t="shared" si="18"/>
        <v>0</v>
      </c>
      <c r="I197" s="5">
        <v>0</v>
      </c>
      <c r="J197" s="51">
        <v>1.02239382239382</v>
      </c>
      <c r="K197" s="6" t="s">
        <v>1012</v>
      </c>
      <c r="L197" s="6" t="s">
        <v>1003</v>
      </c>
      <c r="M197">
        <f t="shared" si="19"/>
        <v>0</v>
      </c>
      <c r="N197">
        <f t="shared" si="20"/>
        <v>0</v>
      </c>
      <c r="O197">
        <f t="shared" si="21"/>
        <v>0</v>
      </c>
    </row>
    <row r="198" spans="1:15" ht="17" thickTop="1" thickBot="1" x14ac:dyDescent="0.5">
      <c r="A198" s="50" t="s">
        <v>147</v>
      </c>
      <c r="B198" s="3" t="s">
        <v>539</v>
      </c>
      <c r="C198" s="3" t="s">
        <v>552</v>
      </c>
      <c r="D198" s="3" t="s">
        <v>553</v>
      </c>
      <c r="E198" s="3" t="str">
        <f t="shared" si="22"/>
        <v>AF1707_February</v>
      </c>
      <c r="F198" s="10">
        <v>61350.547873758878</v>
      </c>
      <c r="G198" s="4" t="str">
        <f t="shared" si="23"/>
        <v>No shock</v>
      </c>
      <c r="H198" s="4">
        <f t="shared" si="18"/>
        <v>0</v>
      </c>
      <c r="I198" s="5">
        <v>0</v>
      </c>
      <c r="J198" s="51">
        <v>0.99691119691119701</v>
      </c>
      <c r="K198" s="6" t="s">
        <v>1012</v>
      </c>
      <c r="L198" s="6" t="s">
        <v>1003</v>
      </c>
      <c r="M198">
        <f t="shared" si="19"/>
        <v>0</v>
      </c>
      <c r="N198">
        <f t="shared" si="20"/>
        <v>0</v>
      </c>
      <c r="O198">
        <f t="shared" si="21"/>
        <v>0</v>
      </c>
    </row>
    <row r="199" spans="1:15" ht="17" thickTop="1" thickBot="1" x14ac:dyDescent="0.5">
      <c r="A199" s="50" t="s">
        <v>147</v>
      </c>
      <c r="B199" s="3" t="s">
        <v>539</v>
      </c>
      <c r="C199" s="3" t="s">
        <v>554</v>
      </c>
      <c r="D199" s="3" t="s">
        <v>555</v>
      </c>
      <c r="E199" s="3" t="str">
        <f t="shared" si="22"/>
        <v>AF1708_February</v>
      </c>
      <c r="F199" s="10">
        <v>32101.827692170595</v>
      </c>
      <c r="G199" s="4" t="str">
        <f t="shared" si="23"/>
        <v>No shock</v>
      </c>
      <c r="H199" s="4">
        <f t="shared" si="18"/>
        <v>0</v>
      </c>
      <c r="I199" s="5">
        <v>0</v>
      </c>
      <c r="J199" s="51">
        <v>1</v>
      </c>
      <c r="K199" s="6" t="s">
        <v>1012</v>
      </c>
      <c r="L199" s="6" t="s">
        <v>1003</v>
      </c>
      <c r="M199">
        <f t="shared" si="19"/>
        <v>0</v>
      </c>
      <c r="N199">
        <f t="shared" si="20"/>
        <v>0</v>
      </c>
      <c r="O199">
        <f t="shared" si="21"/>
        <v>0</v>
      </c>
    </row>
    <row r="200" spans="1:15" ht="17" thickTop="1" thickBot="1" x14ac:dyDescent="0.5">
      <c r="A200" s="50" t="s">
        <v>147</v>
      </c>
      <c r="B200" s="3" t="s">
        <v>539</v>
      </c>
      <c r="C200" s="3" t="s">
        <v>556</v>
      </c>
      <c r="D200" s="3" t="s">
        <v>557</v>
      </c>
      <c r="E200" s="3" t="str">
        <f t="shared" si="22"/>
        <v>AF1709_February</v>
      </c>
      <c r="F200" s="10">
        <v>61944.91878126037</v>
      </c>
      <c r="G200" s="4" t="str">
        <f t="shared" si="23"/>
        <v>No shock</v>
      </c>
      <c r="H200" s="4">
        <f t="shared" si="18"/>
        <v>0</v>
      </c>
      <c r="I200" s="5">
        <v>0</v>
      </c>
      <c r="J200" s="51">
        <v>1</v>
      </c>
      <c r="K200" s="6" t="s">
        <v>1012</v>
      </c>
      <c r="L200" s="6" t="s">
        <v>1003</v>
      </c>
      <c r="M200">
        <f t="shared" si="19"/>
        <v>0</v>
      </c>
      <c r="N200">
        <f t="shared" si="20"/>
        <v>0</v>
      </c>
      <c r="O200">
        <f t="shared" si="21"/>
        <v>0</v>
      </c>
    </row>
    <row r="201" spans="1:15" ht="17" thickTop="1" thickBot="1" x14ac:dyDescent="0.5">
      <c r="A201" s="50" t="s">
        <v>147</v>
      </c>
      <c r="B201" s="3" t="s">
        <v>539</v>
      </c>
      <c r="C201" s="3" t="s">
        <v>558</v>
      </c>
      <c r="D201" s="3" t="s">
        <v>559</v>
      </c>
      <c r="E201" s="3" t="str">
        <f t="shared" si="22"/>
        <v>AF1710_February</v>
      </c>
      <c r="F201" s="10">
        <v>94671.130245302556</v>
      </c>
      <c r="G201" s="4" t="str">
        <f t="shared" si="23"/>
        <v>No shock</v>
      </c>
      <c r="H201" s="4">
        <f t="shared" si="18"/>
        <v>0</v>
      </c>
      <c r="I201" s="5">
        <v>0</v>
      </c>
      <c r="J201" s="51">
        <v>0.99986761980407701</v>
      </c>
      <c r="K201" s="6" t="s">
        <v>1012</v>
      </c>
      <c r="L201" s="6" t="s">
        <v>1003</v>
      </c>
      <c r="M201">
        <f t="shared" si="19"/>
        <v>0</v>
      </c>
      <c r="N201">
        <f t="shared" si="20"/>
        <v>0</v>
      </c>
      <c r="O201">
        <f t="shared" si="21"/>
        <v>0</v>
      </c>
    </row>
    <row r="202" spans="1:15" ht="17" thickTop="1" thickBot="1" x14ac:dyDescent="0.5">
      <c r="A202" s="50" t="s">
        <v>147</v>
      </c>
      <c r="B202" s="3" t="s">
        <v>539</v>
      </c>
      <c r="C202" s="3" t="s">
        <v>560</v>
      </c>
      <c r="D202" s="3" t="s">
        <v>561</v>
      </c>
      <c r="E202" s="3" t="str">
        <f t="shared" si="22"/>
        <v>AF1711_February</v>
      </c>
      <c r="F202" s="10">
        <v>39167.653969463434</v>
      </c>
      <c r="G202" s="4" t="str">
        <f t="shared" si="23"/>
        <v>No shock</v>
      </c>
      <c r="H202" s="4">
        <f t="shared" si="18"/>
        <v>0</v>
      </c>
      <c r="I202" s="5">
        <v>0</v>
      </c>
      <c r="J202" s="51">
        <v>0.99739652281351998</v>
      </c>
      <c r="K202" s="6" t="s">
        <v>1012</v>
      </c>
      <c r="L202" s="6" t="s">
        <v>1003</v>
      </c>
      <c r="M202">
        <f t="shared" si="19"/>
        <v>0</v>
      </c>
      <c r="N202">
        <f t="shared" si="20"/>
        <v>0</v>
      </c>
      <c r="O202">
        <f t="shared" si="21"/>
        <v>0</v>
      </c>
    </row>
    <row r="203" spans="1:15" ht="17" thickTop="1" thickBot="1" x14ac:dyDescent="0.5">
      <c r="A203" s="50" t="s">
        <v>147</v>
      </c>
      <c r="B203" s="3" t="s">
        <v>539</v>
      </c>
      <c r="C203" s="3" t="s">
        <v>562</v>
      </c>
      <c r="D203" s="3" t="s">
        <v>563</v>
      </c>
      <c r="E203" s="3" t="str">
        <f t="shared" si="22"/>
        <v>AF1712_February</v>
      </c>
      <c r="F203" s="10">
        <v>51249.772081853298</v>
      </c>
      <c r="G203" s="4" t="str">
        <f t="shared" si="23"/>
        <v>No shock</v>
      </c>
      <c r="H203" s="4">
        <f t="shared" si="18"/>
        <v>0</v>
      </c>
      <c r="I203" s="5">
        <v>0</v>
      </c>
      <c r="J203" s="51">
        <v>0.99926454364933404</v>
      </c>
      <c r="K203" s="6" t="s">
        <v>1012</v>
      </c>
      <c r="L203" s="6" t="s">
        <v>1003</v>
      </c>
      <c r="M203">
        <f t="shared" si="19"/>
        <v>0</v>
      </c>
      <c r="N203">
        <f t="shared" si="20"/>
        <v>0</v>
      </c>
      <c r="O203">
        <f t="shared" si="21"/>
        <v>0</v>
      </c>
    </row>
    <row r="204" spans="1:15" ht="17" thickTop="1" thickBot="1" x14ac:dyDescent="0.5">
      <c r="A204" s="50" t="s">
        <v>147</v>
      </c>
      <c r="B204" s="3" t="s">
        <v>539</v>
      </c>
      <c r="C204" s="3" t="s">
        <v>564</v>
      </c>
      <c r="D204" s="3" t="s">
        <v>565</v>
      </c>
      <c r="E204" s="3" t="str">
        <f t="shared" si="22"/>
        <v>AF1713_February</v>
      </c>
      <c r="F204" s="10">
        <v>67675.358941306622</v>
      </c>
      <c r="G204" s="4" t="str">
        <f t="shared" si="23"/>
        <v>No shock</v>
      </c>
      <c r="H204" s="4">
        <f t="shared" si="18"/>
        <v>0</v>
      </c>
      <c r="I204" s="5">
        <v>0</v>
      </c>
      <c r="J204" s="51">
        <v>1</v>
      </c>
      <c r="K204" s="6" t="s">
        <v>1012</v>
      </c>
      <c r="L204" s="6" t="s">
        <v>1003</v>
      </c>
      <c r="M204">
        <f t="shared" si="19"/>
        <v>0</v>
      </c>
      <c r="N204">
        <f t="shared" si="20"/>
        <v>0</v>
      </c>
      <c r="O204">
        <f t="shared" si="21"/>
        <v>0</v>
      </c>
    </row>
    <row r="205" spans="1:15" ht="17" thickTop="1" thickBot="1" x14ac:dyDescent="0.5">
      <c r="A205" s="50" t="s">
        <v>147</v>
      </c>
      <c r="B205" s="3" t="s">
        <v>539</v>
      </c>
      <c r="C205" s="3" t="s">
        <v>566</v>
      </c>
      <c r="D205" s="3" t="s">
        <v>567</v>
      </c>
      <c r="E205" s="3" t="str">
        <f t="shared" si="22"/>
        <v>AF1714_February</v>
      </c>
      <c r="F205" s="10">
        <v>61387.126737310005</v>
      </c>
      <c r="G205" s="4" t="str">
        <f t="shared" si="23"/>
        <v>No shock</v>
      </c>
      <c r="H205" s="4">
        <f t="shared" si="18"/>
        <v>0</v>
      </c>
      <c r="I205" s="5">
        <v>0</v>
      </c>
      <c r="J205" s="51">
        <v>1</v>
      </c>
      <c r="K205" s="6" t="s">
        <v>1012</v>
      </c>
      <c r="L205" s="6" t="s">
        <v>1003</v>
      </c>
      <c r="M205">
        <f t="shared" si="19"/>
        <v>0</v>
      </c>
      <c r="N205">
        <f t="shared" si="20"/>
        <v>0</v>
      </c>
      <c r="O205">
        <f t="shared" si="21"/>
        <v>0</v>
      </c>
    </row>
    <row r="206" spans="1:15" ht="17" thickTop="1" thickBot="1" x14ac:dyDescent="0.5">
      <c r="A206" s="50" t="s">
        <v>147</v>
      </c>
      <c r="B206" s="3" t="s">
        <v>539</v>
      </c>
      <c r="C206" s="3" t="s">
        <v>568</v>
      </c>
      <c r="D206" s="3" t="s">
        <v>569</v>
      </c>
      <c r="E206" s="3" t="str">
        <f t="shared" si="22"/>
        <v>AF1715_February</v>
      </c>
      <c r="F206" s="10">
        <v>91682.482534597482</v>
      </c>
      <c r="G206" s="4" t="str">
        <f t="shared" si="23"/>
        <v>No shock</v>
      </c>
      <c r="H206" s="4">
        <f t="shared" si="18"/>
        <v>0</v>
      </c>
      <c r="I206" s="5">
        <v>0</v>
      </c>
      <c r="J206" s="51">
        <v>0.99308671030374396</v>
      </c>
      <c r="K206" s="6" t="s">
        <v>1012</v>
      </c>
      <c r="L206" s="6" t="s">
        <v>1003</v>
      </c>
      <c r="M206">
        <f t="shared" si="19"/>
        <v>0</v>
      </c>
      <c r="N206">
        <f t="shared" si="20"/>
        <v>0</v>
      </c>
      <c r="O206">
        <f t="shared" si="21"/>
        <v>0</v>
      </c>
    </row>
    <row r="207" spans="1:15" ht="17" thickTop="1" thickBot="1" x14ac:dyDescent="0.5">
      <c r="A207" s="50" t="s">
        <v>147</v>
      </c>
      <c r="B207" s="3" t="s">
        <v>539</v>
      </c>
      <c r="C207" s="3" t="s">
        <v>570</v>
      </c>
      <c r="D207" s="3" t="s">
        <v>571</v>
      </c>
      <c r="E207" s="3" t="str">
        <f t="shared" si="22"/>
        <v>AF1716_February</v>
      </c>
      <c r="F207" s="10">
        <v>39988.261366276165</v>
      </c>
      <c r="G207" s="4" t="str">
        <f t="shared" si="23"/>
        <v>No shock</v>
      </c>
      <c r="H207" s="4">
        <f t="shared" si="18"/>
        <v>0</v>
      </c>
      <c r="I207" s="5">
        <v>0</v>
      </c>
      <c r="J207" s="51">
        <v>0.99977936309479998</v>
      </c>
      <c r="K207" s="6" t="s">
        <v>1012</v>
      </c>
      <c r="L207" s="6" t="s">
        <v>1003</v>
      </c>
      <c r="M207">
        <f t="shared" si="19"/>
        <v>0</v>
      </c>
      <c r="N207">
        <f t="shared" si="20"/>
        <v>0</v>
      </c>
      <c r="O207">
        <f t="shared" si="21"/>
        <v>0</v>
      </c>
    </row>
    <row r="208" spans="1:15" ht="17" thickTop="1" thickBot="1" x14ac:dyDescent="0.5">
      <c r="A208" s="50" t="s">
        <v>147</v>
      </c>
      <c r="B208" s="3" t="s">
        <v>539</v>
      </c>
      <c r="C208" s="3" t="s">
        <v>572</v>
      </c>
      <c r="D208" s="3" t="s">
        <v>573</v>
      </c>
      <c r="E208" s="3" t="str">
        <f t="shared" si="22"/>
        <v>AF1717_February</v>
      </c>
      <c r="F208" s="10">
        <v>31614.02547254564</v>
      </c>
      <c r="G208" s="4" t="str">
        <f t="shared" si="23"/>
        <v>No shock</v>
      </c>
      <c r="H208" s="4">
        <f t="shared" si="18"/>
        <v>0</v>
      </c>
      <c r="I208" s="5">
        <v>0</v>
      </c>
      <c r="J208" s="51">
        <v>0.99387721330464995</v>
      </c>
      <c r="K208" s="6" t="s">
        <v>1012</v>
      </c>
      <c r="L208" s="6" t="s">
        <v>1003</v>
      </c>
      <c r="M208">
        <f t="shared" si="19"/>
        <v>0</v>
      </c>
      <c r="N208">
        <f t="shared" si="20"/>
        <v>0</v>
      </c>
      <c r="O208">
        <f t="shared" si="21"/>
        <v>0</v>
      </c>
    </row>
    <row r="209" spans="1:15" ht="17" thickTop="1" thickBot="1" x14ac:dyDescent="0.5">
      <c r="A209" s="50" t="s">
        <v>147</v>
      </c>
      <c r="B209" s="3" t="s">
        <v>539</v>
      </c>
      <c r="C209" s="3" t="s">
        <v>574</v>
      </c>
      <c r="D209" s="3" t="s">
        <v>575</v>
      </c>
      <c r="E209" s="3" t="str">
        <f t="shared" si="22"/>
        <v>AF1718_February</v>
      </c>
      <c r="F209" s="10">
        <v>33179.857334004169</v>
      </c>
      <c r="G209" s="4" t="str">
        <f t="shared" si="23"/>
        <v>No shock</v>
      </c>
      <c r="H209" s="4">
        <f t="shared" si="18"/>
        <v>0</v>
      </c>
      <c r="I209" s="5">
        <v>0</v>
      </c>
      <c r="J209" s="51">
        <v>0.99874972420386898</v>
      </c>
      <c r="K209" s="6" t="s">
        <v>1012</v>
      </c>
      <c r="L209" s="6" t="s">
        <v>1003</v>
      </c>
      <c r="M209">
        <f t="shared" si="19"/>
        <v>0</v>
      </c>
      <c r="N209">
        <f t="shared" si="20"/>
        <v>0</v>
      </c>
      <c r="O209">
        <f t="shared" si="21"/>
        <v>0</v>
      </c>
    </row>
    <row r="210" spans="1:15" ht="17" thickTop="1" thickBot="1" x14ac:dyDescent="0.5">
      <c r="A210" s="50" t="s">
        <v>147</v>
      </c>
      <c r="B210" s="3" t="s">
        <v>539</v>
      </c>
      <c r="C210" s="3" t="s">
        <v>576</v>
      </c>
      <c r="D210" s="3" t="s">
        <v>577</v>
      </c>
      <c r="E210" s="3" t="str">
        <f t="shared" si="22"/>
        <v>AF1719_February</v>
      </c>
      <c r="F210" s="10">
        <v>39218.537722716159</v>
      </c>
      <c r="G210" s="4" t="str">
        <f t="shared" si="23"/>
        <v>No shock</v>
      </c>
      <c r="H210" s="4">
        <f t="shared" si="18"/>
        <v>0</v>
      </c>
      <c r="I210" s="5">
        <v>0</v>
      </c>
      <c r="J210" s="51">
        <v>1.8137347130762</v>
      </c>
      <c r="K210" s="6" t="s">
        <v>1012</v>
      </c>
      <c r="L210" s="6" t="s">
        <v>1003</v>
      </c>
      <c r="M210">
        <f t="shared" si="19"/>
        <v>0</v>
      </c>
      <c r="N210">
        <f t="shared" si="20"/>
        <v>0</v>
      </c>
      <c r="O210">
        <f t="shared" si="21"/>
        <v>0</v>
      </c>
    </row>
    <row r="211" spans="1:15" ht="17" thickTop="1" thickBot="1" x14ac:dyDescent="0.5">
      <c r="A211" s="50" t="s">
        <v>147</v>
      </c>
      <c r="B211" s="3" t="s">
        <v>539</v>
      </c>
      <c r="C211" s="3" t="s">
        <v>578</v>
      </c>
      <c r="D211" s="3" t="s">
        <v>579</v>
      </c>
      <c r="E211" s="3" t="str">
        <f t="shared" si="22"/>
        <v>AF1720_February</v>
      </c>
      <c r="F211" s="10">
        <v>26839.524639010109</v>
      </c>
      <c r="G211" s="4" t="str">
        <f t="shared" si="23"/>
        <v>Shock</v>
      </c>
      <c r="H211" s="4">
        <f t="shared" si="18"/>
        <v>2</v>
      </c>
      <c r="I211" s="5">
        <v>0</v>
      </c>
      <c r="J211" s="51">
        <v>0</v>
      </c>
      <c r="K211" s="6" t="s">
        <v>1015</v>
      </c>
      <c r="L211" s="6" t="s">
        <v>1003</v>
      </c>
      <c r="M211">
        <f t="shared" si="19"/>
        <v>0</v>
      </c>
      <c r="N211">
        <f t="shared" si="20"/>
        <v>1</v>
      </c>
      <c r="O211">
        <f t="shared" si="21"/>
        <v>1</v>
      </c>
    </row>
    <row r="212" spans="1:15" ht="17" thickTop="1" thickBot="1" x14ac:dyDescent="0.5">
      <c r="A212" s="50" t="s">
        <v>147</v>
      </c>
      <c r="B212" s="3" t="s">
        <v>539</v>
      </c>
      <c r="C212" s="3" t="s">
        <v>580</v>
      </c>
      <c r="D212" s="3" t="s">
        <v>581</v>
      </c>
      <c r="E212" s="3" t="str">
        <f t="shared" si="22"/>
        <v>AF1721_February</v>
      </c>
      <c r="F212" s="10">
        <v>27911.339052904383</v>
      </c>
      <c r="G212" s="4" t="str">
        <f t="shared" si="23"/>
        <v>No shock</v>
      </c>
      <c r="H212" s="4">
        <f t="shared" si="18"/>
        <v>0</v>
      </c>
      <c r="I212" s="5">
        <v>0</v>
      </c>
      <c r="J212" s="51">
        <v>1</v>
      </c>
      <c r="K212" s="6" t="s">
        <v>1012</v>
      </c>
      <c r="L212" s="6" t="s">
        <v>1003</v>
      </c>
      <c r="M212">
        <f t="shared" si="19"/>
        <v>0</v>
      </c>
      <c r="N212">
        <f t="shared" si="20"/>
        <v>0</v>
      </c>
      <c r="O212">
        <f t="shared" si="21"/>
        <v>0</v>
      </c>
    </row>
    <row r="213" spans="1:15" ht="17" thickTop="1" thickBot="1" x14ac:dyDescent="0.5">
      <c r="A213" s="50" t="s">
        <v>147</v>
      </c>
      <c r="B213" s="3" t="s">
        <v>539</v>
      </c>
      <c r="C213" s="3" t="s">
        <v>582</v>
      </c>
      <c r="D213" s="3" t="s">
        <v>583</v>
      </c>
      <c r="E213" s="3" t="str">
        <f t="shared" si="22"/>
        <v>AF1722_February</v>
      </c>
      <c r="F213" s="10">
        <v>45680.741501007004</v>
      </c>
      <c r="G213" s="4" t="str">
        <f t="shared" si="23"/>
        <v>No shock</v>
      </c>
      <c r="H213" s="4">
        <f t="shared" si="18"/>
        <v>0</v>
      </c>
      <c r="I213" s="5">
        <v>0</v>
      </c>
      <c r="J213" s="51">
        <v>1</v>
      </c>
      <c r="K213" s="6" t="s">
        <v>1012</v>
      </c>
      <c r="L213" s="6" t="s">
        <v>1003</v>
      </c>
      <c r="M213">
        <f t="shared" si="19"/>
        <v>0</v>
      </c>
      <c r="N213">
        <f t="shared" si="20"/>
        <v>0</v>
      </c>
      <c r="O213">
        <f t="shared" si="21"/>
        <v>0</v>
      </c>
    </row>
    <row r="214" spans="1:15" ht="17" thickTop="1" thickBot="1" x14ac:dyDescent="0.5">
      <c r="A214" s="50" t="s">
        <v>147</v>
      </c>
      <c r="B214" s="3" t="s">
        <v>539</v>
      </c>
      <c r="C214" s="3" t="s">
        <v>584</v>
      </c>
      <c r="D214" s="3" t="s">
        <v>585</v>
      </c>
      <c r="E214" s="3" t="str">
        <f t="shared" si="22"/>
        <v>AF1723_February</v>
      </c>
      <c r="F214" s="10">
        <v>32417.697195343844</v>
      </c>
      <c r="G214" s="4" t="str">
        <f t="shared" si="23"/>
        <v>No shock</v>
      </c>
      <c r="H214" s="4">
        <f t="shared" si="18"/>
        <v>0</v>
      </c>
      <c r="I214" s="5">
        <v>0</v>
      </c>
      <c r="J214" s="51">
        <v>0.99411634919467495</v>
      </c>
      <c r="K214" s="6" t="s">
        <v>1012</v>
      </c>
      <c r="L214" s="6" t="s">
        <v>1003</v>
      </c>
      <c r="M214">
        <f t="shared" si="19"/>
        <v>0</v>
      </c>
      <c r="N214">
        <f t="shared" si="20"/>
        <v>0</v>
      </c>
      <c r="O214">
        <f t="shared" si="21"/>
        <v>0</v>
      </c>
    </row>
    <row r="215" spans="1:15" ht="17" thickTop="1" thickBot="1" x14ac:dyDescent="0.5">
      <c r="A215" s="50" t="s">
        <v>147</v>
      </c>
      <c r="B215" s="3" t="s">
        <v>539</v>
      </c>
      <c r="C215" s="3" t="s">
        <v>586</v>
      </c>
      <c r="D215" s="3" t="s">
        <v>587</v>
      </c>
      <c r="E215" s="3" t="str">
        <f t="shared" si="22"/>
        <v>AF1724_February</v>
      </c>
      <c r="F215" s="10">
        <v>28096.524345332502</v>
      </c>
      <c r="G215" s="4" t="str">
        <f t="shared" si="23"/>
        <v>No shock</v>
      </c>
      <c r="H215" s="4">
        <f t="shared" si="18"/>
        <v>0</v>
      </c>
      <c r="I215" s="5">
        <v>0</v>
      </c>
      <c r="J215" s="51">
        <v>1</v>
      </c>
      <c r="K215" s="6" t="s">
        <v>1012</v>
      </c>
      <c r="L215" s="6" t="s">
        <v>1003</v>
      </c>
      <c r="M215">
        <f t="shared" si="19"/>
        <v>0</v>
      </c>
      <c r="N215">
        <f t="shared" si="20"/>
        <v>0</v>
      </c>
      <c r="O215">
        <f t="shared" si="21"/>
        <v>0</v>
      </c>
    </row>
    <row r="216" spans="1:15" ht="17" thickTop="1" thickBot="1" x14ac:dyDescent="0.5">
      <c r="A216" s="50" t="s">
        <v>147</v>
      </c>
      <c r="B216" s="3" t="s">
        <v>539</v>
      </c>
      <c r="C216" s="3" t="s">
        <v>588</v>
      </c>
      <c r="D216" s="3" t="s">
        <v>589</v>
      </c>
      <c r="E216" s="3" t="str">
        <f t="shared" si="22"/>
        <v>AF1725_February</v>
      </c>
      <c r="F216" s="10">
        <v>14021.006151024098</v>
      </c>
      <c r="G216" s="4" t="str">
        <f t="shared" si="23"/>
        <v>No shock</v>
      </c>
      <c r="H216" s="4">
        <f t="shared" si="18"/>
        <v>0</v>
      </c>
      <c r="I216" s="5">
        <v>0</v>
      </c>
      <c r="J216" s="51">
        <v>0.996900185988841</v>
      </c>
      <c r="K216" s="6" t="s">
        <v>1012</v>
      </c>
      <c r="L216" s="6" t="s">
        <v>1003</v>
      </c>
      <c r="M216">
        <f t="shared" si="19"/>
        <v>0</v>
      </c>
      <c r="N216">
        <f t="shared" si="20"/>
        <v>0</v>
      </c>
      <c r="O216">
        <f t="shared" si="21"/>
        <v>0</v>
      </c>
    </row>
    <row r="217" spans="1:15" ht="17" thickTop="1" thickBot="1" x14ac:dyDescent="0.5">
      <c r="A217" s="50" t="s">
        <v>147</v>
      </c>
      <c r="B217" s="3" t="s">
        <v>539</v>
      </c>
      <c r="C217" s="3" t="s">
        <v>590</v>
      </c>
      <c r="D217" s="3" t="s">
        <v>591</v>
      </c>
      <c r="E217" s="3" t="str">
        <f t="shared" si="22"/>
        <v>AF1726_February</v>
      </c>
      <c r="F217" s="10">
        <v>20044.329336309307</v>
      </c>
      <c r="G217" s="4" t="str">
        <f t="shared" si="23"/>
        <v>No shock</v>
      </c>
      <c r="H217" s="4">
        <f t="shared" si="18"/>
        <v>0</v>
      </c>
      <c r="I217" s="5">
        <v>0</v>
      </c>
      <c r="J217" s="51">
        <v>1</v>
      </c>
      <c r="K217" s="6" t="s">
        <v>1012</v>
      </c>
      <c r="L217" s="6" t="s">
        <v>1003</v>
      </c>
      <c r="M217">
        <f t="shared" si="19"/>
        <v>0</v>
      </c>
      <c r="N217">
        <f t="shared" si="20"/>
        <v>0</v>
      </c>
      <c r="O217">
        <f t="shared" si="21"/>
        <v>0</v>
      </c>
    </row>
    <row r="218" spans="1:15" ht="17" thickTop="1" thickBot="1" x14ac:dyDescent="0.5">
      <c r="A218" s="50" t="s">
        <v>147</v>
      </c>
      <c r="B218" s="3" t="s">
        <v>539</v>
      </c>
      <c r="C218" s="3" t="s">
        <v>592</v>
      </c>
      <c r="D218" s="3" t="s">
        <v>593</v>
      </c>
      <c r="E218" s="3" t="str">
        <f t="shared" si="22"/>
        <v>AF1727_February</v>
      </c>
      <c r="F218" s="10">
        <v>44323.399296348696</v>
      </c>
      <c r="G218" s="4" t="str">
        <f t="shared" si="23"/>
        <v>No shock</v>
      </c>
      <c r="H218" s="4">
        <f t="shared" si="18"/>
        <v>0</v>
      </c>
      <c r="I218" s="5">
        <v>0</v>
      </c>
      <c r="J218" s="51">
        <v>1</v>
      </c>
      <c r="K218" s="6" t="s">
        <v>1012</v>
      </c>
      <c r="L218" s="6" t="s">
        <v>1003</v>
      </c>
      <c r="M218">
        <f t="shared" si="19"/>
        <v>0</v>
      </c>
      <c r="N218">
        <f t="shared" si="20"/>
        <v>0</v>
      </c>
      <c r="O218">
        <f t="shared" si="21"/>
        <v>0</v>
      </c>
    </row>
    <row r="219" spans="1:15" ht="17" thickTop="1" thickBot="1" x14ac:dyDescent="0.5">
      <c r="A219" s="50" t="s">
        <v>147</v>
      </c>
      <c r="B219" s="3" t="s">
        <v>539</v>
      </c>
      <c r="C219" s="3" t="s">
        <v>594</v>
      </c>
      <c r="D219" s="3" t="s">
        <v>595</v>
      </c>
      <c r="E219" s="3" t="str">
        <f t="shared" si="22"/>
        <v>AF1728_February</v>
      </c>
      <c r="F219" s="10">
        <v>25340.251620668863</v>
      </c>
      <c r="G219" s="4" t="str">
        <f t="shared" si="23"/>
        <v>No shock</v>
      </c>
      <c r="H219" s="4">
        <f t="shared" si="18"/>
        <v>0</v>
      </c>
      <c r="I219" s="5">
        <v>0</v>
      </c>
      <c r="J219" s="51">
        <v>0.86598440545808997</v>
      </c>
      <c r="K219" s="6" t="s">
        <v>1012</v>
      </c>
      <c r="L219" s="6" t="s">
        <v>1003</v>
      </c>
      <c r="M219">
        <f t="shared" si="19"/>
        <v>0</v>
      </c>
      <c r="N219">
        <f t="shared" si="20"/>
        <v>0</v>
      </c>
      <c r="O219">
        <f t="shared" si="21"/>
        <v>0</v>
      </c>
    </row>
    <row r="220" spans="1:15" ht="17" thickTop="1" thickBot="1" x14ac:dyDescent="0.5">
      <c r="A220" s="50" t="s">
        <v>147</v>
      </c>
      <c r="B220" s="3" t="s">
        <v>596</v>
      </c>
      <c r="C220" s="3" t="s">
        <v>597</v>
      </c>
      <c r="D220" s="3" t="s">
        <v>598</v>
      </c>
      <c r="E220" s="3" t="str">
        <f t="shared" si="22"/>
        <v>AF1801_February</v>
      </c>
      <c r="F220" s="10">
        <v>370299.59655242239</v>
      </c>
      <c r="G220" s="4" t="str">
        <f t="shared" si="23"/>
        <v>No shock</v>
      </c>
      <c r="H220" s="4">
        <f t="shared" si="18"/>
        <v>0</v>
      </c>
      <c r="I220" s="5">
        <v>0</v>
      </c>
      <c r="J220" s="51">
        <v>1.0160818713450299</v>
      </c>
      <c r="K220" s="6" t="s">
        <v>1012</v>
      </c>
      <c r="L220" s="6" t="s">
        <v>1003</v>
      </c>
      <c r="M220">
        <f t="shared" si="19"/>
        <v>0</v>
      </c>
      <c r="N220">
        <f t="shared" si="20"/>
        <v>0</v>
      </c>
      <c r="O220">
        <f t="shared" si="21"/>
        <v>0</v>
      </c>
    </row>
    <row r="221" spans="1:15" ht="17" thickTop="1" thickBot="1" x14ac:dyDescent="0.5">
      <c r="A221" s="50" t="s">
        <v>147</v>
      </c>
      <c r="B221" s="3" t="s">
        <v>596</v>
      </c>
      <c r="C221" s="3" t="s">
        <v>599</v>
      </c>
      <c r="D221" s="3" t="s">
        <v>600</v>
      </c>
      <c r="E221" s="3" t="str">
        <f t="shared" si="22"/>
        <v>AF1802_February</v>
      </c>
      <c r="F221" s="10">
        <v>21062.795669888197</v>
      </c>
      <c r="G221" s="4" t="str">
        <f t="shared" si="23"/>
        <v>No shock</v>
      </c>
      <c r="H221" s="4">
        <f t="shared" si="18"/>
        <v>0</v>
      </c>
      <c r="I221" s="5">
        <v>0</v>
      </c>
      <c r="J221" s="51">
        <v>0.99752526294081301</v>
      </c>
      <c r="K221" s="6" t="s">
        <v>1012</v>
      </c>
      <c r="L221" s="6" t="s">
        <v>1003</v>
      </c>
      <c r="M221">
        <f t="shared" si="19"/>
        <v>0</v>
      </c>
      <c r="N221">
        <f t="shared" si="20"/>
        <v>0</v>
      </c>
      <c r="O221">
        <f t="shared" si="21"/>
        <v>0</v>
      </c>
    </row>
    <row r="222" spans="1:15" ht="17" thickTop="1" thickBot="1" x14ac:dyDescent="0.5">
      <c r="A222" s="50" t="s">
        <v>147</v>
      </c>
      <c r="B222" s="3" t="s">
        <v>596</v>
      </c>
      <c r="C222" s="3" t="s">
        <v>601</v>
      </c>
      <c r="D222" s="3" t="s">
        <v>602</v>
      </c>
      <c r="E222" s="3" t="str">
        <f t="shared" si="22"/>
        <v>AF1803_February</v>
      </c>
      <c r="F222" s="10">
        <v>66622.772939159491</v>
      </c>
      <c r="G222" s="4" t="str">
        <f t="shared" si="23"/>
        <v>No shock</v>
      </c>
      <c r="H222" s="4">
        <f t="shared" si="18"/>
        <v>0</v>
      </c>
      <c r="I222" s="5">
        <v>0</v>
      </c>
      <c r="J222" s="51" t="s">
        <v>1013</v>
      </c>
      <c r="K222" s="6" t="s">
        <v>1013</v>
      </c>
      <c r="L222" s="6" t="s">
        <v>1003</v>
      </c>
      <c r="M222">
        <f t="shared" si="19"/>
        <v>0</v>
      </c>
      <c r="N222">
        <f t="shared" si="20"/>
        <v>0</v>
      </c>
      <c r="O222">
        <f t="shared" si="21"/>
        <v>0</v>
      </c>
    </row>
    <row r="223" spans="1:15" ht="17" thickTop="1" thickBot="1" x14ac:dyDescent="0.5">
      <c r="A223" s="50" t="s">
        <v>147</v>
      </c>
      <c r="B223" s="3" t="s">
        <v>596</v>
      </c>
      <c r="C223" s="3" t="s">
        <v>603</v>
      </c>
      <c r="D223" s="3" t="s">
        <v>604</v>
      </c>
      <c r="E223" s="3" t="str">
        <f t="shared" si="22"/>
        <v>AF1804_February</v>
      </c>
      <c r="F223" s="10">
        <v>52478.678902765547</v>
      </c>
      <c r="G223" s="4" t="str">
        <f t="shared" si="23"/>
        <v>No shock</v>
      </c>
      <c r="H223" s="4">
        <f t="shared" si="18"/>
        <v>0</v>
      </c>
      <c r="I223" s="5">
        <v>0</v>
      </c>
      <c r="J223" s="51">
        <v>1.00036148933606</v>
      </c>
      <c r="K223" s="6" t="s">
        <v>1012</v>
      </c>
      <c r="L223" s="6" t="s">
        <v>1003</v>
      </c>
      <c r="M223">
        <f t="shared" si="19"/>
        <v>0</v>
      </c>
      <c r="N223">
        <f t="shared" si="20"/>
        <v>0</v>
      </c>
      <c r="O223">
        <f t="shared" si="21"/>
        <v>0</v>
      </c>
    </row>
    <row r="224" spans="1:15" ht="17" thickTop="1" thickBot="1" x14ac:dyDescent="0.5">
      <c r="A224" s="50" t="s">
        <v>147</v>
      </c>
      <c r="B224" s="3" t="s">
        <v>596</v>
      </c>
      <c r="C224" s="3" t="s">
        <v>605</v>
      </c>
      <c r="D224" s="3" t="s">
        <v>606</v>
      </c>
      <c r="E224" s="3" t="str">
        <f t="shared" si="22"/>
        <v>AF1805_February</v>
      </c>
      <c r="F224" s="10">
        <v>46990.940750860929</v>
      </c>
      <c r="G224" s="4" t="str">
        <f t="shared" si="23"/>
        <v>No shock</v>
      </c>
      <c r="H224" s="4">
        <f t="shared" si="18"/>
        <v>0</v>
      </c>
      <c r="I224" s="5">
        <v>0</v>
      </c>
      <c r="J224" s="51">
        <v>0.99992997689237495</v>
      </c>
      <c r="K224" s="6" t="s">
        <v>1012</v>
      </c>
      <c r="L224" s="6" t="s">
        <v>1003</v>
      </c>
      <c r="M224">
        <f t="shared" si="19"/>
        <v>0</v>
      </c>
      <c r="N224">
        <f t="shared" si="20"/>
        <v>0</v>
      </c>
      <c r="O224">
        <f t="shared" si="21"/>
        <v>0</v>
      </c>
    </row>
    <row r="225" spans="1:15" ht="17" thickTop="1" thickBot="1" x14ac:dyDescent="0.5">
      <c r="A225" s="50" t="s">
        <v>147</v>
      </c>
      <c r="B225" s="3" t="s">
        <v>596</v>
      </c>
      <c r="C225" s="3" t="s">
        <v>607</v>
      </c>
      <c r="D225" s="3" t="s">
        <v>608</v>
      </c>
      <c r="E225" s="3" t="str">
        <f t="shared" si="22"/>
        <v>AF1806_February</v>
      </c>
      <c r="F225" s="10">
        <v>27011.628990988655</v>
      </c>
      <c r="G225" s="4" t="str">
        <f t="shared" si="23"/>
        <v>No shock</v>
      </c>
      <c r="H225" s="4">
        <f t="shared" si="18"/>
        <v>0</v>
      </c>
      <c r="I225" s="5">
        <v>0</v>
      </c>
      <c r="J225" s="51">
        <v>0.99597896690380405</v>
      </c>
      <c r="K225" s="6" t="s">
        <v>1012</v>
      </c>
      <c r="L225" s="6" t="s">
        <v>1003</v>
      </c>
      <c r="M225">
        <f t="shared" si="19"/>
        <v>0</v>
      </c>
      <c r="N225">
        <f t="shared" si="20"/>
        <v>0</v>
      </c>
      <c r="O225">
        <f t="shared" si="21"/>
        <v>0</v>
      </c>
    </row>
    <row r="226" spans="1:15" ht="17" thickTop="1" thickBot="1" x14ac:dyDescent="0.5">
      <c r="A226" s="50" t="s">
        <v>147</v>
      </c>
      <c r="B226" s="3" t="s">
        <v>596</v>
      </c>
      <c r="C226" s="3" t="s">
        <v>609</v>
      </c>
      <c r="D226" s="3" t="s">
        <v>610</v>
      </c>
      <c r="E226" s="3" t="str">
        <f t="shared" si="22"/>
        <v>AF1807_February</v>
      </c>
      <c r="F226" s="10">
        <v>57330.205380073465</v>
      </c>
      <c r="G226" s="4" t="str">
        <f t="shared" si="23"/>
        <v>No shock</v>
      </c>
      <c r="H226" s="4">
        <f t="shared" si="18"/>
        <v>0</v>
      </c>
      <c r="I226" s="5">
        <v>0</v>
      </c>
      <c r="J226" s="51">
        <v>1.00379027163613</v>
      </c>
      <c r="K226" s="6" t="s">
        <v>1012</v>
      </c>
      <c r="L226" s="6" t="s">
        <v>1003</v>
      </c>
      <c r="M226">
        <f t="shared" si="19"/>
        <v>0</v>
      </c>
      <c r="N226">
        <f t="shared" si="20"/>
        <v>0</v>
      </c>
      <c r="O226">
        <f t="shared" si="21"/>
        <v>0</v>
      </c>
    </row>
    <row r="227" spans="1:15" ht="17" thickTop="1" thickBot="1" x14ac:dyDescent="0.5">
      <c r="A227" s="50" t="s">
        <v>147</v>
      </c>
      <c r="B227" s="3" t="s">
        <v>596</v>
      </c>
      <c r="C227" s="3" t="s">
        <v>611</v>
      </c>
      <c r="D227" s="3" t="s">
        <v>612</v>
      </c>
      <c r="E227" s="3" t="str">
        <f t="shared" si="22"/>
        <v>AF1808_February</v>
      </c>
      <c r="F227" s="10">
        <v>56847.818433850727</v>
      </c>
      <c r="G227" s="4" t="str">
        <f t="shared" si="23"/>
        <v>No shock</v>
      </c>
      <c r="H227" s="4">
        <f t="shared" si="18"/>
        <v>0</v>
      </c>
      <c r="I227" s="5">
        <v>0</v>
      </c>
      <c r="J227" s="51">
        <v>0.99815518176885498</v>
      </c>
      <c r="K227" s="6" t="s">
        <v>1012</v>
      </c>
      <c r="L227" s="6" t="s">
        <v>1003</v>
      </c>
      <c r="M227">
        <f t="shared" si="19"/>
        <v>0</v>
      </c>
      <c r="N227">
        <f t="shared" si="20"/>
        <v>0</v>
      </c>
      <c r="O227">
        <f t="shared" si="21"/>
        <v>0</v>
      </c>
    </row>
    <row r="228" spans="1:15" ht="17" thickTop="1" thickBot="1" x14ac:dyDescent="0.5">
      <c r="A228" s="50" t="s">
        <v>147</v>
      </c>
      <c r="B228" s="3" t="s">
        <v>596</v>
      </c>
      <c r="C228" s="3" t="s">
        <v>613</v>
      </c>
      <c r="D228" s="3" t="s">
        <v>614</v>
      </c>
      <c r="E228" s="3" t="str">
        <f t="shared" si="22"/>
        <v>AF1809_February</v>
      </c>
      <c r="F228" s="10">
        <v>81274.21323526479</v>
      </c>
      <c r="G228" s="4" t="str">
        <f t="shared" si="23"/>
        <v>No shock</v>
      </c>
      <c r="H228" s="4">
        <f t="shared" si="18"/>
        <v>0</v>
      </c>
      <c r="I228" s="5">
        <v>0</v>
      </c>
      <c r="J228" s="51" t="s">
        <v>1013</v>
      </c>
      <c r="K228" s="6" t="s">
        <v>1013</v>
      </c>
      <c r="L228" s="6" t="s">
        <v>1003</v>
      </c>
      <c r="M228">
        <f t="shared" si="19"/>
        <v>0</v>
      </c>
      <c r="N228">
        <f t="shared" si="20"/>
        <v>0</v>
      </c>
      <c r="O228">
        <f t="shared" si="21"/>
        <v>0</v>
      </c>
    </row>
    <row r="229" spans="1:15" ht="17" thickTop="1" thickBot="1" x14ac:dyDescent="0.5">
      <c r="A229" s="50" t="s">
        <v>147</v>
      </c>
      <c r="B229" s="3" t="s">
        <v>596</v>
      </c>
      <c r="C229" s="3" t="s">
        <v>615</v>
      </c>
      <c r="D229" s="3" t="s">
        <v>616</v>
      </c>
      <c r="E229" s="3" t="str">
        <f t="shared" si="22"/>
        <v>AF1810_February</v>
      </c>
      <c r="F229" s="10">
        <v>245088.27421089908</v>
      </c>
      <c r="G229" s="4" t="str">
        <f t="shared" si="23"/>
        <v>No shock</v>
      </c>
      <c r="H229" s="4">
        <f t="shared" si="18"/>
        <v>0</v>
      </c>
      <c r="I229" s="5">
        <v>0</v>
      </c>
      <c r="J229" s="51">
        <v>1.0029999999999999</v>
      </c>
      <c r="K229" s="6" t="s">
        <v>1012</v>
      </c>
      <c r="L229" s="6" t="s">
        <v>1003</v>
      </c>
      <c r="M229">
        <f t="shared" si="19"/>
        <v>0</v>
      </c>
      <c r="N229">
        <f t="shared" si="20"/>
        <v>0</v>
      </c>
      <c r="O229">
        <f t="shared" si="21"/>
        <v>0</v>
      </c>
    </row>
    <row r="230" spans="1:15" ht="17" thickTop="1" thickBot="1" x14ac:dyDescent="0.5">
      <c r="A230" s="50" t="s">
        <v>147</v>
      </c>
      <c r="B230" s="3" t="s">
        <v>596</v>
      </c>
      <c r="C230" s="3" t="s">
        <v>617</v>
      </c>
      <c r="D230" s="3" t="s">
        <v>618</v>
      </c>
      <c r="E230" s="3" t="str">
        <f t="shared" si="22"/>
        <v>AF1811_February</v>
      </c>
      <c r="F230" s="10">
        <v>87668.657810225763</v>
      </c>
      <c r="G230" s="4" t="str">
        <f t="shared" si="23"/>
        <v>No shock</v>
      </c>
      <c r="H230" s="4">
        <f t="shared" si="18"/>
        <v>0</v>
      </c>
      <c r="I230" s="5">
        <v>0</v>
      </c>
      <c r="J230" s="51">
        <v>1.0822804801010699</v>
      </c>
      <c r="K230" s="6" t="s">
        <v>1012</v>
      </c>
      <c r="L230" s="6" t="s">
        <v>1003</v>
      </c>
      <c r="M230">
        <f t="shared" si="19"/>
        <v>0</v>
      </c>
      <c r="N230">
        <f t="shared" si="20"/>
        <v>0</v>
      </c>
      <c r="O230">
        <f t="shared" si="21"/>
        <v>0</v>
      </c>
    </row>
    <row r="231" spans="1:15" ht="17" thickTop="1" thickBot="1" x14ac:dyDescent="0.5">
      <c r="A231" s="50" t="s">
        <v>147</v>
      </c>
      <c r="B231" s="3" t="s">
        <v>596</v>
      </c>
      <c r="C231" s="3" t="s">
        <v>619</v>
      </c>
      <c r="D231" s="3" t="s">
        <v>620</v>
      </c>
      <c r="E231" s="3" t="str">
        <f t="shared" si="22"/>
        <v>AF1812_February</v>
      </c>
      <c r="F231" s="10">
        <v>72300.275447257343</v>
      </c>
      <c r="G231" s="4" t="str">
        <f t="shared" si="23"/>
        <v>No shock</v>
      </c>
      <c r="H231" s="4">
        <f t="shared" si="18"/>
        <v>0</v>
      </c>
      <c r="I231" s="5">
        <v>0</v>
      </c>
      <c r="J231" s="51" t="s">
        <v>1013</v>
      </c>
      <c r="K231" s="6" t="s">
        <v>1013</v>
      </c>
      <c r="L231" s="6" t="s">
        <v>1003</v>
      </c>
      <c r="M231">
        <f t="shared" si="19"/>
        <v>0</v>
      </c>
      <c r="N231">
        <f t="shared" si="20"/>
        <v>0</v>
      </c>
      <c r="O231">
        <f t="shared" si="21"/>
        <v>0</v>
      </c>
    </row>
    <row r="232" spans="1:15" ht="17" thickTop="1" thickBot="1" x14ac:dyDescent="0.5">
      <c r="A232" s="50" t="s">
        <v>147</v>
      </c>
      <c r="B232" s="3" t="s">
        <v>596</v>
      </c>
      <c r="C232" s="3" t="s">
        <v>621</v>
      </c>
      <c r="D232" s="3" t="s">
        <v>622</v>
      </c>
      <c r="E232" s="3" t="str">
        <f t="shared" si="22"/>
        <v>AF1813_February</v>
      </c>
      <c r="F232" s="10">
        <v>47809.938429599133</v>
      </c>
      <c r="G232" s="4" t="str">
        <f t="shared" si="23"/>
        <v>No shock</v>
      </c>
      <c r="H232" s="4">
        <f t="shared" si="18"/>
        <v>0</v>
      </c>
      <c r="I232" s="5">
        <v>0</v>
      </c>
      <c r="J232" s="51">
        <v>1.0022094564737101</v>
      </c>
      <c r="K232" s="6" t="s">
        <v>1012</v>
      </c>
      <c r="L232" s="6" t="s">
        <v>1003</v>
      </c>
      <c r="M232">
        <f t="shared" si="19"/>
        <v>0</v>
      </c>
      <c r="N232">
        <f t="shared" si="20"/>
        <v>0</v>
      </c>
      <c r="O232">
        <f t="shared" si="21"/>
        <v>0</v>
      </c>
    </row>
    <row r="233" spans="1:15" ht="17" thickTop="1" thickBot="1" x14ac:dyDescent="0.5">
      <c r="A233" s="50" t="s">
        <v>147</v>
      </c>
      <c r="B233" s="3" t="s">
        <v>596</v>
      </c>
      <c r="C233" s="3" t="s">
        <v>623</v>
      </c>
      <c r="D233" s="3" t="s">
        <v>624</v>
      </c>
      <c r="E233" s="3" t="str">
        <f t="shared" si="22"/>
        <v>AF1814_February</v>
      </c>
      <c r="F233" s="10">
        <v>45624.097845951284</v>
      </c>
      <c r="G233" s="4" t="str">
        <f t="shared" si="23"/>
        <v>No shock</v>
      </c>
      <c r="H233" s="4">
        <f t="shared" si="18"/>
        <v>0</v>
      </c>
      <c r="I233" s="5">
        <v>0</v>
      </c>
      <c r="J233" s="51" t="s">
        <v>1013</v>
      </c>
      <c r="K233" s="6" t="s">
        <v>1013</v>
      </c>
      <c r="L233" s="6" t="s">
        <v>1003</v>
      </c>
      <c r="M233">
        <f t="shared" si="19"/>
        <v>0</v>
      </c>
      <c r="N233">
        <f t="shared" si="20"/>
        <v>0</v>
      </c>
      <c r="O233">
        <f t="shared" si="21"/>
        <v>0</v>
      </c>
    </row>
    <row r="234" spans="1:15" ht="17" thickTop="1" thickBot="1" x14ac:dyDescent="0.5">
      <c r="A234" s="50" t="s">
        <v>147</v>
      </c>
      <c r="B234" s="3" t="s">
        <v>596</v>
      </c>
      <c r="C234" s="3" t="s">
        <v>625</v>
      </c>
      <c r="D234" s="3" t="s">
        <v>626</v>
      </c>
      <c r="E234" s="3" t="str">
        <f t="shared" si="22"/>
        <v>AF1815_February</v>
      </c>
      <c r="F234" s="10">
        <v>47256.708947771156</v>
      </c>
      <c r="G234" s="4" t="str">
        <f t="shared" si="23"/>
        <v>No shock</v>
      </c>
      <c r="H234" s="4">
        <f t="shared" si="18"/>
        <v>0</v>
      </c>
      <c r="I234" s="5">
        <v>0</v>
      </c>
      <c r="J234" s="51" t="s">
        <v>1013</v>
      </c>
      <c r="K234" s="6" t="s">
        <v>1013</v>
      </c>
      <c r="L234" s="6" t="s">
        <v>1003</v>
      </c>
      <c r="M234">
        <f t="shared" si="19"/>
        <v>0</v>
      </c>
      <c r="N234">
        <f t="shared" si="20"/>
        <v>0</v>
      </c>
      <c r="O234">
        <f t="shared" si="21"/>
        <v>0</v>
      </c>
    </row>
    <row r="235" spans="1:15" ht="17" thickTop="1" thickBot="1" x14ac:dyDescent="0.5">
      <c r="A235" s="50" t="s">
        <v>147</v>
      </c>
      <c r="B235" s="3" t="s">
        <v>596</v>
      </c>
      <c r="C235" s="3" t="s">
        <v>627</v>
      </c>
      <c r="D235" s="3" t="s">
        <v>628</v>
      </c>
      <c r="E235" s="3" t="str">
        <f t="shared" si="22"/>
        <v>AF1816_February</v>
      </c>
      <c r="F235" s="10">
        <v>105982.04965688742</v>
      </c>
      <c r="G235" s="4" t="str">
        <f t="shared" si="23"/>
        <v>No shock</v>
      </c>
      <c r="H235" s="4">
        <f t="shared" si="18"/>
        <v>0</v>
      </c>
      <c r="I235" s="5">
        <v>0</v>
      </c>
      <c r="J235" s="51" t="s">
        <v>1013</v>
      </c>
      <c r="K235" s="6" t="s">
        <v>1013</v>
      </c>
      <c r="L235" s="6" t="s">
        <v>1003</v>
      </c>
      <c r="M235">
        <f t="shared" si="19"/>
        <v>0</v>
      </c>
      <c r="N235">
        <f t="shared" si="20"/>
        <v>0</v>
      </c>
      <c r="O235">
        <f t="shared" si="21"/>
        <v>0</v>
      </c>
    </row>
    <row r="236" spans="1:15" ht="17" thickTop="1" thickBot="1" x14ac:dyDescent="0.5">
      <c r="A236" s="50" t="s">
        <v>147</v>
      </c>
      <c r="B236" s="3" t="s">
        <v>596</v>
      </c>
      <c r="C236" s="3" t="s">
        <v>629</v>
      </c>
      <c r="D236" s="3" t="s">
        <v>630</v>
      </c>
      <c r="E236" s="3" t="str">
        <f t="shared" si="22"/>
        <v>AF1817_February</v>
      </c>
      <c r="F236" s="10">
        <v>69232.643163932764</v>
      </c>
      <c r="G236" s="4" t="str">
        <f t="shared" si="23"/>
        <v>No shock</v>
      </c>
      <c r="H236" s="4">
        <f t="shared" si="18"/>
        <v>0</v>
      </c>
      <c r="I236" s="5">
        <v>0</v>
      </c>
      <c r="J236" s="51" t="s">
        <v>1013</v>
      </c>
      <c r="K236" s="6" t="s">
        <v>1013</v>
      </c>
      <c r="L236" s="6" t="s">
        <v>1003</v>
      </c>
      <c r="M236">
        <f t="shared" si="19"/>
        <v>0</v>
      </c>
      <c r="N236">
        <f t="shared" si="20"/>
        <v>0</v>
      </c>
      <c r="O236">
        <f t="shared" si="21"/>
        <v>0</v>
      </c>
    </row>
    <row r="237" spans="1:15" ht="17" thickTop="1" thickBot="1" x14ac:dyDescent="0.5">
      <c r="A237" s="50" t="s">
        <v>147</v>
      </c>
      <c r="B237" s="3" t="s">
        <v>631</v>
      </c>
      <c r="C237" s="3" t="s">
        <v>631</v>
      </c>
      <c r="D237" s="3" t="s">
        <v>632</v>
      </c>
      <c r="E237" s="3" t="str">
        <f t="shared" si="22"/>
        <v>AF1901_February</v>
      </c>
      <c r="F237" s="10">
        <v>446594.18412644812</v>
      </c>
      <c r="G237" s="4" t="str">
        <f t="shared" si="23"/>
        <v>No shock</v>
      </c>
      <c r="H237" s="4">
        <f t="shared" si="18"/>
        <v>0</v>
      </c>
      <c r="I237" s="5">
        <v>0</v>
      </c>
      <c r="J237" s="51">
        <v>1.0114497950819701</v>
      </c>
      <c r="K237" s="6" t="s">
        <v>1012</v>
      </c>
      <c r="L237" s="6" t="s">
        <v>1003</v>
      </c>
      <c r="M237">
        <f t="shared" si="19"/>
        <v>0</v>
      </c>
      <c r="N237">
        <f t="shared" si="20"/>
        <v>0</v>
      </c>
      <c r="O237">
        <f t="shared" si="21"/>
        <v>0</v>
      </c>
    </row>
    <row r="238" spans="1:15" ht="17" thickTop="1" thickBot="1" x14ac:dyDescent="0.5">
      <c r="A238" s="50" t="s">
        <v>147</v>
      </c>
      <c r="B238" s="3" t="s">
        <v>631</v>
      </c>
      <c r="C238" s="3" t="s">
        <v>633</v>
      </c>
      <c r="D238" s="3" t="s">
        <v>634</v>
      </c>
      <c r="E238" s="3" t="str">
        <f t="shared" si="22"/>
        <v>AF1902_February</v>
      </c>
      <c r="F238" s="10">
        <v>107698.80084165111</v>
      </c>
      <c r="G238" s="4" t="str">
        <f t="shared" si="23"/>
        <v>No shock</v>
      </c>
      <c r="H238" s="4">
        <f t="shared" si="18"/>
        <v>0</v>
      </c>
      <c r="I238" s="5">
        <v>0</v>
      </c>
      <c r="J238" s="51">
        <v>1.02070669961926</v>
      </c>
      <c r="K238" s="6" t="s">
        <v>1012</v>
      </c>
      <c r="L238" s="6" t="s">
        <v>1003</v>
      </c>
      <c r="M238">
        <f t="shared" si="19"/>
        <v>0</v>
      </c>
      <c r="N238">
        <f t="shared" si="20"/>
        <v>0</v>
      </c>
      <c r="O238">
        <f t="shared" si="21"/>
        <v>0</v>
      </c>
    </row>
    <row r="239" spans="1:15" ht="17" thickTop="1" thickBot="1" x14ac:dyDescent="0.5">
      <c r="A239" s="50" t="s">
        <v>147</v>
      </c>
      <c r="B239" s="3" t="s">
        <v>631</v>
      </c>
      <c r="C239" s="3" t="s">
        <v>635</v>
      </c>
      <c r="D239" s="3" t="s">
        <v>636</v>
      </c>
      <c r="E239" s="3" t="str">
        <f t="shared" si="22"/>
        <v>AF1903_February</v>
      </c>
      <c r="F239" s="10">
        <v>81881.044944227237</v>
      </c>
      <c r="G239" s="4" t="str">
        <f t="shared" si="23"/>
        <v>No shock</v>
      </c>
      <c r="H239" s="4">
        <f t="shared" si="18"/>
        <v>0</v>
      </c>
      <c r="I239" s="5">
        <v>0</v>
      </c>
      <c r="J239" s="51">
        <v>1.1065756271337399</v>
      </c>
      <c r="K239" s="6" t="s">
        <v>1012</v>
      </c>
      <c r="L239" s="6" t="s">
        <v>1003</v>
      </c>
      <c r="M239">
        <f t="shared" si="19"/>
        <v>0</v>
      </c>
      <c r="N239">
        <f t="shared" si="20"/>
        <v>0</v>
      </c>
      <c r="O239">
        <f t="shared" si="21"/>
        <v>0</v>
      </c>
    </row>
    <row r="240" spans="1:15" ht="17" thickTop="1" thickBot="1" x14ac:dyDescent="0.5">
      <c r="A240" s="50" t="s">
        <v>147</v>
      </c>
      <c r="B240" s="3" t="s">
        <v>631</v>
      </c>
      <c r="C240" s="3" t="s">
        <v>637</v>
      </c>
      <c r="D240" s="3" t="s">
        <v>638</v>
      </c>
      <c r="E240" s="3" t="str">
        <f t="shared" si="22"/>
        <v>AF1904_February</v>
      </c>
      <c r="F240" s="10">
        <v>234403.84312826901</v>
      </c>
      <c r="G240" s="4" t="str">
        <f t="shared" si="23"/>
        <v>No shock</v>
      </c>
      <c r="H240" s="4">
        <f t="shared" si="18"/>
        <v>0</v>
      </c>
      <c r="I240" s="5">
        <v>0</v>
      </c>
      <c r="J240" s="51">
        <v>1.01618685013248</v>
      </c>
      <c r="K240" s="6" t="s">
        <v>1012</v>
      </c>
      <c r="L240" s="6" t="s">
        <v>1003</v>
      </c>
      <c r="M240">
        <f t="shared" si="19"/>
        <v>0</v>
      </c>
      <c r="N240">
        <f t="shared" si="20"/>
        <v>0</v>
      </c>
      <c r="O240">
        <f t="shared" si="21"/>
        <v>0</v>
      </c>
    </row>
    <row r="241" spans="1:15" ht="17" thickTop="1" thickBot="1" x14ac:dyDescent="0.5">
      <c r="A241" s="50" t="s">
        <v>147</v>
      </c>
      <c r="B241" s="3" t="s">
        <v>631</v>
      </c>
      <c r="C241" s="3" t="s">
        <v>639</v>
      </c>
      <c r="D241" s="3" t="s">
        <v>640</v>
      </c>
      <c r="E241" s="3" t="str">
        <f t="shared" si="22"/>
        <v>AF1905_February</v>
      </c>
      <c r="F241" s="10">
        <v>426666.50046505075</v>
      </c>
      <c r="G241" s="4" t="str">
        <f t="shared" si="23"/>
        <v>No shock</v>
      </c>
      <c r="H241" s="4">
        <f t="shared" si="18"/>
        <v>0</v>
      </c>
      <c r="I241" s="5">
        <v>0</v>
      </c>
      <c r="J241" s="51">
        <v>1.0105916030534401</v>
      </c>
      <c r="K241" s="6" t="s">
        <v>1012</v>
      </c>
      <c r="L241" s="6" t="s">
        <v>1003</v>
      </c>
      <c r="M241">
        <f t="shared" si="19"/>
        <v>0</v>
      </c>
      <c r="N241">
        <f t="shared" si="20"/>
        <v>0</v>
      </c>
      <c r="O241">
        <f t="shared" si="21"/>
        <v>0</v>
      </c>
    </row>
    <row r="242" spans="1:15" ht="17" thickTop="1" thickBot="1" x14ac:dyDescent="0.5">
      <c r="A242" s="50" t="s">
        <v>147</v>
      </c>
      <c r="B242" s="3" t="s">
        <v>631</v>
      </c>
      <c r="C242" s="3" t="s">
        <v>641</v>
      </c>
      <c r="D242" s="3" t="s">
        <v>642</v>
      </c>
      <c r="E242" s="3" t="str">
        <f t="shared" si="22"/>
        <v>AF1906_February</v>
      </c>
      <c r="F242" s="10">
        <v>160112.09280163713</v>
      </c>
      <c r="G242" s="4" t="str">
        <f t="shared" si="23"/>
        <v>No shock</v>
      </c>
      <c r="H242" s="4">
        <f t="shared" si="18"/>
        <v>0</v>
      </c>
      <c r="I242" s="5">
        <v>0</v>
      </c>
      <c r="J242" s="51">
        <v>0.99995228779999001</v>
      </c>
      <c r="K242" s="6" t="s">
        <v>1012</v>
      </c>
      <c r="L242" s="6" t="s">
        <v>1003</v>
      </c>
      <c r="M242">
        <f t="shared" si="19"/>
        <v>0</v>
      </c>
      <c r="N242">
        <f t="shared" si="20"/>
        <v>0</v>
      </c>
      <c r="O242">
        <f t="shared" si="21"/>
        <v>0</v>
      </c>
    </row>
    <row r="243" spans="1:15" ht="17" thickTop="1" thickBot="1" x14ac:dyDescent="0.5">
      <c r="A243" s="50" t="s">
        <v>147</v>
      </c>
      <c r="B243" s="3" t="s">
        <v>631</v>
      </c>
      <c r="C243" s="3" t="s">
        <v>643</v>
      </c>
      <c r="D243" s="3" t="s">
        <v>644</v>
      </c>
      <c r="E243" s="3" t="str">
        <f t="shared" si="22"/>
        <v>AF1907_February</v>
      </c>
      <c r="F243" s="10">
        <v>103372.01463400699</v>
      </c>
      <c r="G243" s="4" t="str">
        <f t="shared" si="23"/>
        <v>No shock</v>
      </c>
      <c r="H243" s="4">
        <f t="shared" si="18"/>
        <v>0</v>
      </c>
      <c r="I243" s="5">
        <v>0</v>
      </c>
      <c r="J243" s="51">
        <v>1.0104645984859699</v>
      </c>
      <c r="K243" s="6" t="s">
        <v>1012</v>
      </c>
      <c r="L243" s="6" t="s">
        <v>1003</v>
      </c>
      <c r="M243">
        <f t="shared" si="19"/>
        <v>0</v>
      </c>
      <c r="N243">
        <f t="shared" si="20"/>
        <v>0</v>
      </c>
      <c r="O243">
        <f t="shared" si="21"/>
        <v>0</v>
      </c>
    </row>
    <row r="244" spans="1:15" ht="17" thickTop="1" thickBot="1" x14ac:dyDescent="0.5">
      <c r="A244" s="50" t="s">
        <v>147</v>
      </c>
      <c r="B244" s="3" t="s">
        <v>645</v>
      </c>
      <c r="C244" s="3" t="s">
        <v>646</v>
      </c>
      <c r="D244" s="3" t="s">
        <v>647</v>
      </c>
      <c r="E244" s="3" t="str">
        <f t="shared" si="22"/>
        <v>AF2001_February</v>
      </c>
      <c r="F244" s="10">
        <v>175337.44748941041</v>
      </c>
      <c r="G244" s="4" t="str">
        <f t="shared" si="23"/>
        <v>No shock</v>
      </c>
      <c r="H244" s="4">
        <f t="shared" si="18"/>
        <v>0</v>
      </c>
      <c r="I244" s="5">
        <v>0</v>
      </c>
      <c r="J244" s="51">
        <v>0.99808423102289501</v>
      </c>
      <c r="K244" s="6" t="s">
        <v>1012</v>
      </c>
      <c r="L244" s="6" t="s">
        <v>1003</v>
      </c>
      <c r="M244">
        <f t="shared" si="19"/>
        <v>0</v>
      </c>
      <c r="N244">
        <f t="shared" si="20"/>
        <v>0</v>
      </c>
      <c r="O244">
        <f t="shared" si="21"/>
        <v>0</v>
      </c>
    </row>
    <row r="245" spans="1:15" ht="17" thickTop="1" thickBot="1" x14ac:dyDescent="0.5">
      <c r="A245" s="50" t="s">
        <v>147</v>
      </c>
      <c r="B245" s="3" t="s">
        <v>645</v>
      </c>
      <c r="C245" s="3" t="s">
        <v>648</v>
      </c>
      <c r="D245" s="3" t="s">
        <v>649</v>
      </c>
      <c r="E245" s="3" t="str">
        <f t="shared" si="22"/>
        <v>AF2002_February</v>
      </c>
      <c r="F245" s="10">
        <v>76701.247684562069</v>
      </c>
      <c r="G245" s="4" t="str">
        <f t="shared" si="23"/>
        <v>No shock</v>
      </c>
      <c r="H245" s="4">
        <f t="shared" si="18"/>
        <v>0</v>
      </c>
      <c r="I245" s="5">
        <v>0</v>
      </c>
      <c r="J245" s="51">
        <v>1.0010484927916099</v>
      </c>
      <c r="K245" s="6" t="s">
        <v>1012</v>
      </c>
      <c r="L245" s="6" t="s">
        <v>1003</v>
      </c>
      <c r="M245">
        <f t="shared" si="19"/>
        <v>0</v>
      </c>
      <c r="N245">
        <f t="shared" si="20"/>
        <v>0</v>
      </c>
      <c r="O245">
        <f t="shared" si="21"/>
        <v>0</v>
      </c>
    </row>
    <row r="246" spans="1:15" ht="17" thickTop="1" thickBot="1" x14ac:dyDescent="0.5">
      <c r="A246" s="50" t="s">
        <v>147</v>
      </c>
      <c r="B246" s="3" t="s">
        <v>645</v>
      </c>
      <c r="C246" s="3" t="s">
        <v>650</v>
      </c>
      <c r="D246" s="3" t="s">
        <v>651</v>
      </c>
      <c r="E246" s="3" t="str">
        <f t="shared" si="22"/>
        <v>AF2003_February</v>
      </c>
      <c r="F246" s="10">
        <v>60104.455424515494</v>
      </c>
      <c r="G246" s="4" t="str">
        <f t="shared" si="23"/>
        <v>Shock</v>
      </c>
      <c r="H246" s="4">
        <f t="shared" si="18"/>
        <v>1</v>
      </c>
      <c r="I246" s="5">
        <v>0</v>
      </c>
      <c r="J246" s="51">
        <v>3.0878859857482201E-2</v>
      </c>
      <c r="K246" s="6" t="s">
        <v>1012</v>
      </c>
      <c r="L246" s="6" t="s">
        <v>1003</v>
      </c>
      <c r="M246">
        <f t="shared" si="19"/>
        <v>0</v>
      </c>
      <c r="N246">
        <f t="shared" si="20"/>
        <v>1</v>
      </c>
      <c r="O246">
        <f t="shared" si="21"/>
        <v>0</v>
      </c>
    </row>
    <row r="247" spans="1:15" ht="17" thickTop="1" thickBot="1" x14ac:dyDescent="0.5">
      <c r="A247" s="50" t="s">
        <v>147</v>
      </c>
      <c r="B247" s="3" t="s">
        <v>645</v>
      </c>
      <c r="C247" s="3" t="s">
        <v>652</v>
      </c>
      <c r="D247" s="3" t="s">
        <v>653</v>
      </c>
      <c r="E247" s="3" t="str">
        <f t="shared" si="22"/>
        <v>AF2004_February</v>
      </c>
      <c r="F247" s="10">
        <v>19512.581419572387</v>
      </c>
      <c r="G247" s="4" t="str">
        <f t="shared" si="23"/>
        <v>No shock</v>
      </c>
      <c r="H247" s="4">
        <f t="shared" si="18"/>
        <v>0</v>
      </c>
      <c r="I247" s="5">
        <v>0</v>
      </c>
      <c r="J247" s="51">
        <v>1.0006490345610899</v>
      </c>
      <c r="K247" s="6" t="s">
        <v>1012</v>
      </c>
      <c r="L247" s="6" t="s">
        <v>1003</v>
      </c>
      <c r="M247">
        <f t="shared" si="19"/>
        <v>0</v>
      </c>
      <c r="N247">
        <f t="shared" si="20"/>
        <v>0</v>
      </c>
      <c r="O247">
        <f t="shared" si="21"/>
        <v>0</v>
      </c>
    </row>
    <row r="248" spans="1:15" ht="17" thickTop="1" thickBot="1" x14ac:dyDescent="0.5">
      <c r="A248" s="50" t="s">
        <v>147</v>
      </c>
      <c r="B248" s="3" t="s">
        <v>645</v>
      </c>
      <c r="C248" s="3" t="s">
        <v>654</v>
      </c>
      <c r="D248" s="3" t="s">
        <v>655</v>
      </c>
      <c r="E248" s="3" t="str">
        <f t="shared" si="22"/>
        <v>AF2005_February</v>
      </c>
      <c r="F248" s="10">
        <v>70209.122622802286</v>
      </c>
      <c r="G248" s="4" t="str">
        <f t="shared" si="23"/>
        <v>Shock</v>
      </c>
      <c r="H248" s="4">
        <f t="shared" si="18"/>
        <v>2</v>
      </c>
      <c r="I248" s="5">
        <v>0</v>
      </c>
      <c r="J248" s="51">
        <v>1.38985406532314E-3</v>
      </c>
      <c r="K248" s="6" t="s">
        <v>1015</v>
      </c>
      <c r="L248" s="6" t="s">
        <v>1003</v>
      </c>
      <c r="M248">
        <f t="shared" si="19"/>
        <v>0</v>
      </c>
      <c r="N248">
        <f t="shared" si="20"/>
        <v>1</v>
      </c>
      <c r="O248">
        <f t="shared" si="21"/>
        <v>1</v>
      </c>
    </row>
    <row r="249" spans="1:15" ht="17" thickTop="1" thickBot="1" x14ac:dyDescent="0.5">
      <c r="A249" s="50" t="s">
        <v>147</v>
      </c>
      <c r="B249" s="3" t="s">
        <v>645</v>
      </c>
      <c r="C249" s="3" t="s">
        <v>656</v>
      </c>
      <c r="D249" s="3" t="s">
        <v>657</v>
      </c>
      <c r="E249" s="3" t="str">
        <f t="shared" si="22"/>
        <v>AF2006_February</v>
      </c>
      <c r="F249" s="10">
        <v>100355.16610117505</v>
      </c>
      <c r="G249" s="4" t="str">
        <f t="shared" si="23"/>
        <v>No shock</v>
      </c>
      <c r="H249" s="4">
        <f t="shared" si="18"/>
        <v>0</v>
      </c>
      <c r="I249" s="5">
        <v>0</v>
      </c>
      <c r="J249" s="51">
        <v>0.83761048460835097</v>
      </c>
      <c r="K249" s="6" t="s">
        <v>1012</v>
      </c>
      <c r="L249" s="6" t="s">
        <v>1003</v>
      </c>
      <c r="M249">
        <f t="shared" si="19"/>
        <v>0</v>
      </c>
      <c r="N249">
        <f t="shared" si="20"/>
        <v>0</v>
      </c>
      <c r="O249">
        <f t="shared" si="21"/>
        <v>0</v>
      </c>
    </row>
    <row r="250" spans="1:15" ht="17" thickTop="1" thickBot="1" x14ac:dyDescent="0.5">
      <c r="A250" s="50" t="s">
        <v>147</v>
      </c>
      <c r="B250" s="3" t="s">
        <v>645</v>
      </c>
      <c r="C250" s="3" t="s">
        <v>658</v>
      </c>
      <c r="D250" s="3" t="s">
        <v>659</v>
      </c>
      <c r="E250" s="3" t="str">
        <f t="shared" si="22"/>
        <v>AF2007_February</v>
      </c>
      <c r="F250" s="10">
        <v>88866.401973806162</v>
      </c>
      <c r="G250" s="4" t="str">
        <f t="shared" si="23"/>
        <v>No shock</v>
      </c>
      <c r="H250" s="4">
        <f t="shared" si="18"/>
        <v>0</v>
      </c>
      <c r="I250" s="5">
        <v>0</v>
      </c>
      <c r="J250" s="51">
        <v>1.0010778859527101</v>
      </c>
      <c r="K250" s="6" t="s">
        <v>1012</v>
      </c>
      <c r="L250" s="6" t="s">
        <v>1003</v>
      </c>
      <c r="M250">
        <f t="shared" si="19"/>
        <v>0</v>
      </c>
      <c r="N250">
        <f t="shared" si="20"/>
        <v>0</v>
      </c>
      <c r="O250">
        <f t="shared" si="21"/>
        <v>0</v>
      </c>
    </row>
    <row r="251" spans="1:15" ht="17" thickTop="1" thickBot="1" x14ac:dyDescent="0.5">
      <c r="A251" s="50" t="s">
        <v>147</v>
      </c>
      <c r="B251" s="3" t="s">
        <v>660</v>
      </c>
      <c r="C251" s="3" t="s">
        <v>661</v>
      </c>
      <c r="D251" s="3" t="s">
        <v>662</v>
      </c>
      <c r="E251" s="3" t="str">
        <f t="shared" si="22"/>
        <v>AF2101_February</v>
      </c>
      <c r="F251" s="10">
        <v>652784.821134364</v>
      </c>
      <c r="G251" s="4" t="str">
        <f t="shared" si="23"/>
        <v>Shock</v>
      </c>
      <c r="H251" s="4">
        <f t="shared" si="18"/>
        <v>1</v>
      </c>
      <c r="I251" s="5">
        <v>0.14285714285714299</v>
      </c>
      <c r="J251" s="51">
        <v>1.20489704585064E-2</v>
      </c>
      <c r="K251" s="6" t="s">
        <v>1012</v>
      </c>
      <c r="L251" s="6" t="s">
        <v>1003</v>
      </c>
      <c r="M251">
        <f t="shared" si="19"/>
        <v>0</v>
      </c>
      <c r="N251">
        <f t="shared" si="20"/>
        <v>1</v>
      </c>
      <c r="O251">
        <f t="shared" si="21"/>
        <v>0</v>
      </c>
    </row>
    <row r="252" spans="1:15" ht="17" thickTop="1" thickBot="1" x14ac:dyDescent="0.5">
      <c r="A252" s="50" t="s">
        <v>147</v>
      </c>
      <c r="B252" s="3" t="s">
        <v>660</v>
      </c>
      <c r="C252" s="3" t="s">
        <v>663</v>
      </c>
      <c r="D252" s="3" t="s">
        <v>664</v>
      </c>
      <c r="E252" s="3" t="str">
        <f t="shared" si="22"/>
        <v>AF2102_February</v>
      </c>
      <c r="F252" s="10">
        <v>233379.64243451395</v>
      </c>
      <c r="G252" s="4" t="str">
        <f t="shared" si="23"/>
        <v>No shock</v>
      </c>
      <c r="H252" s="4">
        <f t="shared" si="18"/>
        <v>0</v>
      </c>
      <c r="I252" s="5">
        <v>0</v>
      </c>
      <c r="J252" s="51">
        <v>1.0331498521196201</v>
      </c>
      <c r="K252" s="6" t="s">
        <v>1012</v>
      </c>
      <c r="L252" s="6" t="s">
        <v>1003</v>
      </c>
      <c r="M252">
        <f t="shared" si="19"/>
        <v>0</v>
      </c>
      <c r="N252">
        <f t="shared" si="20"/>
        <v>0</v>
      </c>
      <c r="O252">
        <f t="shared" si="21"/>
        <v>0</v>
      </c>
    </row>
    <row r="253" spans="1:15" ht="17" thickTop="1" thickBot="1" x14ac:dyDescent="0.5">
      <c r="A253" s="50" t="s">
        <v>147</v>
      </c>
      <c r="B253" s="3" t="s">
        <v>660</v>
      </c>
      <c r="C253" s="3" t="s">
        <v>665</v>
      </c>
      <c r="D253" s="3" t="s">
        <v>666</v>
      </c>
      <c r="E253" s="3" t="str">
        <f t="shared" si="22"/>
        <v>AF2103_February</v>
      </c>
      <c r="F253" s="10">
        <v>174680.69993388114</v>
      </c>
      <c r="G253" s="4" t="str">
        <f t="shared" si="23"/>
        <v>No shock</v>
      </c>
      <c r="H253" s="4">
        <f t="shared" si="18"/>
        <v>0</v>
      </c>
      <c r="I253" s="5">
        <v>0</v>
      </c>
      <c r="J253" s="51">
        <v>1.0371100626716401</v>
      </c>
      <c r="K253" s="6" t="s">
        <v>1012</v>
      </c>
      <c r="L253" s="6" t="s">
        <v>1003</v>
      </c>
      <c r="M253">
        <f t="shared" si="19"/>
        <v>0</v>
      </c>
      <c r="N253">
        <f t="shared" si="20"/>
        <v>0</v>
      </c>
      <c r="O253">
        <f t="shared" si="21"/>
        <v>0</v>
      </c>
    </row>
    <row r="254" spans="1:15" ht="17" thickTop="1" thickBot="1" x14ac:dyDescent="0.5">
      <c r="A254" s="50" t="s">
        <v>147</v>
      </c>
      <c r="B254" s="3" t="s">
        <v>660</v>
      </c>
      <c r="C254" s="3" t="s">
        <v>667</v>
      </c>
      <c r="D254" s="3" t="s">
        <v>668</v>
      </c>
      <c r="E254" s="3" t="str">
        <f t="shared" si="22"/>
        <v>AF2104_February</v>
      </c>
      <c r="F254" s="10">
        <v>57632.342661651506</v>
      </c>
      <c r="G254" s="4" t="str">
        <f t="shared" si="23"/>
        <v>Shock</v>
      </c>
      <c r="H254" s="4">
        <f t="shared" si="18"/>
        <v>1</v>
      </c>
      <c r="I254" s="5">
        <v>0</v>
      </c>
      <c r="J254" s="51">
        <v>2.4307776660879101E-2</v>
      </c>
      <c r="K254" s="6" t="s">
        <v>1012</v>
      </c>
      <c r="L254" s="6" t="s">
        <v>1003</v>
      </c>
      <c r="M254">
        <f t="shared" si="19"/>
        <v>0</v>
      </c>
      <c r="N254">
        <f t="shared" si="20"/>
        <v>1</v>
      </c>
      <c r="O254">
        <f t="shared" si="21"/>
        <v>0</v>
      </c>
    </row>
    <row r="255" spans="1:15" ht="17" thickTop="1" thickBot="1" x14ac:dyDescent="0.5">
      <c r="A255" s="50" t="s">
        <v>147</v>
      </c>
      <c r="B255" s="3" t="s">
        <v>660</v>
      </c>
      <c r="C255" s="3" t="s">
        <v>669</v>
      </c>
      <c r="D255" s="3" t="s">
        <v>670</v>
      </c>
      <c r="E255" s="3" t="str">
        <f t="shared" si="22"/>
        <v>AF2105_February</v>
      </c>
      <c r="F255" s="10">
        <v>17418.543516834561</v>
      </c>
      <c r="G255" s="4" t="str">
        <f t="shared" si="23"/>
        <v>Shock</v>
      </c>
      <c r="H255" s="4">
        <f t="shared" si="18"/>
        <v>2</v>
      </c>
      <c r="I255" s="5">
        <v>0</v>
      </c>
      <c r="J255" s="51">
        <v>0</v>
      </c>
      <c r="K255" s="6" t="s">
        <v>1015</v>
      </c>
      <c r="L255" s="6" t="s">
        <v>1003</v>
      </c>
      <c r="M255">
        <f t="shared" si="19"/>
        <v>0</v>
      </c>
      <c r="N255">
        <f t="shared" si="20"/>
        <v>1</v>
      </c>
      <c r="O255">
        <f t="shared" si="21"/>
        <v>1</v>
      </c>
    </row>
    <row r="256" spans="1:15" ht="17" thickTop="1" thickBot="1" x14ac:dyDescent="0.5">
      <c r="A256" s="50" t="s">
        <v>147</v>
      </c>
      <c r="B256" s="3" t="s">
        <v>660</v>
      </c>
      <c r="C256" s="3" t="s">
        <v>660</v>
      </c>
      <c r="D256" s="3" t="s">
        <v>671</v>
      </c>
      <c r="E256" s="3" t="str">
        <f t="shared" si="22"/>
        <v>AF2106_February</v>
      </c>
      <c r="F256" s="10">
        <v>157196.17730726174</v>
      </c>
      <c r="G256" s="4" t="str">
        <f t="shared" si="23"/>
        <v>Shock</v>
      </c>
      <c r="H256" s="4">
        <f t="shared" si="18"/>
        <v>2</v>
      </c>
      <c r="I256" s="5">
        <v>0</v>
      </c>
      <c r="J256" s="51">
        <v>0</v>
      </c>
      <c r="K256" s="6" t="s">
        <v>1015</v>
      </c>
      <c r="L256" s="6" t="s">
        <v>1003</v>
      </c>
      <c r="M256">
        <f t="shared" si="19"/>
        <v>0</v>
      </c>
      <c r="N256">
        <f t="shared" si="20"/>
        <v>1</v>
      </c>
      <c r="O256">
        <f t="shared" si="21"/>
        <v>1</v>
      </c>
    </row>
    <row r="257" spans="1:15" ht="17" thickTop="1" thickBot="1" x14ac:dyDescent="0.5">
      <c r="A257" s="50" t="s">
        <v>147</v>
      </c>
      <c r="B257" s="3" t="s">
        <v>660</v>
      </c>
      <c r="C257" s="3" t="s">
        <v>672</v>
      </c>
      <c r="D257" s="3" t="s">
        <v>673</v>
      </c>
      <c r="E257" s="3" t="str">
        <f t="shared" si="22"/>
        <v>AF2107_February</v>
      </c>
      <c r="F257" s="10">
        <v>135074.11697881419</v>
      </c>
      <c r="G257" s="4" t="str">
        <f t="shared" si="23"/>
        <v>Shock</v>
      </c>
      <c r="H257" s="4">
        <f t="shared" si="18"/>
        <v>2</v>
      </c>
      <c r="I257" s="5">
        <v>0</v>
      </c>
      <c r="J257" s="51">
        <v>0</v>
      </c>
      <c r="K257" s="6" t="s">
        <v>1015</v>
      </c>
      <c r="L257" s="6" t="s">
        <v>1003</v>
      </c>
      <c r="M257">
        <f t="shared" si="19"/>
        <v>0</v>
      </c>
      <c r="N257">
        <f t="shared" si="20"/>
        <v>1</v>
      </c>
      <c r="O257">
        <f t="shared" si="21"/>
        <v>1</v>
      </c>
    </row>
    <row r="258" spans="1:15" ht="17" thickTop="1" thickBot="1" x14ac:dyDescent="0.5">
      <c r="A258" s="50" t="s">
        <v>147</v>
      </c>
      <c r="B258" s="3" t="s">
        <v>660</v>
      </c>
      <c r="C258" s="3" t="s">
        <v>674</v>
      </c>
      <c r="D258" s="3" t="s">
        <v>675</v>
      </c>
      <c r="E258" s="3" t="str">
        <f t="shared" si="22"/>
        <v>AF2108_February</v>
      </c>
      <c r="F258" s="10">
        <v>126259.56077684647</v>
      </c>
      <c r="G258" s="4" t="str">
        <f t="shared" si="23"/>
        <v>No shock</v>
      </c>
      <c r="H258" s="4">
        <f t="shared" si="18"/>
        <v>0</v>
      </c>
      <c r="I258" s="5">
        <v>0</v>
      </c>
      <c r="J258" s="51">
        <v>0.97516157300909201</v>
      </c>
      <c r="K258" s="6" t="s">
        <v>1012</v>
      </c>
      <c r="L258" s="6" t="s">
        <v>1003</v>
      </c>
      <c r="M258">
        <f t="shared" si="19"/>
        <v>0</v>
      </c>
      <c r="N258">
        <f t="shared" si="20"/>
        <v>0</v>
      </c>
      <c r="O258">
        <f t="shared" si="21"/>
        <v>0</v>
      </c>
    </row>
    <row r="259" spans="1:15" ht="17" thickTop="1" thickBot="1" x14ac:dyDescent="0.5">
      <c r="A259" s="50" t="s">
        <v>147</v>
      </c>
      <c r="B259" s="3" t="s">
        <v>660</v>
      </c>
      <c r="C259" s="3" t="s">
        <v>676</v>
      </c>
      <c r="D259" s="3" t="s">
        <v>677</v>
      </c>
      <c r="E259" s="3" t="str">
        <f t="shared" si="22"/>
        <v>AF2109_February</v>
      </c>
      <c r="F259" s="10">
        <v>117342.44194520789</v>
      </c>
      <c r="G259" s="4" t="str">
        <f t="shared" si="23"/>
        <v>Shock</v>
      </c>
      <c r="H259" s="4">
        <f t="shared" ref="H259:H322" si="24">SUM(M259:O259)</f>
        <v>2</v>
      </c>
      <c r="I259" s="5">
        <v>0</v>
      </c>
      <c r="J259" s="51">
        <v>0</v>
      </c>
      <c r="K259" s="6" t="s">
        <v>1015</v>
      </c>
      <c r="L259" s="6" t="s">
        <v>1003</v>
      </c>
      <c r="M259">
        <f t="shared" ref="M259:M322" si="25">IF(I259&gt;0.2, 1, 0)</f>
        <v>0</v>
      </c>
      <c r="N259">
        <f t="shared" ref="N259:N322" si="26">IF(J259&lt;0.6, 1, 0)</f>
        <v>1</v>
      </c>
      <c r="O259">
        <f t="shared" ref="O259:O322" si="27">IF(K259="Suspension", 1, 0)</f>
        <v>1</v>
      </c>
    </row>
    <row r="260" spans="1:15" ht="17" thickTop="1" thickBot="1" x14ac:dyDescent="0.5">
      <c r="A260" s="50" t="s">
        <v>147</v>
      </c>
      <c r="B260" s="3" t="s">
        <v>660</v>
      </c>
      <c r="C260" s="3" t="s">
        <v>678</v>
      </c>
      <c r="D260" s="3" t="s">
        <v>679</v>
      </c>
      <c r="E260" s="3" t="str">
        <f t="shared" ref="E260:E323" si="28">_xlfn.CONCAT(D260,"_",A260)</f>
        <v>AF2110_February</v>
      </c>
      <c r="F260" s="10">
        <v>71483.155958662828</v>
      </c>
      <c r="G260" s="4" t="str">
        <f t="shared" ref="G260:G323" si="29">IF(H260&gt;0, "Shock", "No shock")</f>
        <v>No shock</v>
      </c>
      <c r="H260" s="4">
        <f t="shared" si="24"/>
        <v>0</v>
      </c>
      <c r="I260" s="5">
        <v>0</v>
      </c>
      <c r="J260" s="51">
        <v>1.0032451528097299</v>
      </c>
      <c r="K260" s="6" t="s">
        <v>1012</v>
      </c>
      <c r="L260" s="6" t="s">
        <v>1003</v>
      </c>
      <c r="M260">
        <f t="shared" si="25"/>
        <v>0</v>
      </c>
      <c r="N260">
        <f t="shared" si="26"/>
        <v>0</v>
      </c>
      <c r="O260">
        <f t="shared" si="27"/>
        <v>0</v>
      </c>
    </row>
    <row r="261" spans="1:15" ht="17" thickTop="1" thickBot="1" x14ac:dyDescent="0.5">
      <c r="A261" s="50" t="s">
        <v>147</v>
      </c>
      <c r="B261" s="3" t="s">
        <v>660</v>
      </c>
      <c r="C261" s="3" t="s">
        <v>680</v>
      </c>
      <c r="D261" s="3" t="s">
        <v>681</v>
      </c>
      <c r="E261" s="3" t="str">
        <f t="shared" si="28"/>
        <v>AF2111_February</v>
      </c>
      <c r="F261" s="10">
        <v>106228.5090845473</v>
      </c>
      <c r="G261" s="4" t="str">
        <f t="shared" si="29"/>
        <v>Shock</v>
      </c>
      <c r="H261" s="4">
        <f t="shared" si="24"/>
        <v>2</v>
      </c>
      <c r="I261" s="5">
        <v>0</v>
      </c>
      <c r="J261" s="51">
        <v>0</v>
      </c>
      <c r="K261" s="6" t="s">
        <v>1015</v>
      </c>
      <c r="L261" s="6" t="s">
        <v>1003</v>
      </c>
      <c r="M261">
        <f t="shared" si="25"/>
        <v>0</v>
      </c>
      <c r="N261">
        <f t="shared" si="26"/>
        <v>1</v>
      </c>
      <c r="O261">
        <f t="shared" si="27"/>
        <v>1</v>
      </c>
    </row>
    <row r="262" spans="1:15" ht="17" thickTop="1" thickBot="1" x14ac:dyDescent="0.5">
      <c r="A262" s="50" t="s">
        <v>147</v>
      </c>
      <c r="B262" s="3" t="s">
        <v>660</v>
      </c>
      <c r="C262" s="3" t="s">
        <v>682</v>
      </c>
      <c r="D262" s="3" t="s">
        <v>683</v>
      </c>
      <c r="E262" s="3" t="str">
        <f t="shared" si="28"/>
        <v>AF2112_February</v>
      </c>
      <c r="F262" s="10">
        <v>45817.563213785455</v>
      </c>
      <c r="G262" s="4" t="str">
        <f t="shared" si="29"/>
        <v>No shock</v>
      </c>
      <c r="H262" s="4">
        <f t="shared" si="24"/>
        <v>0</v>
      </c>
      <c r="I262" s="5">
        <v>0</v>
      </c>
      <c r="J262" s="51">
        <v>1.7392568659127601</v>
      </c>
      <c r="K262" s="6" t="s">
        <v>1012</v>
      </c>
      <c r="L262" s="6" t="s">
        <v>1003</v>
      </c>
      <c r="M262">
        <f t="shared" si="25"/>
        <v>0</v>
      </c>
      <c r="N262">
        <f t="shared" si="26"/>
        <v>0</v>
      </c>
      <c r="O262">
        <f t="shared" si="27"/>
        <v>0</v>
      </c>
    </row>
    <row r="263" spans="1:15" ht="17" thickTop="1" thickBot="1" x14ac:dyDescent="0.5">
      <c r="A263" s="50" t="s">
        <v>147</v>
      </c>
      <c r="B263" s="3" t="s">
        <v>660</v>
      </c>
      <c r="C263" s="3" t="s">
        <v>684</v>
      </c>
      <c r="D263" s="3" t="s">
        <v>685</v>
      </c>
      <c r="E263" s="3" t="str">
        <f t="shared" si="28"/>
        <v>AF2113_February</v>
      </c>
      <c r="F263" s="10">
        <v>23611.903899314642</v>
      </c>
      <c r="G263" s="4" t="str">
        <f t="shared" si="29"/>
        <v>No shock</v>
      </c>
      <c r="H263" s="4">
        <f t="shared" si="24"/>
        <v>0</v>
      </c>
      <c r="I263" s="5">
        <v>0</v>
      </c>
      <c r="J263" s="51">
        <v>0.99728863692383496</v>
      </c>
      <c r="K263" s="6" t="s">
        <v>1012</v>
      </c>
      <c r="L263" s="6" t="s">
        <v>1003</v>
      </c>
      <c r="M263">
        <f t="shared" si="25"/>
        <v>0</v>
      </c>
      <c r="N263">
        <f t="shared" si="26"/>
        <v>0</v>
      </c>
      <c r="O263">
        <f t="shared" si="27"/>
        <v>0</v>
      </c>
    </row>
    <row r="264" spans="1:15" ht="17" thickTop="1" thickBot="1" x14ac:dyDescent="0.5">
      <c r="A264" s="50" t="s">
        <v>147</v>
      </c>
      <c r="B264" s="3" t="s">
        <v>660</v>
      </c>
      <c r="C264" s="3" t="s">
        <v>686</v>
      </c>
      <c r="D264" s="3" t="s">
        <v>687</v>
      </c>
      <c r="E264" s="3" t="str">
        <f t="shared" si="28"/>
        <v>AF2114_February</v>
      </c>
      <c r="F264" s="10">
        <v>77647.285898474453</v>
      </c>
      <c r="G264" s="4" t="str">
        <f t="shared" si="29"/>
        <v>Shock</v>
      </c>
      <c r="H264" s="4">
        <f t="shared" si="24"/>
        <v>2</v>
      </c>
      <c r="I264" s="5">
        <v>0</v>
      </c>
      <c r="J264" s="51">
        <v>9.7234226447709595E-3</v>
      </c>
      <c r="K264" s="6" t="s">
        <v>1015</v>
      </c>
      <c r="L264" s="6" t="s">
        <v>1003</v>
      </c>
      <c r="M264">
        <f t="shared" si="25"/>
        <v>0</v>
      </c>
      <c r="N264">
        <f t="shared" si="26"/>
        <v>1</v>
      </c>
      <c r="O264">
        <f t="shared" si="27"/>
        <v>1</v>
      </c>
    </row>
    <row r="265" spans="1:15" ht="17" thickTop="1" thickBot="1" x14ac:dyDescent="0.5">
      <c r="A265" s="50" t="s">
        <v>147</v>
      </c>
      <c r="B265" s="3" t="s">
        <v>660</v>
      </c>
      <c r="C265" s="3" t="s">
        <v>688</v>
      </c>
      <c r="D265" s="3" t="s">
        <v>689</v>
      </c>
      <c r="E265" s="3" t="str">
        <f t="shared" si="28"/>
        <v>AF2115_February</v>
      </c>
      <c r="F265" s="10">
        <v>66893.803142546982</v>
      </c>
      <c r="G265" s="4" t="str">
        <f t="shared" si="29"/>
        <v>Shock</v>
      </c>
      <c r="H265" s="4">
        <f t="shared" si="24"/>
        <v>2</v>
      </c>
      <c r="I265" s="5">
        <v>0</v>
      </c>
      <c r="J265" s="51">
        <v>2.94204177699323E-3</v>
      </c>
      <c r="K265" s="6" t="s">
        <v>1015</v>
      </c>
      <c r="L265" s="6" t="s">
        <v>1003</v>
      </c>
      <c r="M265">
        <f t="shared" si="25"/>
        <v>0</v>
      </c>
      <c r="N265">
        <f t="shared" si="26"/>
        <v>1</v>
      </c>
      <c r="O265">
        <f t="shared" si="27"/>
        <v>1</v>
      </c>
    </row>
    <row r="266" spans="1:15" ht="17" thickTop="1" thickBot="1" x14ac:dyDescent="0.5">
      <c r="A266" s="50" t="s">
        <v>147</v>
      </c>
      <c r="B266" s="3" t="s">
        <v>660</v>
      </c>
      <c r="C266" s="3" t="s">
        <v>690</v>
      </c>
      <c r="D266" s="3" t="s">
        <v>691</v>
      </c>
      <c r="E266" s="3" t="str">
        <f t="shared" si="28"/>
        <v>AF2116_February</v>
      </c>
      <c r="F266" s="10">
        <v>8749.9948591340981</v>
      </c>
      <c r="G266" s="4" t="str">
        <f t="shared" si="29"/>
        <v>No shock</v>
      </c>
      <c r="H266" s="4">
        <f t="shared" si="24"/>
        <v>0</v>
      </c>
      <c r="I266" s="5">
        <v>0</v>
      </c>
      <c r="J266" s="51">
        <v>0.99285274183610595</v>
      </c>
      <c r="K266" s="6" t="s">
        <v>1012</v>
      </c>
      <c r="L266" s="6" t="s">
        <v>1003</v>
      </c>
      <c r="M266">
        <f t="shared" si="25"/>
        <v>0</v>
      </c>
      <c r="N266">
        <f t="shared" si="26"/>
        <v>0</v>
      </c>
      <c r="O266">
        <f t="shared" si="27"/>
        <v>0</v>
      </c>
    </row>
    <row r="267" spans="1:15" ht="17" thickTop="1" thickBot="1" x14ac:dyDescent="0.5">
      <c r="A267" s="50" t="s">
        <v>147</v>
      </c>
      <c r="B267" s="3" t="s">
        <v>692</v>
      </c>
      <c r="C267" s="3" t="s">
        <v>692</v>
      </c>
      <c r="D267" s="3" t="s">
        <v>693</v>
      </c>
      <c r="E267" s="3" t="str">
        <f t="shared" si="28"/>
        <v>AF2201_February</v>
      </c>
      <c r="F267" s="10">
        <v>203273.3294630349</v>
      </c>
      <c r="G267" s="4" t="str">
        <f t="shared" si="29"/>
        <v>Shock</v>
      </c>
      <c r="H267" s="4">
        <f t="shared" si="24"/>
        <v>1</v>
      </c>
      <c r="I267" s="5">
        <v>0.33333333333333298</v>
      </c>
      <c r="J267" s="51">
        <v>1.00181772700742</v>
      </c>
      <c r="K267" s="6" t="s">
        <v>1012</v>
      </c>
      <c r="L267" s="6" t="s">
        <v>1003</v>
      </c>
      <c r="M267">
        <f t="shared" si="25"/>
        <v>1</v>
      </c>
      <c r="N267">
        <f t="shared" si="26"/>
        <v>0</v>
      </c>
      <c r="O267">
        <f t="shared" si="27"/>
        <v>0</v>
      </c>
    </row>
    <row r="268" spans="1:15" ht="17" thickTop="1" thickBot="1" x14ac:dyDescent="0.5">
      <c r="A268" s="50" t="s">
        <v>147</v>
      </c>
      <c r="B268" s="3" t="s">
        <v>692</v>
      </c>
      <c r="C268" s="3" t="s">
        <v>694</v>
      </c>
      <c r="D268" s="3" t="s">
        <v>695</v>
      </c>
      <c r="E268" s="3" t="str">
        <f t="shared" si="28"/>
        <v>AF2202_February</v>
      </c>
      <c r="F268" s="10">
        <v>104683.22197102413</v>
      </c>
      <c r="G268" s="4" t="str">
        <f t="shared" si="29"/>
        <v>No shock</v>
      </c>
      <c r="H268" s="4">
        <f t="shared" si="24"/>
        <v>0</v>
      </c>
      <c r="I268" s="5">
        <v>0</v>
      </c>
      <c r="J268" s="51">
        <v>0.73494750374973195</v>
      </c>
      <c r="K268" s="6" t="s">
        <v>1012</v>
      </c>
      <c r="L268" s="6" t="s">
        <v>1003</v>
      </c>
      <c r="M268">
        <f t="shared" si="25"/>
        <v>0</v>
      </c>
      <c r="N268">
        <f t="shared" si="26"/>
        <v>0</v>
      </c>
      <c r="O268">
        <f t="shared" si="27"/>
        <v>0</v>
      </c>
    </row>
    <row r="269" spans="1:15" ht="17" thickTop="1" thickBot="1" x14ac:dyDescent="0.5">
      <c r="A269" s="50" t="s">
        <v>147</v>
      </c>
      <c r="B269" s="3" t="s">
        <v>692</v>
      </c>
      <c r="C269" s="3" t="s">
        <v>696</v>
      </c>
      <c r="D269" s="3" t="s">
        <v>697</v>
      </c>
      <c r="E269" s="3" t="str">
        <f t="shared" si="28"/>
        <v>AF2203_February</v>
      </c>
      <c r="F269" s="10">
        <v>172725.45017389435</v>
      </c>
      <c r="G269" s="4" t="str">
        <f t="shared" si="29"/>
        <v>Shock</v>
      </c>
      <c r="H269" s="4">
        <f t="shared" si="24"/>
        <v>2</v>
      </c>
      <c r="I269" s="5">
        <v>0</v>
      </c>
      <c r="J269" s="51">
        <v>0</v>
      </c>
      <c r="K269" s="6" t="s">
        <v>1015</v>
      </c>
      <c r="L269" s="6" t="s">
        <v>1003</v>
      </c>
      <c r="M269">
        <f t="shared" si="25"/>
        <v>0</v>
      </c>
      <c r="N269">
        <f t="shared" si="26"/>
        <v>1</v>
      </c>
      <c r="O269">
        <f t="shared" si="27"/>
        <v>1</v>
      </c>
    </row>
    <row r="270" spans="1:15" ht="17" thickTop="1" thickBot="1" x14ac:dyDescent="0.5">
      <c r="A270" s="50" t="s">
        <v>147</v>
      </c>
      <c r="B270" s="3" t="s">
        <v>692</v>
      </c>
      <c r="C270" s="3" t="s">
        <v>698</v>
      </c>
      <c r="D270" s="3" t="s">
        <v>699</v>
      </c>
      <c r="E270" s="3" t="str">
        <f t="shared" si="28"/>
        <v>AF2204_February</v>
      </c>
      <c r="F270" s="10">
        <v>65747.93548385294</v>
      </c>
      <c r="G270" s="4" t="str">
        <f t="shared" si="29"/>
        <v>No shock</v>
      </c>
      <c r="H270" s="4">
        <f t="shared" si="24"/>
        <v>0</v>
      </c>
      <c r="I270" s="5">
        <v>0</v>
      </c>
      <c r="J270" s="51">
        <v>0.997777898216899</v>
      </c>
      <c r="K270" s="6" t="s">
        <v>1012</v>
      </c>
      <c r="L270" s="6" t="s">
        <v>1003</v>
      </c>
      <c r="M270">
        <f t="shared" si="25"/>
        <v>0</v>
      </c>
      <c r="N270">
        <f t="shared" si="26"/>
        <v>0</v>
      </c>
      <c r="O270">
        <f t="shared" si="27"/>
        <v>0</v>
      </c>
    </row>
    <row r="271" spans="1:15" ht="17" thickTop="1" thickBot="1" x14ac:dyDescent="0.5">
      <c r="A271" s="50" t="s">
        <v>147</v>
      </c>
      <c r="B271" s="3" t="s">
        <v>692</v>
      </c>
      <c r="C271" s="3" t="s">
        <v>700</v>
      </c>
      <c r="D271" s="3" t="s">
        <v>701</v>
      </c>
      <c r="E271" s="3" t="str">
        <f t="shared" si="28"/>
        <v>AF2205_February</v>
      </c>
      <c r="F271" s="10">
        <v>154442.50026049971</v>
      </c>
      <c r="G271" s="4" t="str">
        <f t="shared" si="29"/>
        <v>No shock</v>
      </c>
      <c r="H271" s="4">
        <f t="shared" si="24"/>
        <v>0</v>
      </c>
      <c r="I271" s="5">
        <v>0</v>
      </c>
      <c r="J271" s="51">
        <v>0.83929300142828001</v>
      </c>
      <c r="K271" s="6" t="s">
        <v>1012</v>
      </c>
      <c r="L271" s="6" t="s">
        <v>1003</v>
      </c>
      <c r="M271">
        <f t="shared" si="25"/>
        <v>0</v>
      </c>
      <c r="N271">
        <f t="shared" si="26"/>
        <v>0</v>
      </c>
      <c r="O271">
        <f t="shared" si="27"/>
        <v>0</v>
      </c>
    </row>
    <row r="272" spans="1:15" ht="17" thickTop="1" thickBot="1" x14ac:dyDescent="0.5">
      <c r="A272" s="50" t="s">
        <v>147</v>
      </c>
      <c r="B272" s="3" t="s">
        <v>692</v>
      </c>
      <c r="C272" s="3" t="s">
        <v>702</v>
      </c>
      <c r="D272" s="3" t="s">
        <v>703</v>
      </c>
      <c r="E272" s="3" t="str">
        <f t="shared" si="28"/>
        <v>AF2206_February</v>
      </c>
      <c r="F272" s="10">
        <v>63289.056298479132</v>
      </c>
      <c r="G272" s="4" t="str">
        <f t="shared" si="29"/>
        <v>No shock</v>
      </c>
      <c r="H272" s="4">
        <f t="shared" si="24"/>
        <v>0</v>
      </c>
      <c r="I272" s="5">
        <v>0</v>
      </c>
      <c r="J272" s="51">
        <v>0.99554013875123903</v>
      </c>
      <c r="K272" s="6" t="s">
        <v>1012</v>
      </c>
      <c r="L272" s="6" t="s">
        <v>1003</v>
      </c>
      <c r="M272">
        <f t="shared" si="25"/>
        <v>0</v>
      </c>
      <c r="N272">
        <f t="shared" si="26"/>
        <v>0</v>
      </c>
      <c r="O272">
        <f t="shared" si="27"/>
        <v>0</v>
      </c>
    </row>
    <row r="273" spans="1:15" ht="17" thickTop="1" thickBot="1" x14ac:dyDescent="0.5">
      <c r="A273" s="50" t="s">
        <v>147</v>
      </c>
      <c r="B273" s="3" t="s">
        <v>692</v>
      </c>
      <c r="C273" s="3" t="s">
        <v>704</v>
      </c>
      <c r="D273" s="3" t="s">
        <v>705</v>
      </c>
      <c r="E273" s="3" t="str">
        <f t="shared" si="28"/>
        <v>AF2207_February</v>
      </c>
      <c r="F273" s="10">
        <v>88510.306621084252</v>
      </c>
      <c r="G273" s="4" t="str">
        <f t="shared" si="29"/>
        <v>Shock</v>
      </c>
      <c r="H273" s="4">
        <f t="shared" si="24"/>
        <v>2</v>
      </c>
      <c r="I273" s="5">
        <v>0</v>
      </c>
      <c r="J273" s="51">
        <v>5.05760044956448E-3</v>
      </c>
      <c r="K273" s="6" t="s">
        <v>1015</v>
      </c>
      <c r="L273" s="6" t="s">
        <v>1003</v>
      </c>
      <c r="M273">
        <f t="shared" si="25"/>
        <v>0</v>
      </c>
      <c r="N273">
        <f t="shared" si="26"/>
        <v>1</v>
      </c>
      <c r="O273">
        <f t="shared" si="27"/>
        <v>1</v>
      </c>
    </row>
    <row r="274" spans="1:15" ht="17" thickTop="1" thickBot="1" x14ac:dyDescent="0.5">
      <c r="A274" s="50" t="s">
        <v>147</v>
      </c>
      <c r="B274" s="3" t="s">
        <v>706</v>
      </c>
      <c r="C274" s="3" t="s">
        <v>707</v>
      </c>
      <c r="D274" s="3" t="s">
        <v>708</v>
      </c>
      <c r="E274" s="3" t="str">
        <f t="shared" si="28"/>
        <v>AF2301_February</v>
      </c>
      <c r="F274" s="10">
        <v>254049.64716426123</v>
      </c>
      <c r="G274" s="4" t="str">
        <f t="shared" si="29"/>
        <v>No shock</v>
      </c>
      <c r="H274" s="4">
        <f t="shared" si="24"/>
        <v>0</v>
      </c>
      <c r="I274" s="5">
        <v>0</v>
      </c>
      <c r="J274" s="51">
        <v>1.0262216046653601</v>
      </c>
      <c r="K274" s="6" t="s">
        <v>1012</v>
      </c>
      <c r="L274" s="6" t="s">
        <v>1003</v>
      </c>
      <c r="M274">
        <f t="shared" si="25"/>
        <v>0</v>
      </c>
      <c r="N274">
        <f t="shared" si="26"/>
        <v>0</v>
      </c>
      <c r="O274">
        <f t="shared" si="27"/>
        <v>0</v>
      </c>
    </row>
    <row r="275" spans="1:15" ht="17" thickTop="1" thickBot="1" x14ac:dyDescent="0.5">
      <c r="A275" s="50" t="s">
        <v>147</v>
      </c>
      <c r="B275" s="3" t="s">
        <v>706</v>
      </c>
      <c r="C275" s="3" t="s">
        <v>709</v>
      </c>
      <c r="D275" s="3" t="s">
        <v>710</v>
      </c>
      <c r="E275" s="3" t="str">
        <f t="shared" si="28"/>
        <v>AF2302_February</v>
      </c>
      <c r="F275" s="10">
        <v>62687.06996126828</v>
      </c>
      <c r="G275" s="4" t="str">
        <f t="shared" si="29"/>
        <v>No shock</v>
      </c>
      <c r="H275" s="4">
        <f t="shared" si="24"/>
        <v>0</v>
      </c>
      <c r="I275" s="5">
        <v>0</v>
      </c>
      <c r="J275" s="51">
        <v>0.99989540478348804</v>
      </c>
      <c r="K275" s="6" t="s">
        <v>1012</v>
      </c>
      <c r="L275" s="6" t="s">
        <v>1003</v>
      </c>
      <c r="M275">
        <f t="shared" si="25"/>
        <v>0</v>
      </c>
      <c r="N275">
        <f t="shared" si="26"/>
        <v>0</v>
      </c>
      <c r="O275">
        <f t="shared" si="27"/>
        <v>0</v>
      </c>
    </row>
    <row r="276" spans="1:15" ht="17" thickTop="1" thickBot="1" x14ac:dyDescent="0.5">
      <c r="A276" s="50" t="s">
        <v>147</v>
      </c>
      <c r="B276" s="3" t="s">
        <v>706</v>
      </c>
      <c r="C276" s="3" t="s">
        <v>711</v>
      </c>
      <c r="D276" s="3" t="s">
        <v>712</v>
      </c>
      <c r="E276" s="3" t="str">
        <f t="shared" si="28"/>
        <v>AF2303_February</v>
      </c>
      <c r="F276" s="10">
        <v>60707.63540491747</v>
      </c>
      <c r="G276" s="4" t="str">
        <f t="shared" si="29"/>
        <v>No shock</v>
      </c>
      <c r="H276" s="4">
        <f t="shared" si="24"/>
        <v>0</v>
      </c>
      <c r="I276" s="5">
        <v>0</v>
      </c>
      <c r="J276" s="51">
        <v>1.0002898550724599</v>
      </c>
      <c r="K276" s="6" t="s">
        <v>1012</v>
      </c>
      <c r="L276" s="6" t="s">
        <v>1003</v>
      </c>
      <c r="M276">
        <f t="shared" si="25"/>
        <v>0</v>
      </c>
      <c r="N276">
        <f t="shared" si="26"/>
        <v>0</v>
      </c>
      <c r="O276">
        <f t="shared" si="27"/>
        <v>0</v>
      </c>
    </row>
    <row r="277" spans="1:15" ht="17" thickTop="1" thickBot="1" x14ac:dyDescent="0.5">
      <c r="A277" s="50" t="s">
        <v>147</v>
      </c>
      <c r="B277" s="3" t="s">
        <v>706</v>
      </c>
      <c r="C277" s="3" t="s">
        <v>713</v>
      </c>
      <c r="D277" s="3" t="s">
        <v>714</v>
      </c>
      <c r="E277" s="3" t="str">
        <f t="shared" si="28"/>
        <v>AF2304_February</v>
      </c>
      <c r="F277" s="10">
        <v>60104.65921541342</v>
      </c>
      <c r="G277" s="4" t="str">
        <f t="shared" si="29"/>
        <v>No shock</v>
      </c>
      <c r="H277" s="4">
        <f t="shared" si="24"/>
        <v>0</v>
      </c>
      <c r="I277" s="5">
        <v>0</v>
      </c>
      <c r="J277" s="51">
        <v>0.99831296547751303</v>
      </c>
      <c r="K277" s="6" t="s">
        <v>1012</v>
      </c>
      <c r="L277" s="6" t="s">
        <v>1003</v>
      </c>
      <c r="M277">
        <f t="shared" si="25"/>
        <v>0</v>
      </c>
      <c r="N277">
        <f t="shared" si="26"/>
        <v>0</v>
      </c>
      <c r="O277">
        <f t="shared" si="27"/>
        <v>0</v>
      </c>
    </row>
    <row r="278" spans="1:15" ht="17" thickTop="1" thickBot="1" x14ac:dyDescent="0.5">
      <c r="A278" s="50" t="s">
        <v>147</v>
      </c>
      <c r="B278" s="3" t="s">
        <v>706</v>
      </c>
      <c r="C278" s="3" t="s">
        <v>715</v>
      </c>
      <c r="D278" s="3" t="s">
        <v>716</v>
      </c>
      <c r="E278" s="3" t="str">
        <f t="shared" si="28"/>
        <v>AF2305_February</v>
      </c>
      <c r="F278" s="10">
        <v>126305.94744699092</v>
      </c>
      <c r="G278" s="4" t="str">
        <f t="shared" si="29"/>
        <v>No shock</v>
      </c>
      <c r="H278" s="4">
        <f t="shared" si="24"/>
        <v>0</v>
      </c>
      <c r="I278" s="5">
        <v>0</v>
      </c>
      <c r="J278" s="51">
        <v>0.99181680195340904</v>
      </c>
      <c r="K278" s="6" t="s">
        <v>1012</v>
      </c>
      <c r="L278" s="6" t="s">
        <v>1003</v>
      </c>
      <c r="M278">
        <f t="shared" si="25"/>
        <v>0</v>
      </c>
      <c r="N278">
        <f t="shared" si="26"/>
        <v>0</v>
      </c>
      <c r="O278">
        <f t="shared" si="27"/>
        <v>0</v>
      </c>
    </row>
    <row r="279" spans="1:15" ht="17" thickTop="1" thickBot="1" x14ac:dyDescent="0.5">
      <c r="A279" s="50" t="s">
        <v>147</v>
      </c>
      <c r="B279" s="3" t="s">
        <v>706</v>
      </c>
      <c r="C279" s="3" t="s">
        <v>717</v>
      </c>
      <c r="D279" s="3" t="s">
        <v>718</v>
      </c>
      <c r="E279" s="3" t="str">
        <f t="shared" si="28"/>
        <v>AF2306_February</v>
      </c>
      <c r="F279" s="10">
        <v>97262.611555968833</v>
      </c>
      <c r="G279" s="4" t="str">
        <f t="shared" si="29"/>
        <v>No shock</v>
      </c>
      <c r="H279" s="4">
        <f t="shared" si="24"/>
        <v>0</v>
      </c>
      <c r="I279" s="5">
        <v>0</v>
      </c>
      <c r="J279" s="51">
        <v>0.99997766161819202</v>
      </c>
      <c r="K279" s="6" t="s">
        <v>1012</v>
      </c>
      <c r="L279" s="6" t="s">
        <v>1003</v>
      </c>
      <c r="M279">
        <f t="shared" si="25"/>
        <v>0</v>
      </c>
      <c r="N279">
        <f t="shared" si="26"/>
        <v>0</v>
      </c>
      <c r="O279">
        <f t="shared" si="27"/>
        <v>0</v>
      </c>
    </row>
    <row r="280" spans="1:15" ht="17" thickTop="1" thickBot="1" x14ac:dyDescent="0.5">
      <c r="A280" s="50" t="s">
        <v>147</v>
      </c>
      <c r="B280" s="3" t="s">
        <v>706</v>
      </c>
      <c r="C280" s="3" t="s">
        <v>719</v>
      </c>
      <c r="D280" s="3" t="s">
        <v>720</v>
      </c>
      <c r="E280" s="3" t="str">
        <f t="shared" si="28"/>
        <v>AF2307_February</v>
      </c>
      <c r="F280" s="10">
        <v>141657.1285171895</v>
      </c>
      <c r="G280" s="4" t="str">
        <f t="shared" si="29"/>
        <v>No shock</v>
      </c>
      <c r="H280" s="4">
        <f t="shared" si="24"/>
        <v>0</v>
      </c>
      <c r="I280" s="5">
        <v>0</v>
      </c>
      <c r="J280" s="51">
        <v>1</v>
      </c>
      <c r="K280" s="6" t="s">
        <v>1012</v>
      </c>
      <c r="L280" s="6" t="s">
        <v>1003</v>
      </c>
      <c r="M280">
        <f t="shared" si="25"/>
        <v>0</v>
      </c>
      <c r="N280">
        <f t="shared" si="26"/>
        <v>0</v>
      </c>
      <c r="O280">
        <f t="shared" si="27"/>
        <v>0</v>
      </c>
    </row>
    <row r="281" spans="1:15" ht="17" thickTop="1" thickBot="1" x14ac:dyDescent="0.5">
      <c r="A281" s="50" t="s">
        <v>147</v>
      </c>
      <c r="B281" s="3" t="s">
        <v>706</v>
      </c>
      <c r="C281" s="3" t="s">
        <v>721</v>
      </c>
      <c r="D281" s="3" t="s">
        <v>722</v>
      </c>
      <c r="E281" s="3" t="str">
        <f t="shared" si="28"/>
        <v>AF2308_February</v>
      </c>
      <c r="F281" s="10">
        <v>121072.54664975341</v>
      </c>
      <c r="G281" s="4" t="str">
        <f t="shared" si="29"/>
        <v>No shock</v>
      </c>
      <c r="H281" s="4">
        <f t="shared" si="24"/>
        <v>0</v>
      </c>
      <c r="I281" s="5">
        <v>0</v>
      </c>
      <c r="J281" s="51">
        <v>0.99994974790197499</v>
      </c>
      <c r="K281" s="6" t="s">
        <v>1012</v>
      </c>
      <c r="L281" s="6" t="s">
        <v>1003</v>
      </c>
      <c r="M281">
        <f t="shared" si="25"/>
        <v>0</v>
      </c>
      <c r="N281">
        <f t="shared" si="26"/>
        <v>0</v>
      </c>
      <c r="O281">
        <f t="shared" si="27"/>
        <v>0</v>
      </c>
    </row>
    <row r="282" spans="1:15" ht="17" thickTop="1" thickBot="1" x14ac:dyDescent="0.5">
      <c r="A282" s="50" t="s">
        <v>147</v>
      </c>
      <c r="B282" s="3" t="s">
        <v>706</v>
      </c>
      <c r="C282" s="3" t="s">
        <v>723</v>
      </c>
      <c r="D282" s="3" t="s">
        <v>724</v>
      </c>
      <c r="E282" s="3" t="str">
        <f t="shared" si="28"/>
        <v>AF2309_February</v>
      </c>
      <c r="F282" s="10">
        <v>76410.607168719915</v>
      </c>
      <c r="G282" s="4" t="str">
        <f t="shared" si="29"/>
        <v>No shock</v>
      </c>
      <c r="H282" s="4">
        <f t="shared" si="24"/>
        <v>0</v>
      </c>
      <c r="I282" s="5">
        <v>0</v>
      </c>
      <c r="J282" s="51">
        <v>1</v>
      </c>
      <c r="K282" s="6" t="s">
        <v>1012</v>
      </c>
      <c r="L282" s="6" t="s">
        <v>1003</v>
      </c>
      <c r="M282">
        <f t="shared" si="25"/>
        <v>0</v>
      </c>
      <c r="N282">
        <f t="shared" si="26"/>
        <v>0</v>
      </c>
      <c r="O282">
        <f t="shared" si="27"/>
        <v>0</v>
      </c>
    </row>
    <row r="283" spans="1:15" ht="17" thickTop="1" thickBot="1" x14ac:dyDescent="0.5">
      <c r="A283" s="50" t="s">
        <v>147</v>
      </c>
      <c r="B283" s="3" t="s">
        <v>706</v>
      </c>
      <c r="C283" s="3" t="s">
        <v>725</v>
      </c>
      <c r="D283" s="3" t="s">
        <v>726</v>
      </c>
      <c r="E283" s="3" t="str">
        <f t="shared" si="28"/>
        <v>AF2310_February</v>
      </c>
      <c r="F283" s="10">
        <v>49406.965532136397</v>
      </c>
      <c r="G283" s="4" t="str">
        <f t="shared" si="29"/>
        <v>No shock</v>
      </c>
      <c r="H283" s="4">
        <f t="shared" si="24"/>
        <v>0</v>
      </c>
      <c r="I283" s="5">
        <v>0</v>
      </c>
      <c r="J283" s="51">
        <v>0.99984869117869601</v>
      </c>
      <c r="K283" s="6" t="s">
        <v>1012</v>
      </c>
      <c r="L283" s="6" t="s">
        <v>1003</v>
      </c>
      <c r="M283">
        <f t="shared" si="25"/>
        <v>0</v>
      </c>
      <c r="N283">
        <f t="shared" si="26"/>
        <v>0</v>
      </c>
      <c r="O283">
        <f t="shared" si="27"/>
        <v>0</v>
      </c>
    </row>
    <row r="284" spans="1:15" ht="17" thickTop="1" thickBot="1" x14ac:dyDescent="0.5">
      <c r="A284" s="50" t="s">
        <v>147</v>
      </c>
      <c r="B284" s="3" t="s">
        <v>727</v>
      </c>
      <c r="C284" s="3" t="s">
        <v>728</v>
      </c>
      <c r="D284" s="3" t="s">
        <v>729</v>
      </c>
      <c r="E284" s="3" t="str">
        <f t="shared" si="28"/>
        <v>AF2401_February</v>
      </c>
      <c r="F284" s="10">
        <v>58860.713526713698</v>
      </c>
      <c r="G284" s="4" t="str">
        <f t="shared" si="29"/>
        <v>No shock</v>
      </c>
      <c r="H284" s="4">
        <f t="shared" si="24"/>
        <v>0</v>
      </c>
      <c r="I284" s="5">
        <v>0</v>
      </c>
      <c r="J284" s="51">
        <v>1</v>
      </c>
      <c r="K284" s="6" t="s">
        <v>1012</v>
      </c>
      <c r="L284" s="6" t="s">
        <v>1003</v>
      </c>
      <c r="M284">
        <f t="shared" si="25"/>
        <v>0</v>
      </c>
      <c r="N284">
        <f t="shared" si="26"/>
        <v>0</v>
      </c>
      <c r="O284">
        <f t="shared" si="27"/>
        <v>0</v>
      </c>
    </row>
    <row r="285" spans="1:15" ht="17" thickTop="1" thickBot="1" x14ac:dyDescent="0.5">
      <c r="A285" s="50" t="s">
        <v>147</v>
      </c>
      <c r="B285" s="3" t="s">
        <v>727</v>
      </c>
      <c r="C285" s="3" t="s">
        <v>730</v>
      </c>
      <c r="D285" s="3" t="s">
        <v>731</v>
      </c>
      <c r="E285" s="3" t="str">
        <f t="shared" si="28"/>
        <v>AF2402_February</v>
      </c>
      <c r="F285" s="10">
        <v>110721.57410010036</v>
      </c>
      <c r="G285" s="4" t="str">
        <f t="shared" si="29"/>
        <v>No shock</v>
      </c>
      <c r="H285" s="4">
        <f t="shared" si="24"/>
        <v>0</v>
      </c>
      <c r="I285" s="5">
        <v>0</v>
      </c>
      <c r="J285" s="51">
        <v>1</v>
      </c>
      <c r="K285" s="6" t="s">
        <v>1012</v>
      </c>
      <c r="L285" s="6" t="s">
        <v>1003</v>
      </c>
      <c r="M285">
        <f t="shared" si="25"/>
        <v>0</v>
      </c>
      <c r="N285">
        <f t="shared" si="26"/>
        <v>0</v>
      </c>
      <c r="O285">
        <f t="shared" si="27"/>
        <v>0</v>
      </c>
    </row>
    <row r="286" spans="1:15" ht="17" thickTop="1" thickBot="1" x14ac:dyDescent="0.5">
      <c r="A286" s="50" t="s">
        <v>147</v>
      </c>
      <c r="B286" s="3" t="s">
        <v>727</v>
      </c>
      <c r="C286" s="3" t="s">
        <v>732</v>
      </c>
      <c r="D286" s="3" t="s">
        <v>733</v>
      </c>
      <c r="E286" s="3" t="str">
        <f t="shared" si="28"/>
        <v>AF2403_February</v>
      </c>
      <c r="F286" s="10">
        <v>94400.829357582174</v>
      </c>
      <c r="G286" s="4" t="str">
        <f t="shared" si="29"/>
        <v>No shock</v>
      </c>
      <c r="H286" s="4">
        <f t="shared" si="24"/>
        <v>0</v>
      </c>
      <c r="I286" s="5">
        <v>0</v>
      </c>
      <c r="J286" s="51">
        <v>1</v>
      </c>
      <c r="K286" s="6" t="s">
        <v>1012</v>
      </c>
      <c r="L286" s="6" t="s">
        <v>1003</v>
      </c>
      <c r="M286">
        <f t="shared" si="25"/>
        <v>0</v>
      </c>
      <c r="N286">
        <f t="shared" si="26"/>
        <v>0</v>
      </c>
      <c r="O286">
        <f t="shared" si="27"/>
        <v>0</v>
      </c>
    </row>
    <row r="287" spans="1:15" ht="17" thickTop="1" thickBot="1" x14ac:dyDescent="0.5">
      <c r="A287" s="50" t="s">
        <v>147</v>
      </c>
      <c r="B287" s="3" t="s">
        <v>727</v>
      </c>
      <c r="C287" s="3" t="s">
        <v>734</v>
      </c>
      <c r="D287" s="3" t="s">
        <v>735</v>
      </c>
      <c r="E287" s="3" t="str">
        <f t="shared" si="28"/>
        <v>AF2404_February</v>
      </c>
      <c r="F287" s="10">
        <v>65082.709984529909</v>
      </c>
      <c r="G287" s="4" t="str">
        <f t="shared" si="29"/>
        <v>No shock</v>
      </c>
      <c r="H287" s="4">
        <f t="shared" si="24"/>
        <v>0</v>
      </c>
      <c r="I287" s="5">
        <v>0</v>
      </c>
      <c r="J287" s="51">
        <v>1</v>
      </c>
      <c r="K287" s="6" t="s">
        <v>1012</v>
      </c>
      <c r="L287" s="6" t="s">
        <v>1003</v>
      </c>
      <c r="M287">
        <f t="shared" si="25"/>
        <v>0</v>
      </c>
      <c r="N287">
        <f t="shared" si="26"/>
        <v>0</v>
      </c>
      <c r="O287">
        <f t="shared" si="27"/>
        <v>0</v>
      </c>
    </row>
    <row r="288" spans="1:15" ht="17" thickTop="1" thickBot="1" x14ac:dyDescent="0.5">
      <c r="A288" s="50" t="s">
        <v>147</v>
      </c>
      <c r="B288" s="3" t="s">
        <v>727</v>
      </c>
      <c r="C288" s="3" t="s">
        <v>736</v>
      </c>
      <c r="D288" s="3" t="s">
        <v>737</v>
      </c>
      <c r="E288" s="3" t="str">
        <f t="shared" si="28"/>
        <v>AF2405_February</v>
      </c>
      <c r="F288" s="10">
        <v>90767.765975663846</v>
      </c>
      <c r="G288" s="4" t="str">
        <f t="shared" si="29"/>
        <v>No shock</v>
      </c>
      <c r="H288" s="4">
        <f t="shared" si="24"/>
        <v>0</v>
      </c>
      <c r="I288" s="5">
        <v>0</v>
      </c>
      <c r="J288" s="51">
        <v>1</v>
      </c>
      <c r="K288" s="6" t="s">
        <v>1012</v>
      </c>
      <c r="L288" s="6" t="s">
        <v>1003</v>
      </c>
      <c r="M288">
        <f t="shared" si="25"/>
        <v>0</v>
      </c>
      <c r="N288">
        <f t="shared" si="26"/>
        <v>0</v>
      </c>
      <c r="O288">
        <f t="shared" si="27"/>
        <v>0</v>
      </c>
    </row>
    <row r="289" spans="1:15" ht="17" thickTop="1" thickBot="1" x14ac:dyDescent="0.5">
      <c r="A289" s="50" t="s">
        <v>147</v>
      </c>
      <c r="B289" s="3" t="s">
        <v>727</v>
      </c>
      <c r="C289" s="3" t="s">
        <v>738</v>
      </c>
      <c r="D289" s="3" t="s">
        <v>739</v>
      </c>
      <c r="E289" s="3" t="str">
        <f t="shared" si="28"/>
        <v>AF2406_February</v>
      </c>
      <c r="F289" s="10">
        <v>120570.86682109348</v>
      </c>
      <c r="G289" s="4" t="str">
        <f t="shared" si="29"/>
        <v>No shock</v>
      </c>
      <c r="H289" s="4">
        <f t="shared" si="24"/>
        <v>0</v>
      </c>
      <c r="I289" s="5">
        <v>0</v>
      </c>
      <c r="J289" s="51">
        <v>1</v>
      </c>
      <c r="K289" s="6" t="s">
        <v>1012</v>
      </c>
      <c r="L289" s="6" t="s">
        <v>1003</v>
      </c>
      <c r="M289">
        <f t="shared" si="25"/>
        <v>0</v>
      </c>
      <c r="N289">
        <f t="shared" si="26"/>
        <v>0</v>
      </c>
      <c r="O289">
        <f t="shared" si="27"/>
        <v>0</v>
      </c>
    </row>
    <row r="290" spans="1:15" ht="17" thickTop="1" thickBot="1" x14ac:dyDescent="0.5">
      <c r="A290" s="50" t="s">
        <v>147</v>
      </c>
      <c r="B290" s="3" t="s">
        <v>727</v>
      </c>
      <c r="C290" s="3" t="s">
        <v>740</v>
      </c>
      <c r="D290" s="3" t="s">
        <v>741</v>
      </c>
      <c r="E290" s="3" t="str">
        <f t="shared" si="28"/>
        <v>AF2407_February</v>
      </c>
      <c r="F290" s="10">
        <v>80928.588358222347</v>
      </c>
      <c r="G290" s="4" t="str">
        <f t="shared" si="29"/>
        <v>No shock</v>
      </c>
      <c r="H290" s="4">
        <f t="shared" si="24"/>
        <v>0</v>
      </c>
      <c r="I290" s="5">
        <v>0</v>
      </c>
      <c r="J290" s="51">
        <v>1</v>
      </c>
      <c r="K290" s="6" t="s">
        <v>1012</v>
      </c>
      <c r="L290" s="6" t="s">
        <v>1003</v>
      </c>
      <c r="M290">
        <f t="shared" si="25"/>
        <v>0</v>
      </c>
      <c r="N290">
        <f t="shared" si="26"/>
        <v>0</v>
      </c>
      <c r="O290">
        <f t="shared" si="27"/>
        <v>0</v>
      </c>
    </row>
    <row r="291" spans="1:15" ht="17" thickTop="1" thickBot="1" x14ac:dyDescent="0.5">
      <c r="A291" s="50" t="s">
        <v>147</v>
      </c>
      <c r="B291" s="3" t="s">
        <v>727</v>
      </c>
      <c r="C291" s="3" t="s">
        <v>742</v>
      </c>
      <c r="D291" s="3" t="s">
        <v>743</v>
      </c>
      <c r="E291" s="3" t="str">
        <f t="shared" si="28"/>
        <v>AF2408_February</v>
      </c>
      <c r="F291" s="10">
        <v>43945.29383763652</v>
      </c>
      <c r="G291" s="4" t="str">
        <f t="shared" si="29"/>
        <v>No shock</v>
      </c>
      <c r="H291" s="4">
        <f t="shared" si="24"/>
        <v>0</v>
      </c>
      <c r="I291" s="5">
        <v>0</v>
      </c>
      <c r="J291" s="51">
        <v>1</v>
      </c>
      <c r="K291" s="6" t="s">
        <v>1012</v>
      </c>
      <c r="L291" s="6" t="s">
        <v>1003</v>
      </c>
      <c r="M291">
        <f t="shared" si="25"/>
        <v>0</v>
      </c>
      <c r="N291">
        <f t="shared" si="26"/>
        <v>0</v>
      </c>
      <c r="O291">
        <f t="shared" si="27"/>
        <v>0</v>
      </c>
    </row>
    <row r="292" spans="1:15" ht="17" thickTop="1" thickBot="1" x14ac:dyDescent="0.5">
      <c r="A292" s="50" t="s">
        <v>147</v>
      </c>
      <c r="B292" s="3" t="s">
        <v>727</v>
      </c>
      <c r="C292" s="3" t="s">
        <v>744</v>
      </c>
      <c r="D292" s="3" t="s">
        <v>745</v>
      </c>
      <c r="E292" s="3" t="str">
        <f t="shared" si="28"/>
        <v>AF2409_February</v>
      </c>
      <c r="F292" s="10">
        <v>43910.81145114058</v>
      </c>
      <c r="G292" s="4" t="str">
        <f t="shared" si="29"/>
        <v>No shock</v>
      </c>
      <c r="H292" s="4">
        <f t="shared" si="24"/>
        <v>0</v>
      </c>
      <c r="I292" s="5">
        <v>0</v>
      </c>
      <c r="J292" s="51">
        <v>1</v>
      </c>
      <c r="K292" s="6" t="s">
        <v>1012</v>
      </c>
      <c r="L292" s="6" t="s">
        <v>1003</v>
      </c>
      <c r="M292">
        <f t="shared" si="25"/>
        <v>0</v>
      </c>
      <c r="N292">
        <f t="shared" si="26"/>
        <v>0</v>
      </c>
      <c r="O292">
        <f t="shared" si="27"/>
        <v>0</v>
      </c>
    </row>
    <row r="293" spans="1:15" ht="17" thickTop="1" thickBot="1" x14ac:dyDescent="0.5">
      <c r="A293" s="50" t="s">
        <v>147</v>
      </c>
      <c r="B293" s="3" t="s">
        <v>746</v>
      </c>
      <c r="C293" s="3" t="s">
        <v>747</v>
      </c>
      <c r="D293" s="3" t="s">
        <v>748</v>
      </c>
      <c r="E293" s="3" t="str">
        <f t="shared" si="28"/>
        <v>AF2501_February</v>
      </c>
      <c r="F293" s="10">
        <v>177336.07028498684</v>
      </c>
      <c r="G293" s="4" t="str">
        <f t="shared" si="29"/>
        <v>No shock</v>
      </c>
      <c r="H293" s="4">
        <f t="shared" si="24"/>
        <v>0</v>
      </c>
      <c r="I293" s="5">
        <v>0</v>
      </c>
      <c r="J293" s="51">
        <v>0.99289368959636204</v>
      </c>
      <c r="K293" s="6" t="s">
        <v>1012</v>
      </c>
      <c r="L293" s="6" t="s">
        <v>1003</v>
      </c>
      <c r="M293">
        <f t="shared" si="25"/>
        <v>0</v>
      </c>
      <c r="N293">
        <f t="shared" si="26"/>
        <v>0</v>
      </c>
      <c r="O293">
        <f t="shared" si="27"/>
        <v>0</v>
      </c>
    </row>
    <row r="294" spans="1:15" ht="17" thickTop="1" thickBot="1" x14ac:dyDescent="0.5">
      <c r="A294" s="50" t="s">
        <v>147</v>
      </c>
      <c r="B294" s="3" t="s">
        <v>746</v>
      </c>
      <c r="C294" s="3" t="s">
        <v>749</v>
      </c>
      <c r="D294" s="3" t="s">
        <v>750</v>
      </c>
      <c r="E294" s="3" t="str">
        <f t="shared" si="28"/>
        <v>AF2502_February</v>
      </c>
      <c r="F294" s="10">
        <v>96514.153332213304</v>
      </c>
      <c r="G294" s="4" t="str">
        <f t="shared" si="29"/>
        <v>No shock</v>
      </c>
      <c r="H294" s="4">
        <f t="shared" si="24"/>
        <v>0</v>
      </c>
      <c r="I294" s="5">
        <v>0</v>
      </c>
      <c r="J294" s="51" t="s">
        <v>1013</v>
      </c>
      <c r="K294" s="6" t="s">
        <v>1013</v>
      </c>
      <c r="L294" s="6" t="s">
        <v>1003</v>
      </c>
      <c r="M294">
        <f t="shared" si="25"/>
        <v>0</v>
      </c>
      <c r="N294">
        <f t="shared" si="26"/>
        <v>0</v>
      </c>
      <c r="O294">
        <f t="shared" si="27"/>
        <v>0</v>
      </c>
    </row>
    <row r="295" spans="1:15" ht="17" thickTop="1" thickBot="1" x14ac:dyDescent="0.5">
      <c r="A295" s="50" t="s">
        <v>147</v>
      </c>
      <c r="B295" s="3" t="s">
        <v>746</v>
      </c>
      <c r="C295" s="3" t="s">
        <v>751</v>
      </c>
      <c r="D295" s="3" t="s">
        <v>752</v>
      </c>
      <c r="E295" s="3" t="str">
        <f t="shared" si="28"/>
        <v>AF2503_February</v>
      </c>
      <c r="F295" s="10">
        <v>45601.32936362685</v>
      </c>
      <c r="G295" s="4" t="str">
        <f t="shared" si="29"/>
        <v>No shock</v>
      </c>
      <c r="H295" s="4">
        <f t="shared" si="24"/>
        <v>0</v>
      </c>
      <c r="I295" s="5">
        <v>0</v>
      </c>
      <c r="J295" s="51" t="s">
        <v>1014</v>
      </c>
      <c r="K295" s="6" t="s">
        <v>1012</v>
      </c>
      <c r="L295" s="6" t="s">
        <v>1003</v>
      </c>
      <c r="M295">
        <f t="shared" si="25"/>
        <v>0</v>
      </c>
      <c r="N295">
        <f t="shared" si="26"/>
        <v>0</v>
      </c>
      <c r="O295">
        <f t="shared" si="27"/>
        <v>0</v>
      </c>
    </row>
    <row r="296" spans="1:15" ht="17" thickTop="1" thickBot="1" x14ac:dyDescent="0.5">
      <c r="A296" s="50" t="s">
        <v>147</v>
      </c>
      <c r="B296" s="3" t="s">
        <v>746</v>
      </c>
      <c r="C296" s="3" t="s">
        <v>753</v>
      </c>
      <c r="D296" s="3" t="s">
        <v>754</v>
      </c>
      <c r="E296" s="3" t="str">
        <f t="shared" si="28"/>
        <v>AF2504_February</v>
      </c>
      <c r="F296" s="10">
        <v>95831.407453962034</v>
      </c>
      <c r="G296" s="4" t="str">
        <f t="shared" si="29"/>
        <v>No shock</v>
      </c>
      <c r="H296" s="4">
        <f t="shared" si="24"/>
        <v>0</v>
      </c>
      <c r="I296" s="5">
        <v>0</v>
      </c>
      <c r="J296" s="51">
        <v>1.00023259420065</v>
      </c>
      <c r="K296" s="6" t="s">
        <v>1012</v>
      </c>
      <c r="L296" s="6" t="s">
        <v>1003</v>
      </c>
      <c r="M296">
        <f t="shared" si="25"/>
        <v>0</v>
      </c>
      <c r="N296">
        <f t="shared" si="26"/>
        <v>0</v>
      </c>
      <c r="O296">
        <f t="shared" si="27"/>
        <v>0</v>
      </c>
    </row>
    <row r="297" spans="1:15" ht="17" thickTop="1" thickBot="1" x14ac:dyDescent="0.5">
      <c r="A297" s="50" t="s">
        <v>147</v>
      </c>
      <c r="B297" s="3" t="s">
        <v>746</v>
      </c>
      <c r="C297" s="3" t="s">
        <v>755</v>
      </c>
      <c r="D297" s="3" t="s">
        <v>756</v>
      </c>
      <c r="E297" s="3" t="str">
        <f t="shared" si="28"/>
        <v>AF2505_February</v>
      </c>
      <c r="F297" s="10">
        <v>71677.228808630534</v>
      </c>
      <c r="G297" s="4" t="str">
        <f t="shared" si="29"/>
        <v>No shock</v>
      </c>
      <c r="H297" s="4">
        <f t="shared" si="24"/>
        <v>0</v>
      </c>
      <c r="I297" s="5">
        <v>0</v>
      </c>
      <c r="J297" s="51">
        <v>0.99973229821978304</v>
      </c>
      <c r="K297" s="6" t="s">
        <v>1012</v>
      </c>
      <c r="L297" s="6" t="s">
        <v>1003</v>
      </c>
      <c r="M297">
        <f t="shared" si="25"/>
        <v>0</v>
      </c>
      <c r="N297">
        <f t="shared" si="26"/>
        <v>0</v>
      </c>
      <c r="O297">
        <f t="shared" si="27"/>
        <v>0</v>
      </c>
    </row>
    <row r="298" spans="1:15" ht="17" thickTop="1" thickBot="1" x14ac:dyDescent="0.5">
      <c r="A298" s="50" t="s">
        <v>147</v>
      </c>
      <c r="B298" s="3" t="s">
        <v>746</v>
      </c>
      <c r="C298" s="3" t="s">
        <v>757</v>
      </c>
      <c r="D298" s="3" t="s">
        <v>758</v>
      </c>
      <c r="E298" s="3" t="str">
        <f t="shared" si="28"/>
        <v>AF2506_February</v>
      </c>
      <c r="F298" s="10">
        <v>32388.164712989754</v>
      </c>
      <c r="G298" s="4" t="str">
        <f t="shared" si="29"/>
        <v>Shock</v>
      </c>
      <c r="H298" s="4">
        <f t="shared" si="24"/>
        <v>2</v>
      </c>
      <c r="I298" s="5">
        <v>0</v>
      </c>
      <c r="J298" s="51">
        <v>0</v>
      </c>
      <c r="K298" s="6" t="s">
        <v>1015</v>
      </c>
      <c r="L298" s="6" t="s">
        <v>1003</v>
      </c>
      <c r="M298">
        <f t="shared" si="25"/>
        <v>0</v>
      </c>
      <c r="N298">
        <f t="shared" si="26"/>
        <v>1</v>
      </c>
      <c r="O298">
        <f t="shared" si="27"/>
        <v>1</v>
      </c>
    </row>
    <row r="299" spans="1:15" ht="17" thickTop="1" thickBot="1" x14ac:dyDescent="0.5">
      <c r="A299" s="50" t="s">
        <v>147</v>
      </c>
      <c r="B299" s="3" t="s">
        <v>746</v>
      </c>
      <c r="C299" s="3" t="s">
        <v>759</v>
      </c>
      <c r="D299" s="3" t="s">
        <v>760</v>
      </c>
      <c r="E299" s="3" t="str">
        <f t="shared" si="28"/>
        <v>AF2507_February</v>
      </c>
      <c r="F299" s="10">
        <v>79413.350578525249</v>
      </c>
      <c r="G299" s="4" t="str">
        <f t="shared" si="29"/>
        <v>No shock</v>
      </c>
      <c r="H299" s="4">
        <f t="shared" si="24"/>
        <v>0</v>
      </c>
      <c r="I299" s="5">
        <v>0</v>
      </c>
      <c r="J299" s="51">
        <v>1</v>
      </c>
      <c r="K299" s="6" t="s">
        <v>1012</v>
      </c>
      <c r="L299" s="6" t="s">
        <v>1003</v>
      </c>
      <c r="M299">
        <f t="shared" si="25"/>
        <v>0</v>
      </c>
      <c r="N299">
        <f t="shared" si="26"/>
        <v>0</v>
      </c>
      <c r="O299">
        <f t="shared" si="27"/>
        <v>0</v>
      </c>
    </row>
    <row r="300" spans="1:15" ht="17" thickTop="1" thickBot="1" x14ac:dyDescent="0.5">
      <c r="A300" s="50" t="s">
        <v>147</v>
      </c>
      <c r="B300" s="3" t="s">
        <v>761</v>
      </c>
      <c r="C300" s="3" t="s">
        <v>762</v>
      </c>
      <c r="D300" s="3" t="s">
        <v>763</v>
      </c>
      <c r="E300" s="3" t="str">
        <f t="shared" si="28"/>
        <v>AF2601_February</v>
      </c>
      <c r="F300" s="10">
        <v>81946.400841400071</v>
      </c>
      <c r="G300" s="4" t="str">
        <f t="shared" si="29"/>
        <v>Shock</v>
      </c>
      <c r="H300" s="4">
        <f t="shared" si="24"/>
        <v>1</v>
      </c>
      <c r="I300" s="5">
        <v>0.33333333333333298</v>
      </c>
      <c r="J300" s="51">
        <v>1.3022222222222199</v>
      </c>
      <c r="K300" s="6" t="s">
        <v>1012</v>
      </c>
      <c r="L300" s="6" t="s">
        <v>1003</v>
      </c>
      <c r="M300">
        <f t="shared" si="25"/>
        <v>1</v>
      </c>
      <c r="N300">
        <f t="shared" si="26"/>
        <v>0</v>
      </c>
      <c r="O300">
        <f t="shared" si="27"/>
        <v>0</v>
      </c>
    </row>
    <row r="301" spans="1:15" ht="17" thickTop="1" thickBot="1" x14ac:dyDescent="0.5">
      <c r="A301" s="50" t="s">
        <v>147</v>
      </c>
      <c r="B301" s="3" t="s">
        <v>761</v>
      </c>
      <c r="C301" s="3" t="s">
        <v>764</v>
      </c>
      <c r="D301" s="3" t="s">
        <v>765</v>
      </c>
      <c r="E301" s="3" t="str">
        <f t="shared" si="28"/>
        <v>AF2602_February</v>
      </c>
      <c r="F301" s="10">
        <v>54604.866280423346</v>
      </c>
      <c r="G301" s="4" t="str">
        <f t="shared" si="29"/>
        <v>No shock</v>
      </c>
      <c r="H301" s="4">
        <f t="shared" si="24"/>
        <v>0</v>
      </c>
      <c r="I301" s="5">
        <v>0</v>
      </c>
      <c r="J301" s="51" t="s">
        <v>1013</v>
      </c>
      <c r="K301" s="6" t="s">
        <v>1013</v>
      </c>
      <c r="L301" s="6" t="s">
        <v>1003</v>
      </c>
      <c r="M301">
        <f t="shared" si="25"/>
        <v>0</v>
      </c>
      <c r="N301">
        <f t="shared" si="26"/>
        <v>0</v>
      </c>
      <c r="O301">
        <f t="shared" si="27"/>
        <v>0</v>
      </c>
    </row>
    <row r="302" spans="1:15" ht="17" thickTop="1" thickBot="1" x14ac:dyDescent="0.5">
      <c r="A302" s="50" t="s">
        <v>147</v>
      </c>
      <c r="B302" s="3" t="s">
        <v>761</v>
      </c>
      <c r="C302" s="3" t="s">
        <v>766</v>
      </c>
      <c r="D302" s="3" t="s">
        <v>767</v>
      </c>
      <c r="E302" s="3" t="str">
        <f t="shared" si="28"/>
        <v>AF2603_February</v>
      </c>
      <c r="F302" s="10">
        <v>36393.245650132274</v>
      </c>
      <c r="G302" s="4" t="str">
        <f t="shared" si="29"/>
        <v>No shock</v>
      </c>
      <c r="H302" s="4">
        <f t="shared" si="24"/>
        <v>0</v>
      </c>
      <c r="I302" s="5">
        <v>0</v>
      </c>
      <c r="J302" s="51" t="s">
        <v>1013</v>
      </c>
      <c r="K302" s="6" t="s">
        <v>1013</v>
      </c>
      <c r="L302" s="6" t="s">
        <v>1003</v>
      </c>
      <c r="M302">
        <f t="shared" si="25"/>
        <v>0</v>
      </c>
      <c r="N302">
        <f t="shared" si="26"/>
        <v>0</v>
      </c>
      <c r="O302">
        <f t="shared" si="27"/>
        <v>0</v>
      </c>
    </row>
    <row r="303" spans="1:15" ht="17" thickTop="1" thickBot="1" x14ac:dyDescent="0.5">
      <c r="A303" s="50" t="s">
        <v>147</v>
      </c>
      <c r="B303" s="3" t="s">
        <v>761</v>
      </c>
      <c r="C303" s="3" t="s">
        <v>768</v>
      </c>
      <c r="D303" s="3" t="s">
        <v>769</v>
      </c>
      <c r="E303" s="3" t="str">
        <f t="shared" si="28"/>
        <v>AF2604_February</v>
      </c>
      <c r="F303" s="10">
        <v>36139.560246918016</v>
      </c>
      <c r="G303" s="4" t="str">
        <f t="shared" si="29"/>
        <v>No shock</v>
      </c>
      <c r="H303" s="4">
        <f t="shared" si="24"/>
        <v>0</v>
      </c>
      <c r="I303" s="5">
        <v>0</v>
      </c>
      <c r="J303" s="51" t="s">
        <v>1013</v>
      </c>
      <c r="K303" s="6" t="s">
        <v>1013</v>
      </c>
      <c r="L303" s="6" t="s">
        <v>1003</v>
      </c>
      <c r="M303">
        <f t="shared" si="25"/>
        <v>0</v>
      </c>
      <c r="N303">
        <f t="shared" si="26"/>
        <v>0</v>
      </c>
      <c r="O303">
        <f t="shared" si="27"/>
        <v>0</v>
      </c>
    </row>
    <row r="304" spans="1:15" ht="17" thickTop="1" thickBot="1" x14ac:dyDescent="0.5">
      <c r="A304" s="50" t="s">
        <v>147</v>
      </c>
      <c r="B304" s="3" t="s">
        <v>761</v>
      </c>
      <c r="C304" s="3" t="s">
        <v>770</v>
      </c>
      <c r="D304" s="3" t="s">
        <v>771</v>
      </c>
      <c r="E304" s="3" t="str">
        <f t="shared" si="28"/>
        <v>AF2605_February</v>
      </c>
      <c r="F304" s="10">
        <v>49230.007231552663</v>
      </c>
      <c r="G304" s="4" t="str">
        <f t="shared" si="29"/>
        <v>No shock</v>
      </c>
      <c r="H304" s="4">
        <f t="shared" si="24"/>
        <v>0</v>
      </c>
      <c r="I304" s="5">
        <v>0</v>
      </c>
      <c r="J304" s="51">
        <v>1</v>
      </c>
      <c r="K304" s="6" t="s">
        <v>1012</v>
      </c>
      <c r="L304" s="6" t="s">
        <v>1003</v>
      </c>
      <c r="M304">
        <f t="shared" si="25"/>
        <v>0</v>
      </c>
      <c r="N304">
        <f t="shared" si="26"/>
        <v>0</v>
      </c>
      <c r="O304">
        <f t="shared" si="27"/>
        <v>0</v>
      </c>
    </row>
    <row r="305" spans="1:15" ht="17" thickTop="1" thickBot="1" x14ac:dyDescent="0.5">
      <c r="A305" s="50" t="s">
        <v>147</v>
      </c>
      <c r="B305" s="3" t="s">
        <v>761</v>
      </c>
      <c r="C305" s="3" t="s">
        <v>772</v>
      </c>
      <c r="D305" s="3" t="s">
        <v>773</v>
      </c>
      <c r="E305" s="3" t="str">
        <f t="shared" si="28"/>
        <v>AF2606_February</v>
      </c>
      <c r="F305" s="10">
        <v>89770.043019478384</v>
      </c>
      <c r="G305" s="4" t="str">
        <f t="shared" si="29"/>
        <v>No shock</v>
      </c>
      <c r="H305" s="4">
        <f t="shared" si="24"/>
        <v>0</v>
      </c>
      <c r="I305" s="5">
        <v>0</v>
      </c>
      <c r="J305" s="51" t="s">
        <v>1013</v>
      </c>
      <c r="K305" s="6" t="s">
        <v>1013</v>
      </c>
      <c r="L305" s="6" t="s">
        <v>1003</v>
      </c>
      <c r="M305">
        <f t="shared" si="25"/>
        <v>0</v>
      </c>
      <c r="N305">
        <f t="shared" si="26"/>
        <v>0</v>
      </c>
      <c r="O305">
        <f t="shared" si="27"/>
        <v>0</v>
      </c>
    </row>
    <row r="306" spans="1:15" ht="17" thickTop="1" thickBot="1" x14ac:dyDescent="0.5">
      <c r="A306" s="50" t="s">
        <v>147</v>
      </c>
      <c r="B306" s="3" t="s">
        <v>761</v>
      </c>
      <c r="C306" s="3" t="s">
        <v>774</v>
      </c>
      <c r="D306" s="3" t="s">
        <v>775</v>
      </c>
      <c r="E306" s="3" t="str">
        <f t="shared" si="28"/>
        <v>AF2607_February</v>
      </c>
      <c r="F306" s="10">
        <v>53941.87264340523</v>
      </c>
      <c r="G306" s="4" t="str">
        <f t="shared" si="29"/>
        <v>No shock</v>
      </c>
      <c r="H306" s="4">
        <f t="shared" si="24"/>
        <v>0</v>
      </c>
      <c r="I306" s="5">
        <v>0</v>
      </c>
      <c r="J306" s="51">
        <v>1</v>
      </c>
      <c r="K306" s="6" t="s">
        <v>1012</v>
      </c>
      <c r="L306" s="6" t="s">
        <v>1003</v>
      </c>
      <c r="M306">
        <f t="shared" si="25"/>
        <v>0</v>
      </c>
      <c r="N306">
        <f t="shared" si="26"/>
        <v>0</v>
      </c>
      <c r="O306">
        <f t="shared" si="27"/>
        <v>0</v>
      </c>
    </row>
    <row r="307" spans="1:15" ht="17" thickTop="1" thickBot="1" x14ac:dyDescent="0.5">
      <c r="A307" s="50" t="s">
        <v>147</v>
      </c>
      <c r="B307" s="3" t="s">
        <v>761</v>
      </c>
      <c r="C307" s="3" t="s">
        <v>776</v>
      </c>
      <c r="D307" s="3" t="s">
        <v>777</v>
      </c>
      <c r="E307" s="3" t="str">
        <f t="shared" si="28"/>
        <v>AF2608_February</v>
      </c>
      <c r="F307" s="10">
        <v>18980.175742546329</v>
      </c>
      <c r="G307" s="4" t="str">
        <f t="shared" si="29"/>
        <v>No shock</v>
      </c>
      <c r="H307" s="4">
        <f t="shared" si="24"/>
        <v>0</v>
      </c>
      <c r="I307" s="5">
        <v>0</v>
      </c>
      <c r="J307" s="51">
        <v>1</v>
      </c>
      <c r="K307" s="6" t="s">
        <v>1012</v>
      </c>
      <c r="L307" s="6" t="s">
        <v>1003</v>
      </c>
      <c r="M307">
        <f t="shared" si="25"/>
        <v>0</v>
      </c>
      <c r="N307">
        <f t="shared" si="26"/>
        <v>0</v>
      </c>
      <c r="O307">
        <f t="shared" si="27"/>
        <v>0</v>
      </c>
    </row>
    <row r="308" spans="1:15" ht="17" thickTop="1" thickBot="1" x14ac:dyDescent="0.5">
      <c r="A308" s="50" t="s">
        <v>147</v>
      </c>
      <c r="B308" s="3" t="s">
        <v>761</v>
      </c>
      <c r="C308" s="3" t="s">
        <v>778</v>
      </c>
      <c r="D308" s="3" t="s">
        <v>779</v>
      </c>
      <c r="E308" s="3" t="str">
        <f t="shared" si="28"/>
        <v>AF2609_February</v>
      </c>
      <c r="F308" s="10">
        <v>15391.312199673186</v>
      </c>
      <c r="G308" s="4" t="str">
        <f t="shared" si="29"/>
        <v>No shock</v>
      </c>
      <c r="H308" s="4">
        <f t="shared" si="24"/>
        <v>0</v>
      </c>
      <c r="I308" s="5">
        <v>0</v>
      </c>
      <c r="J308" s="51">
        <v>1</v>
      </c>
      <c r="K308" s="6" t="s">
        <v>1012</v>
      </c>
      <c r="L308" s="6" t="s">
        <v>1003</v>
      </c>
      <c r="M308">
        <f t="shared" si="25"/>
        <v>0</v>
      </c>
      <c r="N308">
        <f t="shared" si="26"/>
        <v>0</v>
      </c>
      <c r="O308">
        <f t="shared" si="27"/>
        <v>0</v>
      </c>
    </row>
    <row r="309" spans="1:15" ht="17" thickTop="1" thickBot="1" x14ac:dyDescent="0.5">
      <c r="A309" s="50" t="s">
        <v>147</v>
      </c>
      <c r="B309" s="3" t="s">
        <v>761</v>
      </c>
      <c r="C309" s="3" t="s">
        <v>780</v>
      </c>
      <c r="D309" s="3" t="s">
        <v>781</v>
      </c>
      <c r="E309" s="3" t="str">
        <f t="shared" si="28"/>
        <v>AF2610_February</v>
      </c>
      <c r="F309" s="10">
        <v>40712.283932823739</v>
      </c>
      <c r="G309" s="4" t="str">
        <f t="shared" si="29"/>
        <v>No shock</v>
      </c>
      <c r="H309" s="4">
        <f t="shared" si="24"/>
        <v>0</v>
      </c>
      <c r="I309" s="5">
        <v>0</v>
      </c>
      <c r="J309" s="51">
        <v>1</v>
      </c>
      <c r="K309" s="6" t="s">
        <v>1012</v>
      </c>
      <c r="L309" s="6" t="s">
        <v>1003</v>
      </c>
      <c r="M309">
        <f t="shared" si="25"/>
        <v>0</v>
      </c>
      <c r="N309">
        <f t="shared" si="26"/>
        <v>0</v>
      </c>
      <c r="O309">
        <f t="shared" si="27"/>
        <v>0</v>
      </c>
    </row>
    <row r="310" spans="1:15" ht="17" thickTop="1" thickBot="1" x14ac:dyDescent="0.5">
      <c r="A310" s="50" t="s">
        <v>147</v>
      </c>
      <c r="B310" s="3" t="s">
        <v>761</v>
      </c>
      <c r="C310" s="3" t="s">
        <v>782</v>
      </c>
      <c r="D310" s="3" t="s">
        <v>783</v>
      </c>
      <c r="E310" s="3" t="str">
        <f t="shared" si="28"/>
        <v>AF2611_February</v>
      </c>
      <c r="F310" s="10">
        <v>50624.494096760551</v>
      </c>
      <c r="G310" s="4" t="str">
        <f t="shared" si="29"/>
        <v>No shock</v>
      </c>
      <c r="H310" s="4">
        <f t="shared" si="24"/>
        <v>0</v>
      </c>
      <c r="I310" s="5">
        <v>0</v>
      </c>
      <c r="J310" s="51" t="s">
        <v>1013</v>
      </c>
      <c r="K310" s="6" t="s">
        <v>1013</v>
      </c>
      <c r="L310" s="6" t="s">
        <v>1003</v>
      </c>
      <c r="M310">
        <f t="shared" si="25"/>
        <v>0</v>
      </c>
      <c r="N310">
        <f t="shared" si="26"/>
        <v>0</v>
      </c>
      <c r="O310">
        <f t="shared" si="27"/>
        <v>0</v>
      </c>
    </row>
    <row r="311" spans="1:15" ht="17" thickTop="1" thickBot="1" x14ac:dyDescent="0.5">
      <c r="A311" s="50" t="s">
        <v>147</v>
      </c>
      <c r="B311" s="3" t="s">
        <v>784</v>
      </c>
      <c r="C311" s="3" t="s">
        <v>784</v>
      </c>
      <c r="D311" s="3" t="s">
        <v>785</v>
      </c>
      <c r="E311" s="3" t="str">
        <f t="shared" si="28"/>
        <v>AF2701_February</v>
      </c>
      <c r="F311" s="10">
        <v>855552.68444012338</v>
      </c>
      <c r="G311" s="4" t="str">
        <f t="shared" si="29"/>
        <v>No shock</v>
      </c>
      <c r="H311" s="4">
        <f t="shared" si="24"/>
        <v>0</v>
      </c>
      <c r="I311" s="5">
        <v>7.69230769230769E-2</v>
      </c>
      <c r="J311" s="51">
        <v>2.0152391304347801</v>
      </c>
      <c r="K311" s="6" t="s">
        <v>1012</v>
      </c>
      <c r="L311" s="6" t="s">
        <v>1003</v>
      </c>
      <c r="M311">
        <f t="shared" si="25"/>
        <v>0</v>
      </c>
      <c r="N311">
        <f t="shared" si="26"/>
        <v>0</v>
      </c>
      <c r="O311">
        <f t="shared" si="27"/>
        <v>0</v>
      </c>
    </row>
    <row r="312" spans="1:15" ht="17" thickTop="1" thickBot="1" x14ac:dyDescent="0.5">
      <c r="A312" s="50" t="s">
        <v>147</v>
      </c>
      <c r="B312" s="3" t="s">
        <v>784</v>
      </c>
      <c r="C312" s="3" t="s">
        <v>786</v>
      </c>
      <c r="D312" s="3" t="s">
        <v>787</v>
      </c>
      <c r="E312" s="3" t="str">
        <f t="shared" si="28"/>
        <v>AF2702_February</v>
      </c>
      <c r="F312" s="10">
        <v>89282.432755776696</v>
      </c>
      <c r="G312" s="4" t="str">
        <f t="shared" si="29"/>
        <v>No shock</v>
      </c>
      <c r="H312" s="4">
        <f t="shared" si="24"/>
        <v>0</v>
      </c>
      <c r="I312" s="5">
        <v>0</v>
      </c>
      <c r="J312" s="51" t="s">
        <v>1013</v>
      </c>
      <c r="K312" s="6" t="s">
        <v>1013</v>
      </c>
      <c r="L312" s="6" t="s">
        <v>1003</v>
      </c>
      <c r="M312">
        <f t="shared" si="25"/>
        <v>0</v>
      </c>
      <c r="N312">
        <f t="shared" si="26"/>
        <v>0</v>
      </c>
      <c r="O312">
        <f t="shared" si="27"/>
        <v>0</v>
      </c>
    </row>
    <row r="313" spans="1:15" ht="17" thickTop="1" thickBot="1" x14ac:dyDescent="0.5">
      <c r="A313" s="50" t="s">
        <v>147</v>
      </c>
      <c r="B313" s="3" t="s">
        <v>784</v>
      </c>
      <c r="C313" s="3" t="s">
        <v>788</v>
      </c>
      <c r="D313" s="3" t="s">
        <v>789</v>
      </c>
      <c r="E313" s="3" t="str">
        <f t="shared" si="28"/>
        <v>AF2703_February</v>
      </c>
      <c r="F313" s="10">
        <v>63377.389082527669</v>
      </c>
      <c r="G313" s="4" t="str">
        <f t="shared" si="29"/>
        <v>No shock</v>
      </c>
      <c r="H313" s="4">
        <f t="shared" si="24"/>
        <v>0</v>
      </c>
      <c r="I313" s="5">
        <v>0</v>
      </c>
      <c r="J313" s="51" t="s">
        <v>1014</v>
      </c>
      <c r="K313" s="6" t="s">
        <v>1012</v>
      </c>
      <c r="L313" s="6" t="s">
        <v>1003</v>
      </c>
      <c r="M313">
        <f t="shared" si="25"/>
        <v>0</v>
      </c>
      <c r="N313">
        <f t="shared" si="26"/>
        <v>0</v>
      </c>
      <c r="O313">
        <f t="shared" si="27"/>
        <v>0</v>
      </c>
    </row>
    <row r="314" spans="1:15" ht="17" thickTop="1" thickBot="1" x14ac:dyDescent="0.5">
      <c r="A314" s="50" t="s">
        <v>147</v>
      </c>
      <c r="B314" s="3" t="s">
        <v>784</v>
      </c>
      <c r="C314" s="3" t="s">
        <v>790</v>
      </c>
      <c r="D314" s="3" t="s">
        <v>791</v>
      </c>
      <c r="E314" s="3" t="str">
        <f t="shared" si="28"/>
        <v>AF2704_February</v>
      </c>
      <c r="F314" s="10">
        <v>129226.36354544543</v>
      </c>
      <c r="G314" s="4" t="str">
        <f t="shared" si="29"/>
        <v>No shock</v>
      </c>
      <c r="H314" s="4">
        <f t="shared" si="24"/>
        <v>0</v>
      </c>
      <c r="I314" s="5">
        <v>0</v>
      </c>
      <c r="J314" s="51">
        <v>1.1505763688760799</v>
      </c>
      <c r="K314" s="6" t="s">
        <v>1012</v>
      </c>
      <c r="L314" s="6" t="s">
        <v>1003</v>
      </c>
      <c r="M314">
        <f t="shared" si="25"/>
        <v>0</v>
      </c>
      <c r="N314">
        <f t="shared" si="26"/>
        <v>0</v>
      </c>
      <c r="O314">
        <f t="shared" si="27"/>
        <v>0</v>
      </c>
    </row>
    <row r="315" spans="1:15" ht="17" thickTop="1" thickBot="1" x14ac:dyDescent="0.5">
      <c r="A315" s="50" t="s">
        <v>147</v>
      </c>
      <c r="B315" s="3" t="s">
        <v>784</v>
      </c>
      <c r="C315" s="3" t="s">
        <v>792</v>
      </c>
      <c r="D315" s="3" t="s">
        <v>793</v>
      </c>
      <c r="E315" s="3" t="str">
        <f t="shared" si="28"/>
        <v>AF2705_February</v>
      </c>
      <c r="F315" s="10">
        <v>130452.58963579794</v>
      </c>
      <c r="G315" s="4" t="str">
        <f t="shared" si="29"/>
        <v>No shock</v>
      </c>
      <c r="H315" s="4">
        <f t="shared" si="24"/>
        <v>0</v>
      </c>
      <c r="I315" s="5">
        <v>0</v>
      </c>
      <c r="J315" s="51" t="s">
        <v>1013</v>
      </c>
      <c r="K315" s="6" t="s">
        <v>1013</v>
      </c>
      <c r="L315" s="6" t="s">
        <v>1003</v>
      </c>
      <c r="M315">
        <f t="shared" si="25"/>
        <v>0</v>
      </c>
      <c r="N315">
        <f t="shared" si="26"/>
        <v>0</v>
      </c>
      <c r="O315">
        <f t="shared" si="27"/>
        <v>0</v>
      </c>
    </row>
    <row r="316" spans="1:15" ht="17" thickTop="1" thickBot="1" x14ac:dyDescent="0.5">
      <c r="A316" s="50" t="s">
        <v>147</v>
      </c>
      <c r="B316" s="3" t="s">
        <v>784</v>
      </c>
      <c r="C316" s="3" t="s">
        <v>794</v>
      </c>
      <c r="D316" s="3" t="s">
        <v>795</v>
      </c>
      <c r="E316" s="3" t="str">
        <f t="shared" si="28"/>
        <v>AF2706_February</v>
      </c>
      <c r="F316" s="10">
        <v>82340.235238019173</v>
      </c>
      <c r="G316" s="4" t="str">
        <f t="shared" si="29"/>
        <v>No shock</v>
      </c>
      <c r="H316" s="4">
        <f t="shared" si="24"/>
        <v>0</v>
      </c>
      <c r="I316" s="5">
        <v>0</v>
      </c>
      <c r="J316" s="51" t="s">
        <v>1013</v>
      </c>
      <c r="K316" s="6" t="s">
        <v>1013</v>
      </c>
      <c r="L316" s="6" t="s">
        <v>1003</v>
      </c>
      <c r="M316">
        <f t="shared" si="25"/>
        <v>0</v>
      </c>
      <c r="N316">
        <f t="shared" si="26"/>
        <v>0</v>
      </c>
      <c r="O316">
        <f t="shared" si="27"/>
        <v>0</v>
      </c>
    </row>
    <row r="317" spans="1:15" ht="17" thickTop="1" thickBot="1" x14ac:dyDescent="0.5">
      <c r="A317" s="50" t="s">
        <v>147</v>
      </c>
      <c r="B317" s="3" t="s">
        <v>784</v>
      </c>
      <c r="C317" s="3" t="s">
        <v>796</v>
      </c>
      <c r="D317" s="3" t="s">
        <v>797</v>
      </c>
      <c r="E317" s="3" t="str">
        <f t="shared" si="28"/>
        <v>AF2707_February</v>
      </c>
      <c r="F317" s="10">
        <v>49805.969745008137</v>
      </c>
      <c r="G317" s="4" t="str">
        <f t="shared" si="29"/>
        <v>No shock</v>
      </c>
      <c r="H317" s="4">
        <f t="shared" si="24"/>
        <v>0</v>
      </c>
      <c r="I317" s="5">
        <v>0</v>
      </c>
      <c r="J317" s="51" t="s">
        <v>1013</v>
      </c>
      <c r="K317" s="6" t="s">
        <v>1013</v>
      </c>
      <c r="L317" s="6" t="s">
        <v>1003</v>
      </c>
      <c r="M317">
        <f t="shared" si="25"/>
        <v>0</v>
      </c>
      <c r="N317">
        <f t="shared" si="26"/>
        <v>0</v>
      </c>
      <c r="O317">
        <f t="shared" si="27"/>
        <v>0</v>
      </c>
    </row>
    <row r="318" spans="1:15" ht="17" thickTop="1" thickBot="1" x14ac:dyDescent="0.5">
      <c r="A318" s="50" t="s">
        <v>147</v>
      </c>
      <c r="B318" s="3" t="s">
        <v>784</v>
      </c>
      <c r="C318" s="3" t="s">
        <v>798</v>
      </c>
      <c r="D318" s="3" t="s">
        <v>799</v>
      </c>
      <c r="E318" s="3" t="str">
        <f t="shared" si="28"/>
        <v>AF2708_February</v>
      </c>
      <c r="F318" s="10">
        <v>54970.965221699866</v>
      </c>
      <c r="G318" s="4" t="str">
        <f t="shared" si="29"/>
        <v>No shock</v>
      </c>
      <c r="H318" s="4">
        <f t="shared" si="24"/>
        <v>0</v>
      </c>
      <c r="I318" s="5">
        <v>0</v>
      </c>
      <c r="J318" s="51" t="s">
        <v>1013</v>
      </c>
      <c r="K318" s="6" t="s">
        <v>1013</v>
      </c>
      <c r="L318" s="6" t="s">
        <v>1003</v>
      </c>
      <c r="M318">
        <f t="shared" si="25"/>
        <v>0</v>
      </c>
      <c r="N318">
        <f t="shared" si="26"/>
        <v>0</v>
      </c>
      <c r="O318">
        <f t="shared" si="27"/>
        <v>0</v>
      </c>
    </row>
    <row r="319" spans="1:15" ht="17" thickTop="1" thickBot="1" x14ac:dyDescent="0.5">
      <c r="A319" s="50" t="s">
        <v>147</v>
      </c>
      <c r="B319" s="3" t="s">
        <v>784</v>
      </c>
      <c r="C319" s="3" t="s">
        <v>800</v>
      </c>
      <c r="D319" s="3" t="s">
        <v>801</v>
      </c>
      <c r="E319" s="3" t="str">
        <f t="shared" si="28"/>
        <v>AF2709_February</v>
      </c>
      <c r="F319" s="10">
        <v>23197.643569790518</v>
      </c>
      <c r="G319" s="4" t="str">
        <f t="shared" si="29"/>
        <v>No shock</v>
      </c>
      <c r="H319" s="4">
        <f t="shared" si="24"/>
        <v>0</v>
      </c>
      <c r="I319" s="5">
        <v>0</v>
      </c>
      <c r="J319" s="51">
        <v>0.99090909090909096</v>
      </c>
      <c r="K319" s="6" t="s">
        <v>1012</v>
      </c>
      <c r="L319" s="6" t="s">
        <v>1003</v>
      </c>
      <c r="M319">
        <f t="shared" si="25"/>
        <v>0</v>
      </c>
      <c r="N319">
        <f t="shared" si="26"/>
        <v>0</v>
      </c>
      <c r="O319">
        <f t="shared" si="27"/>
        <v>0</v>
      </c>
    </row>
    <row r="320" spans="1:15" ht="17" thickTop="1" thickBot="1" x14ac:dyDescent="0.5">
      <c r="A320" s="50" t="s">
        <v>147</v>
      </c>
      <c r="B320" s="3" t="s">
        <v>784</v>
      </c>
      <c r="C320" s="3" t="s">
        <v>802</v>
      </c>
      <c r="D320" s="3" t="s">
        <v>803</v>
      </c>
      <c r="E320" s="3" t="str">
        <f t="shared" si="28"/>
        <v>AF2710_February</v>
      </c>
      <c r="F320" s="10">
        <v>142710.41404500479</v>
      </c>
      <c r="G320" s="4" t="str">
        <f t="shared" si="29"/>
        <v>No shock</v>
      </c>
      <c r="H320" s="4">
        <f t="shared" si="24"/>
        <v>0</v>
      </c>
      <c r="I320" s="5">
        <v>0</v>
      </c>
      <c r="J320" s="51">
        <v>1.0121338912133899</v>
      </c>
      <c r="K320" s="6" t="s">
        <v>1012</v>
      </c>
      <c r="L320" s="6" t="s">
        <v>1003</v>
      </c>
      <c r="M320">
        <f t="shared" si="25"/>
        <v>0</v>
      </c>
      <c r="N320">
        <f t="shared" si="26"/>
        <v>0</v>
      </c>
      <c r="O320">
        <f t="shared" si="27"/>
        <v>0</v>
      </c>
    </row>
    <row r="321" spans="1:15" ht="17" thickTop="1" thickBot="1" x14ac:dyDescent="0.5">
      <c r="A321" s="50" t="s">
        <v>147</v>
      </c>
      <c r="B321" s="3" t="s">
        <v>784</v>
      </c>
      <c r="C321" s="3" t="s">
        <v>804</v>
      </c>
      <c r="D321" s="3" t="s">
        <v>805</v>
      </c>
      <c r="E321" s="3" t="str">
        <f t="shared" si="28"/>
        <v>AF2711_February</v>
      </c>
      <c r="F321" s="10">
        <v>193403.74808867835</v>
      </c>
      <c r="G321" s="4" t="str">
        <f t="shared" si="29"/>
        <v>No shock</v>
      </c>
      <c r="H321" s="4">
        <f t="shared" si="24"/>
        <v>0</v>
      </c>
      <c r="I321" s="5">
        <v>0</v>
      </c>
      <c r="J321" s="51">
        <v>1.5017543859649101</v>
      </c>
      <c r="K321" s="6" t="s">
        <v>1012</v>
      </c>
      <c r="L321" s="6" t="s">
        <v>1003</v>
      </c>
      <c r="M321">
        <f t="shared" si="25"/>
        <v>0</v>
      </c>
      <c r="N321">
        <f t="shared" si="26"/>
        <v>0</v>
      </c>
      <c r="O321">
        <f t="shared" si="27"/>
        <v>0</v>
      </c>
    </row>
    <row r="322" spans="1:15" ht="17" thickTop="1" thickBot="1" x14ac:dyDescent="0.5">
      <c r="A322" s="50" t="s">
        <v>147</v>
      </c>
      <c r="B322" s="3" t="s">
        <v>784</v>
      </c>
      <c r="C322" s="3" t="s">
        <v>806</v>
      </c>
      <c r="D322" s="3" t="s">
        <v>807</v>
      </c>
      <c r="E322" s="3" t="str">
        <f t="shared" si="28"/>
        <v>AF2712_February</v>
      </c>
      <c r="F322" s="10">
        <v>28873.385547242004</v>
      </c>
      <c r="G322" s="4" t="str">
        <f t="shared" si="29"/>
        <v>No shock</v>
      </c>
      <c r="H322" s="4">
        <f t="shared" si="24"/>
        <v>0</v>
      </c>
      <c r="I322" s="5">
        <v>0</v>
      </c>
      <c r="J322" s="51" t="s">
        <v>1013</v>
      </c>
      <c r="K322" s="6" t="s">
        <v>1013</v>
      </c>
      <c r="L322" s="6" t="s">
        <v>1003</v>
      </c>
      <c r="M322">
        <f t="shared" si="25"/>
        <v>0</v>
      </c>
      <c r="N322">
        <f t="shared" si="26"/>
        <v>0</v>
      </c>
      <c r="O322">
        <f t="shared" si="27"/>
        <v>0</v>
      </c>
    </row>
    <row r="323" spans="1:15" ht="17" thickTop="1" thickBot="1" x14ac:dyDescent="0.5">
      <c r="A323" s="50" t="s">
        <v>147</v>
      </c>
      <c r="B323" s="3" t="s">
        <v>784</v>
      </c>
      <c r="C323" s="3" t="s">
        <v>808</v>
      </c>
      <c r="D323" s="3" t="s">
        <v>809</v>
      </c>
      <c r="E323" s="3" t="str">
        <f t="shared" si="28"/>
        <v>AF2713_February</v>
      </c>
      <c r="F323" s="10">
        <v>17005.279026833305</v>
      </c>
      <c r="G323" s="4" t="str">
        <f t="shared" si="29"/>
        <v>No shock</v>
      </c>
      <c r="H323" s="4">
        <f t="shared" ref="H323:H386" si="30">SUM(M323:O323)</f>
        <v>0</v>
      </c>
      <c r="I323" s="5">
        <v>0</v>
      </c>
      <c r="J323" s="51">
        <v>1</v>
      </c>
      <c r="K323" s="6" t="s">
        <v>1012</v>
      </c>
      <c r="L323" s="6" t="s">
        <v>1003</v>
      </c>
      <c r="M323">
        <f t="shared" ref="M323:M386" si="31">IF(I323&gt;0.2, 1, 0)</f>
        <v>0</v>
      </c>
      <c r="N323">
        <f t="shared" ref="N323:N386" si="32">IF(J323&lt;0.6, 1, 0)</f>
        <v>0</v>
      </c>
      <c r="O323">
        <f t="shared" ref="O323:O386" si="33">IF(K323="Suspension", 1, 0)</f>
        <v>0</v>
      </c>
    </row>
    <row r="324" spans="1:15" ht="17" thickTop="1" thickBot="1" x14ac:dyDescent="0.5">
      <c r="A324" s="50" t="s">
        <v>147</v>
      </c>
      <c r="B324" s="3" t="s">
        <v>784</v>
      </c>
      <c r="C324" s="3" t="s">
        <v>810</v>
      </c>
      <c r="D324" s="3" t="s">
        <v>811</v>
      </c>
      <c r="E324" s="3" t="str">
        <f t="shared" ref="E324:E387" si="34">_xlfn.CONCAT(D324,"_",A324)</f>
        <v>AF2714_February</v>
      </c>
      <c r="F324" s="10">
        <v>13211.840818676797</v>
      </c>
      <c r="G324" s="4" t="str">
        <f t="shared" ref="G324:G387" si="35">IF(H324&gt;0, "Shock", "No shock")</f>
        <v>No shock</v>
      </c>
      <c r="H324" s="4">
        <f t="shared" si="30"/>
        <v>0</v>
      </c>
      <c r="I324" s="5">
        <v>0</v>
      </c>
      <c r="J324" s="51">
        <v>1</v>
      </c>
      <c r="K324" s="6" t="s">
        <v>1012</v>
      </c>
      <c r="L324" s="6" t="s">
        <v>1003</v>
      </c>
      <c r="M324">
        <f t="shared" si="31"/>
        <v>0</v>
      </c>
      <c r="N324">
        <f t="shared" si="32"/>
        <v>0</v>
      </c>
      <c r="O324">
        <f t="shared" si="33"/>
        <v>0</v>
      </c>
    </row>
    <row r="325" spans="1:15" ht="17" thickTop="1" thickBot="1" x14ac:dyDescent="0.5">
      <c r="A325" s="50" t="s">
        <v>147</v>
      </c>
      <c r="B325" s="3" t="s">
        <v>784</v>
      </c>
      <c r="C325" s="3" t="s">
        <v>812</v>
      </c>
      <c r="D325" s="3" t="s">
        <v>813</v>
      </c>
      <c r="E325" s="3" t="str">
        <f t="shared" si="34"/>
        <v>AF2715_February</v>
      </c>
      <c r="F325" s="10">
        <v>41997.03304671363</v>
      </c>
      <c r="G325" s="4" t="str">
        <f t="shared" si="35"/>
        <v>No shock</v>
      </c>
      <c r="H325" s="4">
        <f t="shared" si="30"/>
        <v>0</v>
      </c>
      <c r="I325" s="5">
        <v>0</v>
      </c>
      <c r="J325" s="51">
        <v>1.01428571428571</v>
      </c>
      <c r="K325" s="6" t="s">
        <v>1012</v>
      </c>
      <c r="L325" s="6" t="s">
        <v>1003</v>
      </c>
      <c r="M325">
        <f t="shared" si="31"/>
        <v>0</v>
      </c>
      <c r="N325">
        <f t="shared" si="32"/>
        <v>0</v>
      </c>
      <c r="O325">
        <f t="shared" si="33"/>
        <v>0</v>
      </c>
    </row>
    <row r="326" spans="1:15" ht="17" thickTop="1" thickBot="1" x14ac:dyDescent="0.5">
      <c r="A326" s="50" t="s">
        <v>147</v>
      </c>
      <c r="B326" s="3" t="s">
        <v>784</v>
      </c>
      <c r="C326" s="3" t="s">
        <v>814</v>
      </c>
      <c r="D326" s="3" t="s">
        <v>815</v>
      </c>
      <c r="E326" s="3" t="str">
        <f t="shared" si="34"/>
        <v>AF2716_February</v>
      </c>
      <c r="F326" s="10">
        <v>6318.1829983420548</v>
      </c>
      <c r="G326" s="4" t="str">
        <f t="shared" si="35"/>
        <v>No shock</v>
      </c>
      <c r="H326" s="4">
        <f t="shared" si="30"/>
        <v>0</v>
      </c>
      <c r="I326" s="5">
        <v>0</v>
      </c>
      <c r="J326" s="51">
        <v>1</v>
      </c>
      <c r="K326" s="6" t="s">
        <v>1012</v>
      </c>
      <c r="L326" s="6" t="s">
        <v>1003</v>
      </c>
      <c r="M326">
        <f t="shared" si="31"/>
        <v>0</v>
      </c>
      <c r="N326">
        <f t="shared" si="32"/>
        <v>0</v>
      </c>
      <c r="O326">
        <f t="shared" si="33"/>
        <v>0</v>
      </c>
    </row>
    <row r="327" spans="1:15" ht="17" thickTop="1" thickBot="1" x14ac:dyDescent="0.5">
      <c r="A327" s="50" t="s">
        <v>147</v>
      </c>
      <c r="B327" s="3" t="s">
        <v>816</v>
      </c>
      <c r="C327" s="3" t="s">
        <v>817</v>
      </c>
      <c r="D327" s="3" t="s">
        <v>818</v>
      </c>
      <c r="E327" s="3" t="str">
        <f t="shared" si="34"/>
        <v>AF2801_February</v>
      </c>
      <c r="F327" s="10">
        <v>301422.76446191</v>
      </c>
      <c r="G327" s="4" t="str">
        <f t="shared" si="35"/>
        <v>Shock</v>
      </c>
      <c r="H327" s="4">
        <f t="shared" si="30"/>
        <v>2</v>
      </c>
      <c r="I327" s="5">
        <v>0</v>
      </c>
      <c r="J327" s="51">
        <v>0</v>
      </c>
      <c r="K327" s="6" t="s">
        <v>1015</v>
      </c>
      <c r="L327" s="6" t="s">
        <v>1003</v>
      </c>
      <c r="M327">
        <f t="shared" si="31"/>
        <v>0</v>
      </c>
      <c r="N327">
        <f t="shared" si="32"/>
        <v>1</v>
      </c>
      <c r="O327">
        <f t="shared" si="33"/>
        <v>1</v>
      </c>
    </row>
    <row r="328" spans="1:15" ht="17" thickTop="1" thickBot="1" x14ac:dyDescent="0.5">
      <c r="A328" s="50" t="s">
        <v>147</v>
      </c>
      <c r="B328" s="3" t="s">
        <v>816</v>
      </c>
      <c r="C328" s="3" t="s">
        <v>819</v>
      </c>
      <c r="D328" s="3" t="s">
        <v>820</v>
      </c>
      <c r="E328" s="3" t="str">
        <f t="shared" si="34"/>
        <v>AF2802_February</v>
      </c>
      <c r="F328" s="10">
        <v>53327.089114672715</v>
      </c>
      <c r="G328" s="4" t="str">
        <f t="shared" si="35"/>
        <v>No shock</v>
      </c>
      <c r="H328" s="4">
        <f t="shared" si="30"/>
        <v>0</v>
      </c>
      <c r="I328" s="5">
        <v>0</v>
      </c>
      <c r="J328" s="51">
        <v>1.00699454755742</v>
      </c>
      <c r="K328" s="6" t="s">
        <v>1012</v>
      </c>
      <c r="L328" s="6" t="s">
        <v>1003</v>
      </c>
      <c r="M328">
        <f t="shared" si="31"/>
        <v>0</v>
      </c>
      <c r="N328">
        <f t="shared" si="32"/>
        <v>0</v>
      </c>
      <c r="O328">
        <f t="shared" si="33"/>
        <v>0</v>
      </c>
    </row>
    <row r="329" spans="1:15" ht="17" thickTop="1" thickBot="1" x14ac:dyDescent="0.5">
      <c r="A329" s="50" t="s">
        <v>147</v>
      </c>
      <c r="B329" s="3" t="s">
        <v>816</v>
      </c>
      <c r="C329" s="3" t="s">
        <v>821</v>
      </c>
      <c r="D329" s="3" t="s">
        <v>822</v>
      </c>
      <c r="E329" s="3" t="str">
        <f t="shared" si="34"/>
        <v>AF2803_February</v>
      </c>
      <c r="F329" s="10">
        <v>57035.069562910809</v>
      </c>
      <c r="G329" s="4" t="str">
        <f t="shared" si="35"/>
        <v>No shock</v>
      </c>
      <c r="H329" s="4">
        <f t="shared" si="30"/>
        <v>0</v>
      </c>
      <c r="I329" s="5">
        <v>0</v>
      </c>
      <c r="J329" s="51">
        <v>1.00468139009748</v>
      </c>
      <c r="K329" s="6" t="s">
        <v>1012</v>
      </c>
      <c r="L329" s="6" t="s">
        <v>1003</v>
      </c>
      <c r="M329">
        <f t="shared" si="31"/>
        <v>0</v>
      </c>
      <c r="N329">
        <f t="shared" si="32"/>
        <v>0</v>
      </c>
      <c r="O329">
        <f t="shared" si="33"/>
        <v>0</v>
      </c>
    </row>
    <row r="330" spans="1:15" ht="17" thickTop="1" thickBot="1" x14ac:dyDescent="0.5">
      <c r="A330" s="50" t="s">
        <v>147</v>
      </c>
      <c r="B330" s="3" t="s">
        <v>816</v>
      </c>
      <c r="C330" s="3" t="s">
        <v>823</v>
      </c>
      <c r="D330" s="3" t="s">
        <v>824</v>
      </c>
      <c r="E330" s="3" t="str">
        <f t="shared" si="34"/>
        <v>AF2804_February</v>
      </c>
      <c r="F330" s="10">
        <v>50675.126501181549</v>
      </c>
      <c r="G330" s="4" t="str">
        <f t="shared" si="35"/>
        <v>No shock</v>
      </c>
      <c r="H330" s="4">
        <f t="shared" si="30"/>
        <v>0</v>
      </c>
      <c r="I330" s="5">
        <v>0</v>
      </c>
      <c r="J330" s="51">
        <v>1.00966893090998</v>
      </c>
      <c r="K330" s="6" t="s">
        <v>1012</v>
      </c>
      <c r="L330" s="6" t="s">
        <v>1003</v>
      </c>
      <c r="M330">
        <f t="shared" si="31"/>
        <v>0</v>
      </c>
      <c r="N330">
        <f t="shared" si="32"/>
        <v>0</v>
      </c>
      <c r="O330">
        <f t="shared" si="33"/>
        <v>0</v>
      </c>
    </row>
    <row r="331" spans="1:15" ht="17" thickTop="1" thickBot="1" x14ac:dyDescent="0.5">
      <c r="A331" s="50" t="s">
        <v>147</v>
      </c>
      <c r="B331" s="3" t="s">
        <v>816</v>
      </c>
      <c r="C331" s="3" t="s">
        <v>825</v>
      </c>
      <c r="D331" s="3" t="s">
        <v>826</v>
      </c>
      <c r="E331" s="3" t="str">
        <f t="shared" si="34"/>
        <v>AF2805_February</v>
      </c>
      <c r="F331" s="10">
        <v>92609.931650762184</v>
      </c>
      <c r="G331" s="4" t="str">
        <f t="shared" si="35"/>
        <v>No shock</v>
      </c>
      <c r="H331" s="4">
        <f t="shared" si="30"/>
        <v>0</v>
      </c>
      <c r="I331" s="5">
        <v>0</v>
      </c>
      <c r="J331" s="51">
        <v>0.98715867586526795</v>
      </c>
      <c r="K331" s="6" t="s">
        <v>1012</v>
      </c>
      <c r="L331" s="6" t="s">
        <v>1003</v>
      </c>
      <c r="M331">
        <f t="shared" si="31"/>
        <v>0</v>
      </c>
      <c r="N331">
        <f t="shared" si="32"/>
        <v>0</v>
      </c>
      <c r="O331">
        <f t="shared" si="33"/>
        <v>0</v>
      </c>
    </row>
    <row r="332" spans="1:15" ht="17" thickTop="1" thickBot="1" x14ac:dyDescent="0.5">
      <c r="A332" s="50" t="s">
        <v>147</v>
      </c>
      <c r="B332" s="3" t="s">
        <v>816</v>
      </c>
      <c r="C332" s="3" t="s">
        <v>827</v>
      </c>
      <c r="D332" s="3" t="s">
        <v>828</v>
      </c>
      <c r="E332" s="3" t="str">
        <f t="shared" si="34"/>
        <v>AF2806_February</v>
      </c>
      <c r="F332" s="10">
        <v>12851.901187599784</v>
      </c>
      <c r="G332" s="4" t="str">
        <f t="shared" si="35"/>
        <v>No shock</v>
      </c>
      <c r="H332" s="4">
        <f t="shared" si="30"/>
        <v>0</v>
      </c>
      <c r="I332" s="5">
        <v>0</v>
      </c>
      <c r="J332" s="51">
        <v>0.98825041307141503</v>
      </c>
      <c r="K332" s="6" t="s">
        <v>1012</v>
      </c>
      <c r="L332" s="6" t="s">
        <v>1003</v>
      </c>
      <c r="M332">
        <f t="shared" si="31"/>
        <v>0</v>
      </c>
      <c r="N332">
        <f t="shared" si="32"/>
        <v>0</v>
      </c>
      <c r="O332">
        <f t="shared" si="33"/>
        <v>0</v>
      </c>
    </row>
    <row r="333" spans="1:15" ht="17" thickTop="1" thickBot="1" x14ac:dyDescent="0.5">
      <c r="A333" s="50" t="s">
        <v>147</v>
      </c>
      <c r="B333" s="3" t="s">
        <v>816</v>
      </c>
      <c r="C333" s="3" t="s">
        <v>829</v>
      </c>
      <c r="D333" s="3" t="s">
        <v>830</v>
      </c>
      <c r="E333" s="3" t="str">
        <f t="shared" si="34"/>
        <v>AF2807_February</v>
      </c>
      <c r="F333" s="10">
        <v>47612.773058296552</v>
      </c>
      <c r="G333" s="4" t="str">
        <f t="shared" si="35"/>
        <v>Shock</v>
      </c>
      <c r="H333" s="4">
        <f t="shared" si="30"/>
        <v>2</v>
      </c>
      <c r="I333" s="5">
        <v>0</v>
      </c>
      <c r="J333" s="51">
        <v>0</v>
      </c>
      <c r="K333" s="6" t="s">
        <v>1015</v>
      </c>
      <c r="L333" s="6" t="s">
        <v>1003</v>
      </c>
      <c r="M333">
        <f t="shared" si="31"/>
        <v>0</v>
      </c>
      <c r="N333">
        <f t="shared" si="32"/>
        <v>1</v>
      </c>
      <c r="O333">
        <f t="shared" si="33"/>
        <v>1</v>
      </c>
    </row>
    <row r="334" spans="1:15" ht="17" thickTop="1" thickBot="1" x14ac:dyDescent="0.5">
      <c r="A334" s="50" t="s">
        <v>147</v>
      </c>
      <c r="B334" s="3" t="s">
        <v>816</v>
      </c>
      <c r="C334" s="3" t="s">
        <v>831</v>
      </c>
      <c r="D334" s="3" t="s">
        <v>832</v>
      </c>
      <c r="E334" s="3" t="str">
        <f t="shared" si="34"/>
        <v>AF2808_February</v>
      </c>
      <c r="F334" s="10">
        <v>58464.088627218647</v>
      </c>
      <c r="G334" s="4" t="str">
        <f t="shared" si="35"/>
        <v>No shock</v>
      </c>
      <c r="H334" s="4">
        <f t="shared" si="30"/>
        <v>0</v>
      </c>
      <c r="I334" s="5">
        <v>0</v>
      </c>
      <c r="J334" s="51">
        <v>0.99118797158120797</v>
      </c>
      <c r="K334" s="6" t="s">
        <v>1012</v>
      </c>
      <c r="L334" s="6" t="s">
        <v>1003</v>
      </c>
      <c r="M334">
        <f t="shared" si="31"/>
        <v>0</v>
      </c>
      <c r="N334">
        <f t="shared" si="32"/>
        <v>0</v>
      </c>
      <c r="O334">
        <f t="shared" si="33"/>
        <v>0</v>
      </c>
    </row>
    <row r="335" spans="1:15" ht="17" thickTop="1" thickBot="1" x14ac:dyDescent="0.5">
      <c r="A335" s="50" t="s">
        <v>147</v>
      </c>
      <c r="B335" s="3" t="s">
        <v>816</v>
      </c>
      <c r="C335" s="3" t="s">
        <v>833</v>
      </c>
      <c r="D335" s="3" t="s">
        <v>834</v>
      </c>
      <c r="E335" s="3" t="str">
        <f t="shared" si="34"/>
        <v>AF2809_February</v>
      </c>
      <c r="F335" s="10">
        <v>35768.278825158784</v>
      </c>
      <c r="G335" s="4" t="str">
        <f t="shared" si="35"/>
        <v>No shock</v>
      </c>
      <c r="H335" s="4">
        <f t="shared" si="30"/>
        <v>0</v>
      </c>
      <c r="I335" s="5">
        <v>0</v>
      </c>
      <c r="J335" s="51">
        <v>0.99917385716908402</v>
      </c>
      <c r="K335" s="6" t="s">
        <v>1012</v>
      </c>
      <c r="L335" s="6" t="s">
        <v>1003</v>
      </c>
      <c r="M335">
        <f t="shared" si="31"/>
        <v>0</v>
      </c>
      <c r="N335">
        <f t="shared" si="32"/>
        <v>0</v>
      </c>
      <c r="O335">
        <f t="shared" si="33"/>
        <v>0</v>
      </c>
    </row>
    <row r="336" spans="1:15" ht="17" thickTop="1" thickBot="1" x14ac:dyDescent="0.5">
      <c r="A336" s="50" t="s">
        <v>147</v>
      </c>
      <c r="B336" s="3" t="s">
        <v>816</v>
      </c>
      <c r="C336" s="3" t="s">
        <v>835</v>
      </c>
      <c r="D336" s="3" t="s">
        <v>836</v>
      </c>
      <c r="E336" s="3" t="str">
        <f t="shared" si="34"/>
        <v>AF2810_February</v>
      </c>
      <c r="F336" s="10">
        <v>21080.605492291452</v>
      </c>
      <c r="G336" s="4" t="str">
        <f t="shared" si="35"/>
        <v>No shock</v>
      </c>
      <c r="H336" s="4">
        <f t="shared" si="30"/>
        <v>0</v>
      </c>
      <c r="I336" s="5">
        <v>0</v>
      </c>
      <c r="J336" s="51">
        <v>0.994675968422985</v>
      </c>
      <c r="K336" s="6" t="s">
        <v>1012</v>
      </c>
      <c r="L336" s="6" t="s">
        <v>1003</v>
      </c>
      <c r="M336">
        <f t="shared" si="31"/>
        <v>0</v>
      </c>
      <c r="N336">
        <f t="shared" si="32"/>
        <v>0</v>
      </c>
      <c r="O336">
        <f t="shared" si="33"/>
        <v>0</v>
      </c>
    </row>
    <row r="337" spans="1:15" ht="17" thickTop="1" thickBot="1" x14ac:dyDescent="0.5">
      <c r="A337" s="50" t="s">
        <v>147</v>
      </c>
      <c r="B337" s="3" t="s">
        <v>816</v>
      </c>
      <c r="C337" s="3" t="s">
        <v>837</v>
      </c>
      <c r="D337" s="3" t="s">
        <v>838</v>
      </c>
      <c r="E337" s="3" t="str">
        <f t="shared" si="34"/>
        <v>AF2811_February</v>
      </c>
      <c r="F337" s="10">
        <v>95848.363852530689</v>
      </c>
      <c r="G337" s="4" t="str">
        <f t="shared" si="35"/>
        <v>No shock</v>
      </c>
      <c r="H337" s="4">
        <f t="shared" si="30"/>
        <v>0</v>
      </c>
      <c r="I337" s="5">
        <v>0</v>
      </c>
      <c r="J337" s="51">
        <v>0.95070771603238402</v>
      </c>
      <c r="K337" s="6" t="s">
        <v>1012</v>
      </c>
      <c r="L337" s="6" t="s">
        <v>1003</v>
      </c>
      <c r="M337">
        <f t="shared" si="31"/>
        <v>0</v>
      </c>
      <c r="N337">
        <f t="shared" si="32"/>
        <v>0</v>
      </c>
      <c r="O337">
        <f t="shared" si="33"/>
        <v>0</v>
      </c>
    </row>
    <row r="338" spans="1:15" ht="17" thickTop="1" thickBot="1" x14ac:dyDescent="0.5">
      <c r="A338" s="50" t="s">
        <v>147</v>
      </c>
      <c r="B338" s="3" t="s">
        <v>839</v>
      </c>
      <c r="C338" s="3" t="s">
        <v>840</v>
      </c>
      <c r="D338" s="3" t="s">
        <v>841</v>
      </c>
      <c r="E338" s="3" t="str">
        <f t="shared" si="34"/>
        <v>AF2901_February</v>
      </c>
      <c r="F338" s="10">
        <v>131142.56481446885</v>
      </c>
      <c r="G338" s="4" t="str">
        <f t="shared" si="35"/>
        <v>No shock</v>
      </c>
      <c r="H338" s="4">
        <f t="shared" si="30"/>
        <v>0</v>
      </c>
      <c r="I338" s="5">
        <v>0</v>
      </c>
      <c r="J338" s="51">
        <v>0.99755039888774899</v>
      </c>
      <c r="K338" s="6" t="s">
        <v>1012</v>
      </c>
      <c r="L338" s="6" t="s">
        <v>1003</v>
      </c>
      <c r="M338">
        <f t="shared" si="31"/>
        <v>0</v>
      </c>
      <c r="N338">
        <f t="shared" si="32"/>
        <v>0</v>
      </c>
      <c r="O338">
        <f t="shared" si="33"/>
        <v>0</v>
      </c>
    </row>
    <row r="339" spans="1:15" ht="17" thickTop="1" thickBot="1" x14ac:dyDescent="0.5">
      <c r="A339" s="50" t="s">
        <v>147</v>
      </c>
      <c r="B339" s="3" t="s">
        <v>839</v>
      </c>
      <c r="C339" s="3" t="s">
        <v>842</v>
      </c>
      <c r="D339" s="3" t="s">
        <v>843</v>
      </c>
      <c r="E339" s="3" t="str">
        <f t="shared" si="34"/>
        <v>AF2902_February</v>
      </c>
      <c r="F339" s="10">
        <v>270987.92130465241</v>
      </c>
      <c r="G339" s="4" t="str">
        <f t="shared" si="35"/>
        <v>No shock</v>
      </c>
      <c r="H339" s="4">
        <f t="shared" si="30"/>
        <v>0</v>
      </c>
      <c r="I339" s="5">
        <v>0</v>
      </c>
      <c r="J339" s="51">
        <v>0.89529367167128104</v>
      </c>
      <c r="K339" s="6" t="s">
        <v>1012</v>
      </c>
      <c r="L339" s="6" t="s">
        <v>1003</v>
      </c>
      <c r="M339">
        <f t="shared" si="31"/>
        <v>0</v>
      </c>
      <c r="N339">
        <f t="shared" si="32"/>
        <v>0</v>
      </c>
      <c r="O339">
        <f t="shared" si="33"/>
        <v>0</v>
      </c>
    </row>
    <row r="340" spans="1:15" ht="17" thickTop="1" thickBot="1" x14ac:dyDescent="0.5">
      <c r="A340" s="50" t="s">
        <v>147</v>
      </c>
      <c r="B340" s="3" t="s">
        <v>839</v>
      </c>
      <c r="C340" s="3" t="s">
        <v>844</v>
      </c>
      <c r="D340" s="3" t="s">
        <v>845</v>
      </c>
      <c r="E340" s="3" t="str">
        <f t="shared" si="34"/>
        <v>AF2903_February</v>
      </c>
      <c r="F340" s="10">
        <v>90472.026097633599</v>
      </c>
      <c r="G340" s="4" t="str">
        <f t="shared" si="35"/>
        <v>No shock</v>
      </c>
      <c r="H340" s="4">
        <f t="shared" si="30"/>
        <v>0</v>
      </c>
      <c r="I340" s="5">
        <v>0</v>
      </c>
      <c r="J340" s="51">
        <v>0.99386587635260903</v>
      </c>
      <c r="K340" s="6" t="s">
        <v>1012</v>
      </c>
      <c r="L340" s="6" t="s">
        <v>1003</v>
      </c>
      <c r="M340">
        <f t="shared" si="31"/>
        <v>0</v>
      </c>
      <c r="N340">
        <f t="shared" si="32"/>
        <v>0</v>
      </c>
      <c r="O340">
        <f t="shared" si="33"/>
        <v>0</v>
      </c>
    </row>
    <row r="341" spans="1:15" ht="17" thickTop="1" thickBot="1" x14ac:dyDescent="0.5">
      <c r="A341" s="50" t="s">
        <v>147</v>
      </c>
      <c r="B341" s="3" t="s">
        <v>839</v>
      </c>
      <c r="C341" s="3" t="s">
        <v>846</v>
      </c>
      <c r="D341" s="3" t="s">
        <v>847</v>
      </c>
      <c r="E341" s="3" t="str">
        <f t="shared" si="34"/>
        <v>AF2904_February</v>
      </c>
      <c r="F341" s="10">
        <v>99538.322227648838</v>
      </c>
      <c r="G341" s="4" t="str">
        <f t="shared" si="35"/>
        <v>No shock</v>
      </c>
      <c r="H341" s="4">
        <f t="shared" si="30"/>
        <v>0</v>
      </c>
      <c r="I341" s="5">
        <v>0</v>
      </c>
      <c r="J341" s="51">
        <v>0.98815501860932198</v>
      </c>
      <c r="K341" s="6" t="s">
        <v>1012</v>
      </c>
      <c r="L341" s="6" t="s">
        <v>1003</v>
      </c>
      <c r="M341">
        <f t="shared" si="31"/>
        <v>0</v>
      </c>
      <c r="N341">
        <f t="shared" si="32"/>
        <v>0</v>
      </c>
      <c r="O341">
        <f t="shared" si="33"/>
        <v>0</v>
      </c>
    </row>
    <row r="342" spans="1:15" ht="17" thickTop="1" thickBot="1" x14ac:dyDescent="0.5">
      <c r="A342" s="50" t="s">
        <v>147</v>
      </c>
      <c r="B342" s="3" t="s">
        <v>839</v>
      </c>
      <c r="C342" s="3" t="s">
        <v>848</v>
      </c>
      <c r="D342" s="3" t="s">
        <v>849</v>
      </c>
      <c r="E342" s="3" t="str">
        <f t="shared" si="34"/>
        <v>AF2905_February</v>
      </c>
      <c r="F342" s="10">
        <v>82088.195047457935</v>
      </c>
      <c r="G342" s="4" t="str">
        <f t="shared" si="35"/>
        <v>No shock</v>
      </c>
      <c r="H342" s="4">
        <f t="shared" si="30"/>
        <v>0</v>
      </c>
      <c r="I342" s="5">
        <v>0</v>
      </c>
      <c r="J342" s="51">
        <v>0.99229042358362396</v>
      </c>
      <c r="K342" s="6" t="s">
        <v>1012</v>
      </c>
      <c r="L342" s="6" t="s">
        <v>1003</v>
      </c>
      <c r="M342">
        <f t="shared" si="31"/>
        <v>0</v>
      </c>
      <c r="N342">
        <f t="shared" si="32"/>
        <v>0</v>
      </c>
      <c r="O342">
        <f t="shared" si="33"/>
        <v>0</v>
      </c>
    </row>
    <row r="343" spans="1:15" ht="17" thickTop="1" thickBot="1" x14ac:dyDescent="0.5">
      <c r="A343" s="50" t="s">
        <v>147</v>
      </c>
      <c r="B343" s="3" t="s">
        <v>839</v>
      </c>
      <c r="C343" s="3" t="s">
        <v>850</v>
      </c>
      <c r="D343" s="3" t="s">
        <v>851</v>
      </c>
      <c r="E343" s="3" t="str">
        <f t="shared" si="34"/>
        <v>AF2906_February</v>
      </c>
      <c r="F343" s="10">
        <v>131980.73220792171</v>
      </c>
      <c r="G343" s="4" t="str">
        <f t="shared" si="35"/>
        <v>No shock</v>
      </c>
      <c r="H343" s="4">
        <f t="shared" si="30"/>
        <v>0</v>
      </c>
      <c r="I343" s="5">
        <v>0</v>
      </c>
      <c r="J343" s="51">
        <v>0.99067224187841796</v>
      </c>
      <c r="K343" s="6" t="s">
        <v>1012</v>
      </c>
      <c r="L343" s="6" t="s">
        <v>1003</v>
      </c>
      <c r="M343">
        <f t="shared" si="31"/>
        <v>0</v>
      </c>
      <c r="N343">
        <f t="shared" si="32"/>
        <v>0</v>
      </c>
      <c r="O343">
        <f t="shared" si="33"/>
        <v>0</v>
      </c>
    </row>
    <row r="344" spans="1:15" ht="17" thickTop="1" thickBot="1" x14ac:dyDescent="0.5">
      <c r="A344" s="50" t="s">
        <v>147</v>
      </c>
      <c r="B344" s="3" t="s">
        <v>839</v>
      </c>
      <c r="C344" s="3" t="s">
        <v>852</v>
      </c>
      <c r="D344" s="3" t="s">
        <v>853</v>
      </c>
      <c r="E344" s="3" t="str">
        <f t="shared" si="34"/>
        <v>AF2907_February</v>
      </c>
      <c r="F344" s="10">
        <v>185972.1790852125</v>
      </c>
      <c r="G344" s="4" t="str">
        <f t="shared" si="35"/>
        <v>No shock</v>
      </c>
      <c r="H344" s="4">
        <f t="shared" si="30"/>
        <v>0</v>
      </c>
      <c r="I344" s="5">
        <v>0</v>
      </c>
      <c r="J344" s="51">
        <v>1.0109589476865299</v>
      </c>
      <c r="K344" s="6" t="s">
        <v>1012</v>
      </c>
      <c r="L344" s="6" t="s">
        <v>1003</v>
      </c>
      <c r="M344">
        <f t="shared" si="31"/>
        <v>0</v>
      </c>
      <c r="N344">
        <f t="shared" si="32"/>
        <v>0</v>
      </c>
      <c r="O344">
        <f t="shared" si="33"/>
        <v>0</v>
      </c>
    </row>
    <row r="345" spans="1:15" ht="17" thickTop="1" thickBot="1" x14ac:dyDescent="0.5">
      <c r="A345" s="50" t="s">
        <v>147</v>
      </c>
      <c r="B345" s="3" t="s">
        <v>839</v>
      </c>
      <c r="C345" s="3" t="s">
        <v>854</v>
      </c>
      <c r="D345" s="3" t="s">
        <v>855</v>
      </c>
      <c r="E345" s="3" t="str">
        <f t="shared" si="34"/>
        <v>AF2908_February</v>
      </c>
      <c r="F345" s="10">
        <v>133410.40021120707</v>
      </c>
      <c r="G345" s="4" t="str">
        <f t="shared" si="35"/>
        <v>No shock</v>
      </c>
      <c r="H345" s="4">
        <f t="shared" si="30"/>
        <v>0</v>
      </c>
      <c r="I345" s="5">
        <v>0</v>
      </c>
      <c r="J345" s="51">
        <v>0.99501870335908604</v>
      </c>
      <c r="K345" s="6" t="s">
        <v>1012</v>
      </c>
      <c r="L345" s="6" t="s">
        <v>1003</v>
      </c>
      <c r="M345">
        <f t="shared" si="31"/>
        <v>0</v>
      </c>
      <c r="N345">
        <f t="shared" si="32"/>
        <v>0</v>
      </c>
      <c r="O345">
        <f t="shared" si="33"/>
        <v>0</v>
      </c>
    </row>
    <row r="346" spans="1:15" ht="17" thickTop="1" thickBot="1" x14ac:dyDescent="0.5">
      <c r="A346" s="50" t="s">
        <v>147</v>
      </c>
      <c r="B346" s="3" t="s">
        <v>839</v>
      </c>
      <c r="C346" s="3" t="s">
        <v>856</v>
      </c>
      <c r="D346" s="3" t="s">
        <v>857</v>
      </c>
      <c r="E346" s="3" t="str">
        <f t="shared" si="34"/>
        <v>AF2909_February</v>
      </c>
      <c r="F346" s="10">
        <v>100400.55913185516</v>
      </c>
      <c r="G346" s="4" t="str">
        <f t="shared" si="35"/>
        <v>No shock</v>
      </c>
      <c r="H346" s="4">
        <f t="shared" si="30"/>
        <v>0</v>
      </c>
      <c r="I346" s="5">
        <v>0</v>
      </c>
      <c r="J346" s="51">
        <v>0.99642582855792505</v>
      </c>
      <c r="K346" s="6" t="s">
        <v>1012</v>
      </c>
      <c r="L346" s="6" t="s">
        <v>1003</v>
      </c>
      <c r="M346">
        <f t="shared" si="31"/>
        <v>0</v>
      </c>
      <c r="N346">
        <f t="shared" si="32"/>
        <v>0</v>
      </c>
      <c r="O346">
        <f t="shared" si="33"/>
        <v>0</v>
      </c>
    </row>
    <row r="347" spans="1:15" ht="17" thickTop="1" thickBot="1" x14ac:dyDescent="0.5">
      <c r="A347" s="50" t="s">
        <v>147</v>
      </c>
      <c r="B347" s="3" t="s">
        <v>839</v>
      </c>
      <c r="C347" s="3" t="s">
        <v>858</v>
      </c>
      <c r="D347" s="3" t="s">
        <v>859</v>
      </c>
      <c r="E347" s="3" t="str">
        <f t="shared" si="34"/>
        <v>AF2910_February</v>
      </c>
      <c r="F347" s="10">
        <v>87978.436970668976</v>
      </c>
      <c r="G347" s="4" t="str">
        <f t="shared" si="35"/>
        <v>Shock</v>
      </c>
      <c r="H347" s="4">
        <f t="shared" si="30"/>
        <v>2</v>
      </c>
      <c r="I347" s="5">
        <v>0</v>
      </c>
      <c r="J347" s="51">
        <v>0</v>
      </c>
      <c r="K347" s="6" t="s">
        <v>1015</v>
      </c>
      <c r="L347" s="6" t="s">
        <v>1003</v>
      </c>
      <c r="M347">
        <f t="shared" si="31"/>
        <v>0</v>
      </c>
      <c r="N347">
        <f t="shared" si="32"/>
        <v>1</v>
      </c>
      <c r="O347">
        <f t="shared" si="33"/>
        <v>1</v>
      </c>
    </row>
    <row r="348" spans="1:15" ht="17" thickTop="1" thickBot="1" x14ac:dyDescent="0.5">
      <c r="A348" s="50" t="s">
        <v>147</v>
      </c>
      <c r="B348" s="3" t="s">
        <v>839</v>
      </c>
      <c r="C348" s="3" t="s">
        <v>860</v>
      </c>
      <c r="D348" s="3" t="s">
        <v>861</v>
      </c>
      <c r="E348" s="3" t="str">
        <f t="shared" si="34"/>
        <v>AF2911_February</v>
      </c>
      <c r="F348" s="10">
        <v>34134.929228080087</v>
      </c>
      <c r="G348" s="4" t="str">
        <f t="shared" si="35"/>
        <v>No shock</v>
      </c>
      <c r="H348" s="4">
        <f t="shared" si="30"/>
        <v>0</v>
      </c>
      <c r="I348" s="5">
        <v>0</v>
      </c>
      <c r="J348" s="51">
        <v>0.99286674247906503</v>
      </c>
      <c r="K348" s="6" t="s">
        <v>1012</v>
      </c>
      <c r="L348" s="6" t="s">
        <v>1003</v>
      </c>
      <c r="M348">
        <f t="shared" si="31"/>
        <v>0</v>
      </c>
      <c r="N348">
        <f t="shared" si="32"/>
        <v>0</v>
      </c>
      <c r="O348">
        <f t="shared" si="33"/>
        <v>0</v>
      </c>
    </row>
    <row r="349" spans="1:15" ht="17" thickTop="1" thickBot="1" x14ac:dyDescent="0.5">
      <c r="A349" s="50" t="s">
        <v>147</v>
      </c>
      <c r="B349" s="3" t="s">
        <v>839</v>
      </c>
      <c r="C349" s="3" t="s">
        <v>862</v>
      </c>
      <c r="D349" s="3" t="s">
        <v>863</v>
      </c>
      <c r="E349" s="3" t="str">
        <f t="shared" si="34"/>
        <v>AF2912_February</v>
      </c>
      <c r="F349" s="10">
        <v>47633.866458452911</v>
      </c>
      <c r="G349" s="4" t="str">
        <f t="shared" si="35"/>
        <v>No shock</v>
      </c>
      <c r="H349" s="4">
        <f t="shared" si="30"/>
        <v>0</v>
      </c>
      <c r="I349" s="5">
        <v>0</v>
      </c>
      <c r="J349" s="51">
        <v>0.99483079467916502</v>
      </c>
      <c r="K349" s="6" t="s">
        <v>1012</v>
      </c>
      <c r="L349" s="6" t="s">
        <v>1003</v>
      </c>
      <c r="M349">
        <f t="shared" si="31"/>
        <v>0</v>
      </c>
      <c r="N349">
        <f t="shared" si="32"/>
        <v>0</v>
      </c>
      <c r="O349">
        <f t="shared" si="33"/>
        <v>0</v>
      </c>
    </row>
    <row r="350" spans="1:15" ht="17" thickTop="1" thickBot="1" x14ac:dyDescent="0.5">
      <c r="A350" s="50" t="s">
        <v>147</v>
      </c>
      <c r="B350" s="3" t="s">
        <v>839</v>
      </c>
      <c r="C350" s="3" t="s">
        <v>864</v>
      </c>
      <c r="D350" s="3" t="s">
        <v>865</v>
      </c>
      <c r="E350" s="3" t="str">
        <f t="shared" si="34"/>
        <v>AF2913_February</v>
      </c>
      <c r="F350" s="10">
        <v>87938.889850469001</v>
      </c>
      <c r="G350" s="4" t="str">
        <f t="shared" si="35"/>
        <v>No shock</v>
      </c>
      <c r="H350" s="4">
        <f t="shared" si="30"/>
        <v>0</v>
      </c>
      <c r="I350" s="5">
        <v>0</v>
      </c>
      <c r="J350" s="51">
        <v>0.99362464677096995</v>
      </c>
      <c r="K350" s="6" t="s">
        <v>1012</v>
      </c>
      <c r="L350" s="6" t="s">
        <v>1003</v>
      </c>
      <c r="M350">
        <f t="shared" si="31"/>
        <v>0</v>
      </c>
      <c r="N350">
        <f t="shared" si="32"/>
        <v>0</v>
      </c>
      <c r="O350">
        <f t="shared" si="33"/>
        <v>0</v>
      </c>
    </row>
    <row r="351" spans="1:15" ht="17" thickTop="1" thickBot="1" x14ac:dyDescent="0.5">
      <c r="A351" s="50" t="s">
        <v>147</v>
      </c>
      <c r="B351" s="3" t="s">
        <v>839</v>
      </c>
      <c r="C351" s="3" t="s">
        <v>866</v>
      </c>
      <c r="D351" s="3" t="s">
        <v>867</v>
      </c>
      <c r="E351" s="3" t="str">
        <f t="shared" si="34"/>
        <v>AF2914_February</v>
      </c>
      <c r="F351" s="10">
        <v>39350.676430961837</v>
      </c>
      <c r="G351" s="4" t="str">
        <f t="shared" si="35"/>
        <v>No shock</v>
      </c>
      <c r="H351" s="4">
        <f t="shared" si="30"/>
        <v>0</v>
      </c>
      <c r="I351" s="5">
        <v>0</v>
      </c>
      <c r="J351" s="51">
        <v>0.99483079467916502</v>
      </c>
      <c r="K351" s="6" t="s">
        <v>1012</v>
      </c>
      <c r="L351" s="6" t="s">
        <v>1003</v>
      </c>
      <c r="M351">
        <f t="shared" si="31"/>
        <v>0</v>
      </c>
      <c r="N351">
        <f t="shared" si="32"/>
        <v>0</v>
      </c>
      <c r="O351">
        <f t="shared" si="33"/>
        <v>0</v>
      </c>
    </row>
    <row r="352" spans="1:15" ht="17" thickTop="1" thickBot="1" x14ac:dyDescent="0.5">
      <c r="A352" s="50" t="s">
        <v>147</v>
      </c>
      <c r="B352" s="3" t="s">
        <v>868</v>
      </c>
      <c r="C352" s="3" t="s">
        <v>869</v>
      </c>
      <c r="D352" s="3" t="s">
        <v>870</v>
      </c>
      <c r="E352" s="3" t="str">
        <f t="shared" si="34"/>
        <v>AF3001_February</v>
      </c>
      <c r="F352" s="10">
        <v>298023.6951527333</v>
      </c>
      <c r="G352" s="4" t="str">
        <f t="shared" si="35"/>
        <v>Shock</v>
      </c>
      <c r="H352" s="4">
        <f t="shared" si="30"/>
        <v>1</v>
      </c>
      <c r="I352" s="5">
        <v>0</v>
      </c>
      <c r="J352" s="51">
        <v>0.22850742089050699</v>
      </c>
      <c r="K352" s="6" t="s">
        <v>1012</v>
      </c>
      <c r="L352" s="6" t="s">
        <v>1003</v>
      </c>
      <c r="M352">
        <f t="shared" si="31"/>
        <v>0</v>
      </c>
      <c r="N352">
        <f t="shared" si="32"/>
        <v>1</v>
      </c>
      <c r="O352">
        <f t="shared" si="33"/>
        <v>0</v>
      </c>
    </row>
    <row r="353" spans="1:15" ht="17" thickTop="1" thickBot="1" x14ac:dyDescent="0.5">
      <c r="A353" s="50" t="s">
        <v>147</v>
      </c>
      <c r="B353" s="3" t="s">
        <v>868</v>
      </c>
      <c r="C353" s="3" t="s">
        <v>871</v>
      </c>
      <c r="D353" s="3" t="s">
        <v>872</v>
      </c>
      <c r="E353" s="3" t="str">
        <f t="shared" si="34"/>
        <v>AF3002_February</v>
      </c>
      <c r="F353" s="10">
        <v>333990.30015547806</v>
      </c>
      <c r="G353" s="4" t="str">
        <f t="shared" si="35"/>
        <v>No shock</v>
      </c>
      <c r="H353" s="4">
        <f t="shared" si="30"/>
        <v>0</v>
      </c>
      <c r="I353" s="5">
        <v>0</v>
      </c>
      <c r="J353" s="51" t="s">
        <v>1013</v>
      </c>
      <c r="K353" s="6" t="s">
        <v>1013</v>
      </c>
      <c r="L353" s="6" t="s">
        <v>1003</v>
      </c>
      <c r="M353">
        <f t="shared" si="31"/>
        <v>0</v>
      </c>
      <c r="N353">
        <f t="shared" si="32"/>
        <v>0</v>
      </c>
      <c r="O353">
        <f t="shared" si="33"/>
        <v>0</v>
      </c>
    </row>
    <row r="354" spans="1:15" ht="17" thickTop="1" thickBot="1" x14ac:dyDescent="0.5">
      <c r="A354" s="50" t="s">
        <v>147</v>
      </c>
      <c r="B354" s="3" t="s">
        <v>868</v>
      </c>
      <c r="C354" s="3" t="s">
        <v>873</v>
      </c>
      <c r="D354" s="3" t="s">
        <v>874</v>
      </c>
      <c r="E354" s="3" t="str">
        <f t="shared" si="34"/>
        <v>AF3003_February</v>
      </c>
      <c r="F354" s="10">
        <v>131399.94560895645</v>
      </c>
      <c r="G354" s="4" t="str">
        <f t="shared" si="35"/>
        <v>No shock</v>
      </c>
      <c r="H354" s="4">
        <f t="shared" si="30"/>
        <v>0</v>
      </c>
      <c r="I354" s="5">
        <v>0</v>
      </c>
      <c r="J354" s="51" t="s">
        <v>1013</v>
      </c>
      <c r="K354" s="6" t="s">
        <v>1013</v>
      </c>
      <c r="L354" s="6" t="s">
        <v>1003</v>
      </c>
      <c r="M354">
        <f t="shared" si="31"/>
        <v>0</v>
      </c>
      <c r="N354">
        <f t="shared" si="32"/>
        <v>0</v>
      </c>
      <c r="O354">
        <f t="shared" si="33"/>
        <v>0</v>
      </c>
    </row>
    <row r="355" spans="1:15" ht="17" thickTop="1" thickBot="1" x14ac:dyDescent="0.5">
      <c r="A355" s="50" t="s">
        <v>147</v>
      </c>
      <c r="B355" s="3" t="s">
        <v>868</v>
      </c>
      <c r="C355" s="3" t="s">
        <v>875</v>
      </c>
      <c r="D355" s="3" t="s">
        <v>876</v>
      </c>
      <c r="E355" s="3" t="str">
        <f t="shared" si="34"/>
        <v>AF3004_February</v>
      </c>
      <c r="F355" s="10">
        <v>263900.08134136122</v>
      </c>
      <c r="G355" s="4" t="str">
        <f t="shared" si="35"/>
        <v>No shock</v>
      </c>
      <c r="H355" s="4">
        <f t="shared" si="30"/>
        <v>0</v>
      </c>
      <c r="I355" s="5">
        <v>0</v>
      </c>
      <c r="J355" s="51" t="s">
        <v>1013</v>
      </c>
      <c r="K355" s="6" t="s">
        <v>1013</v>
      </c>
      <c r="L355" s="6" t="s">
        <v>1003</v>
      </c>
      <c r="M355">
        <f t="shared" si="31"/>
        <v>0</v>
      </c>
      <c r="N355">
        <f t="shared" si="32"/>
        <v>0</v>
      </c>
      <c r="O355">
        <f t="shared" si="33"/>
        <v>0</v>
      </c>
    </row>
    <row r="356" spans="1:15" ht="17" thickTop="1" thickBot="1" x14ac:dyDescent="0.5">
      <c r="A356" s="50" t="s">
        <v>147</v>
      </c>
      <c r="B356" s="3" t="s">
        <v>868</v>
      </c>
      <c r="C356" s="3" t="s">
        <v>877</v>
      </c>
      <c r="D356" s="3" t="s">
        <v>878</v>
      </c>
      <c r="E356" s="3" t="str">
        <f t="shared" si="34"/>
        <v>AF3005_February</v>
      </c>
      <c r="F356" s="10">
        <v>44764.92981276122</v>
      </c>
      <c r="G356" s="4" t="str">
        <f t="shared" si="35"/>
        <v>No shock</v>
      </c>
      <c r="H356" s="4">
        <f t="shared" si="30"/>
        <v>0</v>
      </c>
      <c r="I356" s="5">
        <v>0</v>
      </c>
      <c r="J356" s="51">
        <v>0.99704433497536904</v>
      </c>
      <c r="K356" s="6" t="s">
        <v>1012</v>
      </c>
      <c r="L356" s="6" t="s">
        <v>1003</v>
      </c>
      <c r="M356">
        <f t="shared" si="31"/>
        <v>0</v>
      </c>
      <c r="N356">
        <f t="shared" si="32"/>
        <v>0</v>
      </c>
      <c r="O356">
        <f t="shared" si="33"/>
        <v>0</v>
      </c>
    </row>
    <row r="357" spans="1:15" ht="17" thickTop="1" thickBot="1" x14ac:dyDescent="0.5">
      <c r="A357" s="50" t="s">
        <v>147</v>
      </c>
      <c r="B357" s="3" t="s">
        <v>868</v>
      </c>
      <c r="C357" s="3" t="s">
        <v>879</v>
      </c>
      <c r="D357" s="3" t="s">
        <v>880</v>
      </c>
      <c r="E357" s="3" t="str">
        <f t="shared" si="34"/>
        <v>AF3006_February</v>
      </c>
      <c r="F357" s="10">
        <v>177683.71780430028</v>
      </c>
      <c r="G357" s="4" t="str">
        <f t="shared" si="35"/>
        <v>No shock</v>
      </c>
      <c r="H357" s="4">
        <f t="shared" si="30"/>
        <v>0</v>
      </c>
      <c r="I357" s="5">
        <v>0</v>
      </c>
      <c r="J357" s="51">
        <v>1.0146666666666699</v>
      </c>
      <c r="K357" s="6" t="s">
        <v>1012</v>
      </c>
      <c r="L357" s="6" t="s">
        <v>1003</v>
      </c>
      <c r="M357">
        <f t="shared" si="31"/>
        <v>0</v>
      </c>
      <c r="N357">
        <f t="shared" si="32"/>
        <v>0</v>
      </c>
      <c r="O357">
        <f t="shared" si="33"/>
        <v>0</v>
      </c>
    </row>
    <row r="358" spans="1:15" ht="17" thickTop="1" thickBot="1" x14ac:dyDescent="0.5">
      <c r="A358" s="50" t="s">
        <v>147</v>
      </c>
      <c r="B358" s="3" t="s">
        <v>868</v>
      </c>
      <c r="C358" s="3" t="s">
        <v>881</v>
      </c>
      <c r="D358" s="3" t="s">
        <v>882</v>
      </c>
      <c r="E358" s="3" t="str">
        <f t="shared" si="34"/>
        <v>AF3007_February</v>
      </c>
      <c r="F358" s="10">
        <v>141879.53502527444</v>
      </c>
      <c r="G358" s="4" t="str">
        <f t="shared" si="35"/>
        <v>No shock</v>
      </c>
      <c r="H358" s="4">
        <f t="shared" si="30"/>
        <v>0</v>
      </c>
      <c r="I358" s="5">
        <v>0</v>
      </c>
      <c r="J358" s="51">
        <v>1</v>
      </c>
      <c r="K358" s="6" t="s">
        <v>1012</v>
      </c>
      <c r="L358" s="6" t="s">
        <v>1003</v>
      </c>
      <c r="M358">
        <f t="shared" si="31"/>
        <v>0</v>
      </c>
      <c r="N358">
        <f t="shared" si="32"/>
        <v>0</v>
      </c>
      <c r="O358">
        <f t="shared" si="33"/>
        <v>0</v>
      </c>
    </row>
    <row r="359" spans="1:15" ht="17" thickTop="1" thickBot="1" x14ac:dyDescent="0.5">
      <c r="A359" s="50" t="s">
        <v>147</v>
      </c>
      <c r="B359" s="3" t="s">
        <v>868</v>
      </c>
      <c r="C359" s="3" t="s">
        <v>883</v>
      </c>
      <c r="D359" s="3" t="s">
        <v>884</v>
      </c>
      <c r="E359" s="3" t="str">
        <f t="shared" si="34"/>
        <v>AF3008_February</v>
      </c>
      <c r="F359" s="10">
        <v>70638.720487316808</v>
      </c>
      <c r="G359" s="4" t="str">
        <f t="shared" si="35"/>
        <v>No shock</v>
      </c>
      <c r="H359" s="4">
        <f t="shared" si="30"/>
        <v>0</v>
      </c>
      <c r="I359" s="5">
        <v>0</v>
      </c>
      <c r="J359" s="51">
        <v>1</v>
      </c>
      <c r="K359" s="6" t="s">
        <v>1012</v>
      </c>
      <c r="L359" s="6" t="s">
        <v>1003</v>
      </c>
      <c r="M359">
        <f t="shared" si="31"/>
        <v>0</v>
      </c>
      <c r="N359">
        <f t="shared" si="32"/>
        <v>0</v>
      </c>
      <c r="O359">
        <f t="shared" si="33"/>
        <v>0</v>
      </c>
    </row>
    <row r="360" spans="1:15" ht="17" thickTop="1" thickBot="1" x14ac:dyDescent="0.5">
      <c r="A360" s="50" t="s">
        <v>147</v>
      </c>
      <c r="B360" s="3" t="s">
        <v>868</v>
      </c>
      <c r="C360" s="3" t="s">
        <v>885</v>
      </c>
      <c r="D360" s="3" t="s">
        <v>886</v>
      </c>
      <c r="E360" s="3" t="str">
        <f t="shared" si="34"/>
        <v>AF3009_February</v>
      </c>
      <c r="F360" s="10">
        <v>137595.22820131711</v>
      </c>
      <c r="G360" s="4" t="str">
        <f t="shared" si="35"/>
        <v>No shock</v>
      </c>
      <c r="H360" s="4">
        <f t="shared" si="30"/>
        <v>0</v>
      </c>
      <c r="I360" s="5">
        <v>0</v>
      </c>
      <c r="J360" s="51" t="s">
        <v>1013</v>
      </c>
      <c r="K360" s="6" t="s">
        <v>1013</v>
      </c>
      <c r="L360" s="6" t="s">
        <v>1003</v>
      </c>
      <c r="M360">
        <f t="shared" si="31"/>
        <v>0</v>
      </c>
      <c r="N360">
        <f t="shared" si="32"/>
        <v>0</v>
      </c>
      <c r="O360">
        <f t="shared" si="33"/>
        <v>0</v>
      </c>
    </row>
    <row r="361" spans="1:15" ht="17" thickTop="1" thickBot="1" x14ac:dyDescent="0.5">
      <c r="A361" s="50" t="s">
        <v>147</v>
      </c>
      <c r="B361" s="3" t="s">
        <v>868</v>
      </c>
      <c r="C361" s="3" t="s">
        <v>887</v>
      </c>
      <c r="D361" s="3" t="s">
        <v>888</v>
      </c>
      <c r="E361" s="3" t="str">
        <f t="shared" si="34"/>
        <v>AF3010_February</v>
      </c>
      <c r="F361" s="10">
        <v>148865.01611882658</v>
      </c>
      <c r="G361" s="4" t="str">
        <f t="shared" si="35"/>
        <v>No shock</v>
      </c>
      <c r="H361" s="4">
        <f t="shared" si="30"/>
        <v>0</v>
      </c>
      <c r="I361" s="5">
        <v>0</v>
      </c>
      <c r="J361" s="51" t="s">
        <v>1013</v>
      </c>
      <c r="K361" s="6" t="s">
        <v>1013</v>
      </c>
      <c r="L361" s="6" t="s">
        <v>1003</v>
      </c>
      <c r="M361">
        <f t="shared" si="31"/>
        <v>0</v>
      </c>
      <c r="N361">
        <f t="shared" si="32"/>
        <v>0</v>
      </c>
      <c r="O361">
        <f t="shared" si="33"/>
        <v>0</v>
      </c>
    </row>
    <row r="362" spans="1:15" ht="17" thickTop="1" thickBot="1" x14ac:dyDescent="0.5">
      <c r="A362" s="50" t="s">
        <v>147</v>
      </c>
      <c r="B362" s="3" t="s">
        <v>868</v>
      </c>
      <c r="C362" s="3" t="s">
        <v>889</v>
      </c>
      <c r="D362" s="3" t="s">
        <v>890</v>
      </c>
      <c r="E362" s="3" t="str">
        <f t="shared" si="34"/>
        <v>AF3011_February</v>
      </c>
      <c r="F362" s="10">
        <v>30519.331367643972</v>
      </c>
      <c r="G362" s="4" t="str">
        <f t="shared" si="35"/>
        <v>No shock</v>
      </c>
      <c r="H362" s="4">
        <f t="shared" si="30"/>
        <v>0</v>
      </c>
      <c r="I362" s="5">
        <v>0</v>
      </c>
      <c r="J362" s="51">
        <v>1.0074592074592099</v>
      </c>
      <c r="K362" s="6" t="s">
        <v>1012</v>
      </c>
      <c r="L362" s="6" t="s">
        <v>1003</v>
      </c>
      <c r="M362">
        <f t="shared" si="31"/>
        <v>0</v>
      </c>
      <c r="N362">
        <f t="shared" si="32"/>
        <v>0</v>
      </c>
      <c r="O362">
        <f t="shared" si="33"/>
        <v>0</v>
      </c>
    </row>
    <row r="363" spans="1:15" ht="17" thickTop="1" thickBot="1" x14ac:dyDescent="0.5">
      <c r="A363" s="50" t="s">
        <v>147</v>
      </c>
      <c r="B363" s="3" t="s">
        <v>868</v>
      </c>
      <c r="C363" s="3" t="s">
        <v>891</v>
      </c>
      <c r="D363" s="3" t="s">
        <v>892</v>
      </c>
      <c r="E363" s="3" t="str">
        <f t="shared" si="34"/>
        <v>AF3012_February</v>
      </c>
      <c r="F363" s="10">
        <v>172541.1150958536</v>
      </c>
      <c r="G363" s="4" t="str">
        <f t="shared" si="35"/>
        <v>No shock</v>
      </c>
      <c r="H363" s="4">
        <f t="shared" si="30"/>
        <v>0</v>
      </c>
      <c r="I363" s="5">
        <v>0</v>
      </c>
      <c r="J363" s="51">
        <v>0.99973211893919101</v>
      </c>
      <c r="K363" s="6" t="s">
        <v>1012</v>
      </c>
      <c r="L363" s="6" t="s">
        <v>1003</v>
      </c>
      <c r="M363">
        <f t="shared" si="31"/>
        <v>0</v>
      </c>
      <c r="N363">
        <f t="shared" si="32"/>
        <v>0</v>
      </c>
      <c r="O363">
        <f t="shared" si="33"/>
        <v>0</v>
      </c>
    </row>
    <row r="364" spans="1:15" ht="17" thickTop="1" thickBot="1" x14ac:dyDescent="0.5">
      <c r="A364" s="50" t="s">
        <v>147</v>
      </c>
      <c r="B364" s="3" t="s">
        <v>868</v>
      </c>
      <c r="C364" s="3" t="s">
        <v>893</v>
      </c>
      <c r="D364" s="3" t="s">
        <v>894</v>
      </c>
      <c r="E364" s="3" t="str">
        <f t="shared" si="34"/>
        <v>AF3013_February</v>
      </c>
      <c r="F364" s="10">
        <v>33961.304393920349</v>
      </c>
      <c r="G364" s="4" t="str">
        <f t="shared" si="35"/>
        <v>No shock</v>
      </c>
      <c r="H364" s="4">
        <f t="shared" si="30"/>
        <v>0</v>
      </c>
      <c r="I364" s="5">
        <v>0</v>
      </c>
      <c r="J364" s="51">
        <v>0.99736842105263201</v>
      </c>
      <c r="K364" s="6" t="s">
        <v>1012</v>
      </c>
      <c r="L364" s="6" t="s">
        <v>1003</v>
      </c>
      <c r="M364">
        <f t="shared" si="31"/>
        <v>0</v>
      </c>
      <c r="N364">
        <f t="shared" si="32"/>
        <v>0</v>
      </c>
      <c r="O364">
        <f t="shared" si="33"/>
        <v>0</v>
      </c>
    </row>
    <row r="365" spans="1:15" ht="17" thickTop="1" thickBot="1" x14ac:dyDescent="0.5">
      <c r="A365" s="50" t="s">
        <v>147</v>
      </c>
      <c r="B365" s="3" t="s">
        <v>895</v>
      </c>
      <c r="C365" s="3" t="s">
        <v>896</v>
      </c>
      <c r="D365" s="3" t="s">
        <v>897</v>
      </c>
      <c r="E365" s="3" t="str">
        <f t="shared" si="34"/>
        <v>AF3101_February</v>
      </c>
      <c r="F365" s="10">
        <v>114346.13398548325</v>
      </c>
      <c r="G365" s="4" t="str">
        <f t="shared" si="35"/>
        <v>No shock</v>
      </c>
      <c r="H365" s="4">
        <f t="shared" si="30"/>
        <v>0</v>
      </c>
      <c r="I365" s="5">
        <v>0</v>
      </c>
      <c r="J365" s="51">
        <v>1.0030448182392</v>
      </c>
      <c r="K365" s="6" t="s">
        <v>1012</v>
      </c>
      <c r="L365" s="6" t="s">
        <v>1003</v>
      </c>
      <c r="M365">
        <f t="shared" si="31"/>
        <v>0</v>
      </c>
      <c r="N365">
        <f t="shared" si="32"/>
        <v>0</v>
      </c>
      <c r="O365">
        <f t="shared" si="33"/>
        <v>0</v>
      </c>
    </row>
    <row r="366" spans="1:15" ht="17" thickTop="1" thickBot="1" x14ac:dyDescent="0.5">
      <c r="A366" s="50" t="s">
        <v>147</v>
      </c>
      <c r="B366" s="3" t="s">
        <v>895</v>
      </c>
      <c r="C366" s="3" t="s">
        <v>898</v>
      </c>
      <c r="D366" s="3" t="s">
        <v>899</v>
      </c>
      <c r="E366" s="3" t="str">
        <f t="shared" si="34"/>
        <v>AF3102_February</v>
      </c>
      <c r="F366" s="10">
        <v>121638.15185133764</v>
      </c>
      <c r="G366" s="4" t="str">
        <f t="shared" si="35"/>
        <v>No shock</v>
      </c>
      <c r="H366" s="4">
        <f t="shared" si="30"/>
        <v>0</v>
      </c>
      <c r="I366" s="5">
        <v>0</v>
      </c>
      <c r="J366" s="51">
        <v>0.99613825062753403</v>
      </c>
      <c r="K366" s="6" t="s">
        <v>1012</v>
      </c>
      <c r="L366" s="6" t="s">
        <v>1003</v>
      </c>
      <c r="M366">
        <f t="shared" si="31"/>
        <v>0</v>
      </c>
      <c r="N366">
        <f t="shared" si="32"/>
        <v>0</v>
      </c>
      <c r="O366">
        <f t="shared" si="33"/>
        <v>0</v>
      </c>
    </row>
    <row r="367" spans="1:15" ht="17" thickTop="1" thickBot="1" x14ac:dyDescent="0.5">
      <c r="A367" s="50" t="s">
        <v>147</v>
      </c>
      <c r="B367" s="3" t="s">
        <v>895</v>
      </c>
      <c r="C367" s="3" t="s">
        <v>900</v>
      </c>
      <c r="D367" s="3" t="s">
        <v>901</v>
      </c>
      <c r="E367" s="3" t="str">
        <f t="shared" si="34"/>
        <v>AF3103_February</v>
      </c>
      <c r="F367" s="10">
        <v>35189.935954838329</v>
      </c>
      <c r="G367" s="4" t="str">
        <f t="shared" si="35"/>
        <v>No shock</v>
      </c>
      <c r="H367" s="4">
        <f t="shared" si="30"/>
        <v>0</v>
      </c>
      <c r="I367" s="5">
        <v>0</v>
      </c>
      <c r="J367" s="51">
        <v>0.99227674979887404</v>
      </c>
      <c r="K367" s="6" t="s">
        <v>1012</v>
      </c>
      <c r="L367" s="6" t="s">
        <v>1003</v>
      </c>
      <c r="M367">
        <f t="shared" si="31"/>
        <v>0</v>
      </c>
      <c r="N367">
        <f t="shared" si="32"/>
        <v>0</v>
      </c>
      <c r="O367">
        <f t="shared" si="33"/>
        <v>0</v>
      </c>
    </row>
    <row r="368" spans="1:15" ht="17" thickTop="1" thickBot="1" x14ac:dyDescent="0.5">
      <c r="A368" s="50" t="s">
        <v>147</v>
      </c>
      <c r="B368" s="3" t="s">
        <v>895</v>
      </c>
      <c r="C368" s="3" t="s">
        <v>902</v>
      </c>
      <c r="D368" s="3" t="s">
        <v>903</v>
      </c>
      <c r="E368" s="3" t="str">
        <f t="shared" si="34"/>
        <v>AF3104_February</v>
      </c>
      <c r="F368" s="10">
        <v>142096.10135956467</v>
      </c>
      <c r="G368" s="4" t="str">
        <f t="shared" si="35"/>
        <v>No shock</v>
      </c>
      <c r="H368" s="4">
        <f t="shared" si="30"/>
        <v>0</v>
      </c>
      <c r="I368" s="5">
        <v>0</v>
      </c>
      <c r="J368" s="51">
        <v>0.99140760764626401</v>
      </c>
      <c r="K368" s="6" t="s">
        <v>1012</v>
      </c>
      <c r="L368" s="6" t="s">
        <v>1003</v>
      </c>
      <c r="M368">
        <f t="shared" si="31"/>
        <v>0</v>
      </c>
      <c r="N368">
        <f t="shared" si="32"/>
        <v>0</v>
      </c>
      <c r="O368">
        <f t="shared" si="33"/>
        <v>0</v>
      </c>
    </row>
    <row r="369" spans="1:15" ht="17" thickTop="1" thickBot="1" x14ac:dyDescent="0.5">
      <c r="A369" s="50" t="s">
        <v>147</v>
      </c>
      <c r="B369" s="3" t="s">
        <v>895</v>
      </c>
      <c r="C369" s="3" t="s">
        <v>904</v>
      </c>
      <c r="D369" s="3" t="s">
        <v>905</v>
      </c>
      <c r="E369" s="3" t="str">
        <f t="shared" si="34"/>
        <v>AF3105_February</v>
      </c>
      <c r="F369" s="10">
        <v>152630.68621034108</v>
      </c>
      <c r="G369" s="4" t="str">
        <f t="shared" si="35"/>
        <v>No shock</v>
      </c>
      <c r="H369" s="4">
        <f t="shared" si="30"/>
        <v>0</v>
      </c>
      <c r="I369" s="5">
        <v>0</v>
      </c>
      <c r="J369" s="51">
        <v>1.0015305682504101</v>
      </c>
      <c r="K369" s="6" t="s">
        <v>1012</v>
      </c>
      <c r="L369" s="6" t="s">
        <v>1003</v>
      </c>
      <c r="M369">
        <f t="shared" si="31"/>
        <v>0</v>
      </c>
      <c r="N369">
        <f t="shared" si="32"/>
        <v>0</v>
      </c>
      <c r="O369">
        <f t="shared" si="33"/>
        <v>0</v>
      </c>
    </row>
    <row r="370" spans="1:15" ht="17" thickTop="1" thickBot="1" x14ac:dyDescent="0.5">
      <c r="A370" s="50" t="s">
        <v>147</v>
      </c>
      <c r="B370" s="3" t="s">
        <v>895</v>
      </c>
      <c r="C370" s="3" t="s">
        <v>906</v>
      </c>
      <c r="D370" s="3" t="s">
        <v>907</v>
      </c>
      <c r="E370" s="3" t="str">
        <f t="shared" si="34"/>
        <v>AF3106_February</v>
      </c>
      <c r="F370" s="10">
        <v>113993.01316493128</v>
      </c>
      <c r="G370" s="4" t="str">
        <f t="shared" si="35"/>
        <v>No shock</v>
      </c>
      <c r="H370" s="4">
        <f t="shared" si="30"/>
        <v>0</v>
      </c>
      <c r="I370" s="5">
        <v>0</v>
      </c>
      <c r="J370" s="51">
        <v>1.0150587659157699</v>
      </c>
      <c r="K370" s="6" t="s">
        <v>1012</v>
      </c>
      <c r="L370" s="6" t="s">
        <v>1003</v>
      </c>
      <c r="M370">
        <f t="shared" si="31"/>
        <v>0</v>
      </c>
      <c r="N370">
        <f t="shared" si="32"/>
        <v>0</v>
      </c>
      <c r="O370">
        <f t="shared" si="33"/>
        <v>0</v>
      </c>
    </row>
    <row r="371" spans="1:15" ht="17" thickTop="1" thickBot="1" x14ac:dyDescent="0.5">
      <c r="A371" s="50" t="s">
        <v>147</v>
      </c>
      <c r="B371" s="3" t="s">
        <v>895</v>
      </c>
      <c r="C371" s="3" t="s">
        <v>908</v>
      </c>
      <c r="D371" s="3" t="s">
        <v>909</v>
      </c>
      <c r="E371" s="3" t="str">
        <f t="shared" si="34"/>
        <v>AF3107_February</v>
      </c>
      <c r="F371" s="10">
        <v>74715.526199024156</v>
      </c>
      <c r="G371" s="4" t="str">
        <f t="shared" si="35"/>
        <v>No shock</v>
      </c>
      <c r="H371" s="4">
        <f t="shared" si="30"/>
        <v>0</v>
      </c>
      <c r="I371" s="5">
        <v>0</v>
      </c>
      <c r="J371" s="51">
        <v>1.0258593360807899</v>
      </c>
      <c r="K371" s="6" t="s">
        <v>1012</v>
      </c>
      <c r="L371" s="6" t="s">
        <v>1003</v>
      </c>
      <c r="M371">
        <f t="shared" si="31"/>
        <v>0</v>
      </c>
      <c r="N371">
        <f t="shared" si="32"/>
        <v>0</v>
      </c>
      <c r="O371">
        <f t="shared" si="33"/>
        <v>0</v>
      </c>
    </row>
    <row r="372" spans="1:15" ht="17" thickTop="1" thickBot="1" x14ac:dyDescent="0.5">
      <c r="A372" s="50" t="s">
        <v>147</v>
      </c>
      <c r="B372" s="3" t="s">
        <v>910</v>
      </c>
      <c r="C372" s="3" t="s">
        <v>910</v>
      </c>
      <c r="D372" s="3" t="s">
        <v>911</v>
      </c>
      <c r="E372" s="3" t="str">
        <f t="shared" si="34"/>
        <v>AF3201_February</v>
      </c>
      <c r="F372" s="10">
        <v>1001121.6293803462</v>
      </c>
      <c r="G372" s="4" t="str">
        <f t="shared" si="35"/>
        <v>No shock</v>
      </c>
      <c r="H372" s="4">
        <f t="shared" si="30"/>
        <v>0</v>
      </c>
      <c r="I372" s="5">
        <v>0</v>
      </c>
      <c r="J372" s="51">
        <v>0.99550501791317103</v>
      </c>
      <c r="K372" s="6" t="s">
        <v>1012</v>
      </c>
      <c r="L372" s="6" t="s">
        <v>1003</v>
      </c>
      <c r="M372">
        <f t="shared" si="31"/>
        <v>0</v>
      </c>
      <c r="N372">
        <f t="shared" si="32"/>
        <v>0</v>
      </c>
      <c r="O372">
        <f t="shared" si="33"/>
        <v>0</v>
      </c>
    </row>
    <row r="373" spans="1:15" ht="17" thickTop="1" thickBot="1" x14ac:dyDescent="0.5">
      <c r="A373" s="50" t="s">
        <v>147</v>
      </c>
      <c r="B373" s="3" t="s">
        <v>910</v>
      </c>
      <c r="C373" s="3" t="s">
        <v>912</v>
      </c>
      <c r="D373" s="3" t="s">
        <v>913</v>
      </c>
      <c r="E373" s="3" t="str">
        <f t="shared" si="34"/>
        <v>AF3202_February</v>
      </c>
      <c r="F373" s="10">
        <v>280972.47568604886</v>
      </c>
      <c r="G373" s="4" t="str">
        <f t="shared" si="35"/>
        <v>No shock</v>
      </c>
      <c r="H373" s="4">
        <f t="shared" si="30"/>
        <v>0</v>
      </c>
      <c r="I373" s="5">
        <v>0</v>
      </c>
      <c r="J373" s="51">
        <v>0.99388888888888904</v>
      </c>
      <c r="K373" s="6" t="s">
        <v>1012</v>
      </c>
      <c r="L373" s="6" t="s">
        <v>1003</v>
      </c>
      <c r="M373">
        <f t="shared" si="31"/>
        <v>0</v>
      </c>
      <c r="N373">
        <f t="shared" si="32"/>
        <v>0</v>
      </c>
      <c r="O373">
        <f t="shared" si="33"/>
        <v>0</v>
      </c>
    </row>
    <row r="374" spans="1:15" ht="17" thickTop="1" thickBot="1" x14ac:dyDescent="0.5">
      <c r="A374" s="50" t="s">
        <v>147</v>
      </c>
      <c r="B374" s="3" t="s">
        <v>910</v>
      </c>
      <c r="C374" s="3" t="s">
        <v>914</v>
      </c>
      <c r="D374" s="3" t="s">
        <v>915</v>
      </c>
      <c r="E374" s="3" t="str">
        <f t="shared" si="34"/>
        <v>AF3203_February</v>
      </c>
      <c r="F374" s="10">
        <v>220734.68723905494</v>
      </c>
      <c r="G374" s="4" t="str">
        <f t="shared" si="35"/>
        <v>No shock</v>
      </c>
      <c r="H374" s="4">
        <f t="shared" si="30"/>
        <v>0</v>
      </c>
      <c r="I374" s="5">
        <v>0</v>
      </c>
      <c r="J374" s="51">
        <v>0.99666666666666703</v>
      </c>
      <c r="K374" s="6" t="s">
        <v>1012</v>
      </c>
      <c r="L374" s="6" t="s">
        <v>1003</v>
      </c>
      <c r="M374">
        <f t="shared" si="31"/>
        <v>0</v>
      </c>
      <c r="N374">
        <f t="shared" si="32"/>
        <v>0</v>
      </c>
      <c r="O374">
        <f t="shared" si="33"/>
        <v>0</v>
      </c>
    </row>
    <row r="375" spans="1:15" ht="17" thickTop="1" thickBot="1" x14ac:dyDescent="0.5">
      <c r="A375" s="50" t="s">
        <v>147</v>
      </c>
      <c r="B375" s="3" t="s">
        <v>910</v>
      </c>
      <c r="C375" s="3" t="s">
        <v>916</v>
      </c>
      <c r="D375" s="3" t="s">
        <v>917</v>
      </c>
      <c r="E375" s="3" t="str">
        <f t="shared" si="34"/>
        <v>AF3204_February</v>
      </c>
      <c r="F375" s="10">
        <v>84788.958822363624</v>
      </c>
      <c r="G375" s="4" t="str">
        <f t="shared" si="35"/>
        <v>No shock</v>
      </c>
      <c r="H375" s="4">
        <f t="shared" si="30"/>
        <v>0</v>
      </c>
      <c r="I375" s="5">
        <v>0</v>
      </c>
      <c r="J375" s="51">
        <v>1</v>
      </c>
      <c r="K375" s="6" t="s">
        <v>1012</v>
      </c>
      <c r="L375" s="6" t="s">
        <v>1003</v>
      </c>
      <c r="M375">
        <f t="shared" si="31"/>
        <v>0</v>
      </c>
      <c r="N375">
        <f t="shared" si="32"/>
        <v>0</v>
      </c>
      <c r="O375">
        <f t="shared" si="33"/>
        <v>0</v>
      </c>
    </row>
    <row r="376" spans="1:15" ht="17" thickTop="1" thickBot="1" x14ac:dyDescent="0.5">
      <c r="A376" s="50" t="s">
        <v>147</v>
      </c>
      <c r="B376" s="3" t="s">
        <v>910</v>
      </c>
      <c r="C376" s="3" t="s">
        <v>918</v>
      </c>
      <c r="D376" s="3" t="s">
        <v>919</v>
      </c>
      <c r="E376" s="3" t="str">
        <f t="shared" si="34"/>
        <v>AF3205_February</v>
      </c>
      <c r="F376" s="10">
        <v>70288.777511374879</v>
      </c>
      <c r="G376" s="4" t="str">
        <f t="shared" si="35"/>
        <v>No shock</v>
      </c>
      <c r="H376" s="4">
        <f t="shared" si="30"/>
        <v>0</v>
      </c>
      <c r="I376" s="5">
        <v>0</v>
      </c>
      <c r="J376" s="51">
        <v>0.98875000000000002</v>
      </c>
      <c r="K376" s="6" t="s">
        <v>1012</v>
      </c>
      <c r="L376" s="6" t="s">
        <v>1003</v>
      </c>
      <c r="M376">
        <f t="shared" si="31"/>
        <v>0</v>
      </c>
      <c r="N376">
        <f t="shared" si="32"/>
        <v>0</v>
      </c>
      <c r="O376">
        <f t="shared" si="33"/>
        <v>0</v>
      </c>
    </row>
    <row r="377" spans="1:15" ht="17" thickTop="1" thickBot="1" x14ac:dyDescent="0.5">
      <c r="A377" s="50" t="s">
        <v>147</v>
      </c>
      <c r="B377" s="3" t="s">
        <v>910</v>
      </c>
      <c r="C377" s="3" t="s">
        <v>920</v>
      </c>
      <c r="D377" s="3" t="s">
        <v>921</v>
      </c>
      <c r="E377" s="3" t="str">
        <f t="shared" si="34"/>
        <v>AF3206_February</v>
      </c>
      <c r="F377" s="10">
        <v>143154.38540897841</v>
      </c>
      <c r="G377" s="4" t="str">
        <f t="shared" si="35"/>
        <v>No shock</v>
      </c>
      <c r="H377" s="4">
        <f t="shared" si="30"/>
        <v>0</v>
      </c>
      <c r="I377" s="5">
        <v>0</v>
      </c>
      <c r="J377" s="51">
        <v>1</v>
      </c>
      <c r="K377" s="6" t="s">
        <v>1012</v>
      </c>
      <c r="L377" s="6" t="s">
        <v>1003</v>
      </c>
      <c r="M377">
        <f t="shared" si="31"/>
        <v>0</v>
      </c>
      <c r="N377">
        <f t="shared" si="32"/>
        <v>0</v>
      </c>
      <c r="O377">
        <f t="shared" si="33"/>
        <v>0</v>
      </c>
    </row>
    <row r="378" spans="1:15" ht="17" thickTop="1" thickBot="1" x14ac:dyDescent="0.5">
      <c r="A378" s="50" t="s">
        <v>147</v>
      </c>
      <c r="B378" s="3" t="s">
        <v>910</v>
      </c>
      <c r="C378" s="3" t="s">
        <v>922</v>
      </c>
      <c r="D378" s="3" t="s">
        <v>923</v>
      </c>
      <c r="E378" s="3" t="str">
        <f t="shared" si="34"/>
        <v>AF3207_February</v>
      </c>
      <c r="F378" s="10">
        <v>177726.30166871342</v>
      </c>
      <c r="G378" s="4" t="str">
        <f t="shared" si="35"/>
        <v>No shock</v>
      </c>
      <c r="H378" s="4">
        <f t="shared" si="30"/>
        <v>0</v>
      </c>
      <c r="I378" s="5">
        <v>0</v>
      </c>
      <c r="J378" s="51">
        <v>0.996</v>
      </c>
      <c r="K378" s="6" t="s">
        <v>1012</v>
      </c>
      <c r="L378" s="6" t="s">
        <v>1003</v>
      </c>
      <c r="M378">
        <f t="shared" si="31"/>
        <v>0</v>
      </c>
      <c r="N378">
        <f t="shared" si="32"/>
        <v>0</v>
      </c>
      <c r="O378">
        <f t="shared" si="33"/>
        <v>0</v>
      </c>
    </row>
    <row r="379" spans="1:15" ht="17" thickTop="1" thickBot="1" x14ac:dyDescent="0.5">
      <c r="A379" s="50" t="s">
        <v>147</v>
      </c>
      <c r="B379" s="3" t="s">
        <v>910</v>
      </c>
      <c r="C379" s="3" t="s">
        <v>924</v>
      </c>
      <c r="D379" s="3" t="s">
        <v>925</v>
      </c>
      <c r="E379" s="3" t="str">
        <f t="shared" si="34"/>
        <v>AF3208_February</v>
      </c>
      <c r="F379" s="10">
        <v>146365.41072085963</v>
      </c>
      <c r="G379" s="4" t="str">
        <f t="shared" si="35"/>
        <v>No shock</v>
      </c>
      <c r="H379" s="4">
        <f t="shared" si="30"/>
        <v>0</v>
      </c>
      <c r="I379" s="5">
        <v>0</v>
      </c>
      <c r="J379" s="51">
        <v>0.99763385241842295</v>
      </c>
      <c r="K379" s="6" t="s">
        <v>1012</v>
      </c>
      <c r="L379" s="6" t="s">
        <v>1003</v>
      </c>
      <c r="M379">
        <f t="shared" si="31"/>
        <v>0</v>
      </c>
      <c r="N379">
        <f t="shared" si="32"/>
        <v>0</v>
      </c>
      <c r="O379">
        <f t="shared" si="33"/>
        <v>0</v>
      </c>
    </row>
    <row r="380" spans="1:15" ht="17" thickTop="1" thickBot="1" x14ac:dyDescent="0.5">
      <c r="A380" s="50" t="s">
        <v>147</v>
      </c>
      <c r="B380" s="3" t="s">
        <v>910</v>
      </c>
      <c r="C380" s="3" t="s">
        <v>926</v>
      </c>
      <c r="D380" s="3" t="s">
        <v>927</v>
      </c>
      <c r="E380" s="3" t="str">
        <f t="shared" si="34"/>
        <v>AF3209_February</v>
      </c>
      <c r="F380" s="10">
        <v>113601.81372824479</v>
      </c>
      <c r="G380" s="4" t="str">
        <f t="shared" si="35"/>
        <v>No shock</v>
      </c>
      <c r="H380" s="4">
        <f t="shared" si="30"/>
        <v>0</v>
      </c>
      <c r="I380" s="5">
        <v>0</v>
      </c>
      <c r="J380" s="51">
        <v>0.99979310344827599</v>
      </c>
      <c r="K380" s="6" t="s">
        <v>1012</v>
      </c>
      <c r="L380" s="6" t="s">
        <v>1003</v>
      </c>
      <c r="M380">
        <f t="shared" si="31"/>
        <v>0</v>
      </c>
      <c r="N380">
        <f t="shared" si="32"/>
        <v>0</v>
      </c>
      <c r="O380">
        <f t="shared" si="33"/>
        <v>0</v>
      </c>
    </row>
    <row r="381" spans="1:15" ht="17" thickTop="1" thickBot="1" x14ac:dyDescent="0.5">
      <c r="A381" s="50" t="s">
        <v>147</v>
      </c>
      <c r="B381" s="3" t="s">
        <v>910</v>
      </c>
      <c r="C381" s="3" t="s">
        <v>928</v>
      </c>
      <c r="D381" s="3" t="s">
        <v>929</v>
      </c>
      <c r="E381" s="3" t="str">
        <f t="shared" si="34"/>
        <v>AF3210_February</v>
      </c>
      <c r="F381" s="10">
        <v>71549.264622173345</v>
      </c>
      <c r="G381" s="4" t="str">
        <f t="shared" si="35"/>
        <v>No shock</v>
      </c>
      <c r="H381" s="4">
        <f t="shared" si="30"/>
        <v>0</v>
      </c>
      <c r="I381" s="5">
        <v>0</v>
      </c>
      <c r="J381" s="51">
        <v>1</v>
      </c>
      <c r="K381" s="6" t="s">
        <v>1012</v>
      </c>
      <c r="L381" s="6" t="s">
        <v>1003</v>
      </c>
      <c r="M381">
        <f t="shared" si="31"/>
        <v>0</v>
      </c>
      <c r="N381">
        <f t="shared" si="32"/>
        <v>0</v>
      </c>
      <c r="O381">
        <f t="shared" si="33"/>
        <v>0</v>
      </c>
    </row>
    <row r="382" spans="1:15" ht="17" thickTop="1" thickBot="1" x14ac:dyDescent="0.5">
      <c r="A382" s="50" t="s">
        <v>147</v>
      </c>
      <c r="B382" s="3" t="s">
        <v>910</v>
      </c>
      <c r="C382" s="3" t="s">
        <v>930</v>
      </c>
      <c r="D382" s="3" t="s">
        <v>931</v>
      </c>
      <c r="E382" s="3" t="str">
        <f t="shared" si="34"/>
        <v>AF3211_February</v>
      </c>
      <c r="F382" s="10">
        <v>112545.11600532994</v>
      </c>
      <c r="G382" s="4" t="str">
        <f t="shared" si="35"/>
        <v>No shock</v>
      </c>
      <c r="H382" s="4">
        <f t="shared" si="30"/>
        <v>0</v>
      </c>
      <c r="I382" s="5">
        <v>0</v>
      </c>
      <c r="J382" s="51">
        <v>0.996</v>
      </c>
      <c r="K382" s="6" t="s">
        <v>1012</v>
      </c>
      <c r="L382" s="6" t="s">
        <v>1003</v>
      </c>
      <c r="M382">
        <f t="shared" si="31"/>
        <v>0</v>
      </c>
      <c r="N382">
        <f t="shared" si="32"/>
        <v>0</v>
      </c>
      <c r="O382">
        <f t="shared" si="33"/>
        <v>0</v>
      </c>
    </row>
    <row r="383" spans="1:15" ht="17" thickTop="1" thickBot="1" x14ac:dyDescent="0.5">
      <c r="A383" s="50" t="s">
        <v>147</v>
      </c>
      <c r="B383" s="3" t="s">
        <v>910</v>
      </c>
      <c r="C383" s="3" t="s">
        <v>932</v>
      </c>
      <c r="D383" s="3" t="s">
        <v>933</v>
      </c>
      <c r="E383" s="3" t="str">
        <f t="shared" si="34"/>
        <v>AF3212_February</v>
      </c>
      <c r="F383" s="10">
        <v>108622.75286238975</v>
      </c>
      <c r="G383" s="4" t="str">
        <f t="shared" si="35"/>
        <v>No shock</v>
      </c>
      <c r="H383" s="4">
        <f t="shared" si="30"/>
        <v>0</v>
      </c>
      <c r="I383" s="5">
        <v>0</v>
      </c>
      <c r="J383" s="51">
        <v>0.98980000000000001</v>
      </c>
      <c r="K383" s="6" t="s">
        <v>1012</v>
      </c>
      <c r="L383" s="6" t="s">
        <v>1003</v>
      </c>
      <c r="M383">
        <f t="shared" si="31"/>
        <v>0</v>
      </c>
      <c r="N383">
        <f t="shared" si="32"/>
        <v>0</v>
      </c>
      <c r="O383">
        <f t="shared" si="33"/>
        <v>0</v>
      </c>
    </row>
    <row r="384" spans="1:15" ht="17" thickTop="1" thickBot="1" x14ac:dyDescent="0.5">
      <c r="A384" s="50" t="s">
        <v>147</v>
      </c>
      <c r="B384" s="3" t="s">
        <v>910</v>
      </c>
      <c r="C384" s="3" t="s">
        <v>934</v>
      </c>
      <c r="D384" s="3" t="s">
        <v>935</v>
      </c>
      <c r="E384" s="3" t="str">
        <f t="shared" si="34"/>
        <v>AF3213_February</v>
      </c>
      <c r="F384" s="10">
        <v>93931.294835986148</v>
      </c>
      <c r="G384" s="4" t="str">
        <f t="shared" si="35"/>
        <v>No shock</v>
      </c>
      <c r="H384" s="4">
        <f t="shared" si="30"/>
        <v>0</v>
      </c>
      <c r="I384" s="5">
        <v>0</v>
      </c>
      <c r="J384" s="51">
        <v>0.995</v>
      </c>
      <c r="K384" s="6" t="s">
        <v>1012</v>
      </c>
      <c r="L384" s="6" t="s">
        <v>1003</v>
      </c>
      <c r="M384">
        <f t="shared" si="31"/>
        <v>0</v>
      </c>
      <c r="N384">
        <f t="shared" si="32"/>
        <v>0</v>
      </c>
      <c r="O384">
        <f t="shared" si="33"/>
        <v>0</v>
      </c>
    </row>
    <row r="385" spans="1:15" ht="17" thickTop="1" thickBot="1" x14ac:dyDescent="0.5">
      <c r="A385" s="50" t="s">
        <v>147</v>
      </c>
      <c r="B385" s="3" t="s">
        <v>910</v>
      </c>
      <c r="C385" s="3" t="s">
        <v>936</v>
      </c>
      <c r="D385" s="3" t="s">
        <v>937</v>
      </c>
      <c r="E385" s="3" t="str">
        <f t="shared" si="34"/>
        <v>AF3214_February</v>
      </c>
      <c r="F385" s="10">
        <v>230495.60519997013</v>
      </c>
      <c r="G385" s="4" t="str">
        <f t="shared" si="35"/>
        <v>No shock</v>
      </c>
      <c r="H385" s="4">
        <f t="shared" si="30"/>
        <v>0</v>
      </c>
      <c r="I385" s="5">
        <v>0</v>
      </c>
      <c r="J385" s="51">
        <v>1</v>
      </c>
      <c r="K385" s="6" t="s">
        <v>1012</v>
      </c>
      <c r="L385" s="6" t="s">
        <v>1003</v>
      </c>
      <c r="M385">
        <f t="shared" si="31"/>
        <v>0</v>
      </c>
      <c r="N385">
        <f t="shared" si="32"/>
        <v>0</v>
      </c>
      <c r="O385">
        <f t="shared" si="33"/>
        <v>0</v>
      </c>
    </row>
    <row r="386" spans="1:15" ht="17" thickTop="1" thickBot="1" x14ac:dyDescent="0.5">
      <c r="A386" s="50" t="s">
        <v>147</v>
      </c>
      <c r="B386" s="3" t="s">
        <v>910</v>
      </c>
      <c r="C386" s="3" t="s">
        <v>938</v>
      </c>
      <c r="D386" s="3" t="s">
        <v>939</v>
      </c>
      <c r="E386" s="3" t="str">
        <f t="shared" si="34"/>
        <v>AF3215_February</v>
      </c>
      <c r="F386" s="10">
        <v>42682.194890073384</v>
      </c>
      <c r="G386" s="4" t="str">
        <f t="shared" si="35"/>
        <v>No shock</v>
      </c>
      <c r="H386" s="4">
        <f t="shared" si="30"/>
        <v>0</v>
      </c>
      <c r="I386" s="5">
        <v>0</v>
      </c>
      <c r="J386" s="51">
        <v>1.0067659634449999</v>
      </c>
      <c r="K386" s="6" t="s">
        <v>1012</v>
      </c>
      <c r="L386" s="6" t="s">
        <v>1003</v>
      </c>
      <c r="M386">
        <f t="shared" si="31"/>
        <v>0</v>
      </c>
      <c r="N386">
        <f t="shared" si="32"/>
        <v>0</v>
      </c>
      <c r="O386">
        <f t="shared" si="33"/>
        <v>0</v>
      </c>
    </row>
    <row r="387" spans="1:15" ht="17" thickTop="1" thickBot="1" x14ac:dyDescent="0.5">
      <c r="A387" s="50" t="s">
        <v>147</v>
      </c>
      <c r="B387" s="3" t="s">
        <v>910</v>
      </c>
      <c r="C387" s="3" t="s">
        <v>940</v>
      </c>
      <c r="D387" s="3" t="s">
        <v>941</v>
      </c>
      <c r="E387" s="3" t="str">
        <f t="shared" si="34"/>
        <v>AF3216_February</v>
      </c>
      <c r="F387" s="10">
        <v>40687.310156686479</v>
      </c>
      <c r="G387" s="4" t="str">
        <f t="shared" si="35"/>
        <v>No shock</v>
      </c>
      <c r="H387" s="4">
        <f t="shared" ref="H387:H403" si="36">SUM(M387:O387)</f>
        <v>0</v>
      </c>
      <c r="I387" s="5">
        <v>0</v>
      </c>
      <c r="J387" s="51">
        <v>0.99669830788279001</v>
      </c>
      <c r="K387" s="6" t="s">
        <v>1012</v>
      </c>
      <c r="L387" s="6" t="s">
        <v>1003</v>
      </c>
      <c r="M387">
        <f t="shared" ref="M387:M403" si="37">IF(I387&gt;0.2, 1, 0)</f>
        <v>0</v>
      </c>
      <c r="N387">
        <f t="shared" ref="N387:N403" si="38">IF(J387&lt;0.6, 1, 0)</f>
        <v>0</v>
      </c>
      <c r="O387">
        <f t="shared" ref="O387:O403" si="39">IF(K387="Suspension", 1, 0)</f>
        <v>0</v>
      </c>
    </row>
    <row r="388" spans="1:15" ht="17" thickTop="1" thickBot="1" x14ac:dyDescent="0.5">
      <c r="A388" s="50" t="s">
        <v>147</v>
      </c>
      <c r="B388" s="3" t="s">
        <v>942</v>
      </c>
      <c r="C388" s="3" t="s">
        <v>942</v>
      </c>
      <c r="D388" s="3" t="s">
        <v>943</v>
      </c>
      <c r="E388" s="3" t="str">
        <f t="shared" ref="E388:E403" si="40">_xlfn.CONCAT(D388,"_",A388)</f>
        <v>AF3301_February</v>
      </c>
      <c r="F388" s="10">
        <v>169323.43570838007</v>
      </c>
      <c r="G388" s="4" t="str">
        <f t="shared" ref="G388:G402" si="41">IF(H388&gt;0, "Shock", "No shock")</f>
        <v>No shock</v>
      </c>
      <c r="H388" s="4">
        <f t="shared" si="36"/>
        <v>0</v>
      </c>
      <c r="I388" s="5">
        <v>0</v>
      </c>
      <c r="J388" s="51">
        <v>1.22601080678219</v>
      </c>
      <c r="K388" s="6" t="s">
        <v>1012</v>
      </c>
      <c r="L388" s="6" t="s">
        <v>1003</v>
      </c>
      <c r="M388">
        <f t="shared" si="37"/>
        <v>0</v>
      </c>
      <c r="N388">
        <f t="shared" si="38"/>
        <v>0</v>
      </c>
      <c r="O388">
        <f t="shared" si="39"/>
        <v>0</v>
      </c>
    </row>
    <row r="389" spans="1:15" ht="17" thickTop="1" thickBot="1" x14ac:dyDescent="0.5">
      <c r="A389" s="50" t="s">
        <v>147</v>
      </c>
      <c r="B389" s="3" t="s">
        <v>942</v>
      </c>
      <c r="C389" s="3" t="s">
        <v>944</v>
      </c>
      <c r="D389" s="3" t="s">
        <v>945</v>
      </c>
      <c r="E389" s="3" t="str">
        <f t="shared" si="40"/>
        <v>AF3302_February</v>
      </c>
      <c r="F389" s="10">
        <v>56034.08281329312</v>
      </c>
      <c r="G389" s="4" t="str">
        <f t="shared" si="41"/>
        <v>No shock</v>
      </c>
      <c r="H389" s="4">
        <f t="shared" si="36"/>
        <v>0</v>
      </c>
      <c r="I389" s="5">
        <v>0</v>
      </c>
      <c r="J389" s="51">
        <v>0.99666666666666703</v>
      </c>
      <c r="K389" s="6" t="s">
        <v>1012</v>
      </c>
      <c r="L389" s="6" t="s">
        <v>1003</v>
      </c>
      <c r="M389">
        <f t="shared" si="37"/>
        <v>0</v>
      </c>
      <c r="N389">
        <f t="shared" si="38"/>
        <v>0</v>
      </c>
      <c r="O389">
        <f t="shared" si="39"/>
        <v>0</v>
      </c>
    </row>
    <row r="390" spans="1:15" ht="17" thickTop="1" thickBot="1" x14ac:dyDescent="0.5">
      <c r="A390" s="50" t="s">
        <v>147</v>
      </c>
      <c r="B390" s="3" t="s">
        <v>942</v>
      </c>
      <c r="C390" s="3" t="s">
        <v>946</v>
      </c>
      <c r="D390" s="3" t="s">
        <v>947</v>
      </c>
      <c r="E390" s="3" t="str">
        <f t="shared" si="40"/>
        <v>AF3303_February</v>
      </c>
      <c r="F390" s="10">
        <v>56472.833720127033</v>
      </c>
      <c r="G390" s="4" t="str">
        <f t="shared" si="41"/>
        <v>No shock</v>
      </c>
      <c r="H390" s="4">
        <f t="shared" si="36"/>
        <v>0</v>
      </c>
      <c r="I390" s="5">
        <v>0</v>
      </c>
      <c r="J390" s="51">
        <v>0.99525139664804496</v>
      </c>
      <c r="K390" s="6" t="s">
        <v>1012</v>
      </c>
      <c r="L390" s="6" t="s">
        <v>1003</v>
      </c>
      <c r="M390">
        <f t="shared" si="37"/>
        <v>0</v>
      </c>
      <c r="N390">
        <f t="shared" si="38"/>
        <v>0</v>
      </c>
      <c r="O390">
        <f t="shared" si="39"/>
        <v>0</v>
      </c>
    </row>
    <row r="391" spans="1:15" ht="17" thickTop="1" thickBot="1" x14ac:dyDescent="0.5">
      <c r="A391" s="50" t="s">
        <v>147</v>
      </c>
      <c r="B391" s="3" t="s">
        <v>942</v>
      </c>
      <c r="C391" s="3" t="s">
        <v>948</v>
      </c>
      <c r="D391" s="3" t="s">
        <v>949</v>
      </c>
      <c r="E391" s="3" t="str">
        <f t="shared" si="40"/>
        <v>AF3304_February</v>
      </c>
      <c r="F391" s="10">
        <v>39747.227938538308</v>
      </c>
      <c r="G391" s="4" t="str">
        <f t="shared" si="41"/>
        <v>No shock</v>
      </c>
      <c r="H391" s="4">
        <f t="shared" si="36"/>
        <v>0</v>
      </c>
      <c r="I391" s="5">
        <v>0</v>
      </c>
      <c r="J391" s="51">
        <v>1.00277777777778</v>
      </c>
      <c r="K391" s="6" t="s">
        <v>1012</v>
      </c>
      <c r="L391" s="6" t="s">
        <v>1003</v>
      </c>
      <c r="M391">
        <f t="shared" si="37"/>
        <v>0</v>
      </c>
      <c r="N391">
        <f t="shared" si="38"/>
        <v>0</v>
      </c>
      <c r="O391">
        <f t="shared" si="39"/>
        <v>0</v>
      </c>
    </row>
    <row r="392" spans="1:15" ht="17" thickTop="1" thickBot="1" x14ac:dyDescent="0.5">
      <c r="A392" s="50" t="s">
        <v>147</v>
      </c>
      <c r="B392" s="3" t="s">
        <v>942</v>
      </c>
      <c r="C392" s="3" t="s">
        <v>950</v>
      </c>
      <c r="D392" s="3" t="s">
        <v>951</v>
      </c>
      <c r="E392" s="3" t="str">
        <f t="shared" si="40"/>
        <v>AF3305_February</v>
      </c>
      <c r="F392" s="10">
        <v>26473.178466149817</v>
      </c>
      <c r="G392" s="4" t="str">
        <f t="shared" si="41"/>
        <v>No shock</v>
      </c>
      <c r="H392" s="4">
        <f t="shared" si="36"/>
        <v>0</v>
      </c>
      <c r="I392" s="5">
        <v>0</v>
      </c>
      <c r="J392" s="51">
        <v>0.99702026221692497</v>
      </c>
      <c r="K392" s="6" t="s">
        <v>1012</v>
      </c>
      <c r="L392" s="6" t="s">
        <v>1003</v>
      </c>
      <c r="M392">
        <f t="shared" si="37"/>
        <v>0</v>
      </c>
      <c r="N392">
        <f t="shared" si="38"/>
        <v>0</v>
      </c>
      <c r="O392">
        <f t="shared" si="39"/>
        <v>0</v>
      </c>
    </row>
    <row r="393" spans="1:15" ht="17" thickTop="1" thickBot="1" x14ac:dyDescent="0.5">
      <c r="A393" s="50" t="s">
        <v>147</v>
      </c>
      <c r="B393" s="3" t="s">
        <v>942</v>
      </c>
      <c r="C393" s="3" t="s">
        <v>952</v>
      </c>
      <c r="D393" s="3" t="s">
        <v>953</v>
      </c>
      <c r="E393" s="3" t="str">
        <f t="shared" si="40"/>
        <v>AF3306_February</v>
      </c>
      <c r="F393" s="10">
        <v>99290.135252384251</v>
      </c>
      <c r="G393" s="4" t="str">
        <f t="shared" si="41"/>
        <v>No shock</v>
      </c>
      <c r="H393" s="4">
        <f t="shared" si="36"/>
        <v>0</v>
      </c>
      <c r="I393" s="5">
        <v>0</v>
      </c>
      <c r="J393" s="51">
        <v>1.45625</v>
      </c>
      <c r="K393" s="6" t="s">
        <v>1012</v>
      </c>
      <c r="L393" s="6" t="s">
        <v>1003</v>
      </c>
      <c r="M393">
        <f t="shared" si="37"/>
        <v>0</v>
      </c>
      <c r="N393">
        <f t="shared" si="38"/>
        <v>0</v>
      </c>
      <c r="O393">
        <f t="shared" si="39"/>
        <v>0</v>
      </c>
    </row>
    <row r="394" spans="1:15" ht="17" thickTop="1" thickBot="1" x14ac:dyDescent="0.5">
      <c r="A394" s="50" t="s">
        <v>147</v>
      </c>
      <c r="B394" s="3" t="s">
        <v>942</v>
      </c>
      <c r="C394" s="3" t="s">
        <v>954</v>
      </c>
      <c r="D394" s="3" t="s">
        <v>955</v>
      </c>
      <c r="E394" s="3" t="str">
        <f t="shared" si="40"/>
        <v>AF3307_February</v>
      </c>
      <c r="F394" s="10">
        <v>36909.44471014366</v>
      </c>
      <c r="G394" s="4" t="str">
        <f t="shared" si="41"/>
        <v>No shock</v>
      </c>
      <c r="H394" s="4">
        <f t="shared" si="36"/>
        <v>0</v>
      </c>
      <c r="I394" s="5">
        <v>0</v>
      </c>
      <c r="J394" s="51">
        <v>0.99914529914529904</v>
      </c>
      <c r="K394" s="6" t="s">
        <v>1012</v>
      </c>
      <c r="L394" s="6" t="s">
        <v>1003</v>
      </c>
      <c r="M394">
        <f t="shared" si="37"/>
        <v>0</v>
      </c>
      <c r="N394">
        <f t="shared" si="38"/>
        <v>0</v>
      </c>
      <c r="O394">
        <f t="shared" si="39"/>
        <v>0</v>
      </c>
    </row>
    <row r="395" spans="1:15" ht="17" thickTop="1" thickBot="1" x14ac:dyDescent="0.5">
      <c r="A395" s="50" t="s">
        <v>147</v>
      </c>
      <c r="B395" s="3" t="s">
        <v>942</v>
      </c>
      <c r="C395" s="3" t="s">
        <v>956</v>
      </c>
      <c r="D395" s="3" t="s">
        <v>957</v>
      </c>
      <c r="E395" s="3" t="str">
        <f t="shared" si="40"/>
        <v>AF3308_February</v>
      </c>
      <c r="F395" s="10">
        <v>84962.137400299514</v>
      </c>
      <c r="G395" s="4" t="str">
        <f t="shared" si="41"/>
        <v>No shock</v>
      </c>
      <c r="H395" s="4">
        <f t="shared" si="36"/>
        <v>0</v>
      </c>
      <c r="I395" s="5">
        <v>0</v>
      </c>
      <c r="J395" s="51">
        <v>1.1034162643891601</v>
      </c>
      <c r="K395" s="6" t="s">
        <v>1012</v>
      </c>
      <c r="L395" s="6" t="s">
        <v>1003</v>
      </c>
      <c r="M395">
        <f t="shared" si="37"/>
        <v>0</v>
      </c>
      <c r="N395">
        <f t="shared" si="38"/>
        <v>0</v>
      </c>
      <c r="O395">
        <f t="shared" si="39"/>
        <v>0</v>
      </c>
    </row>
    <row r="396" spans="1:15" ht="17" thickTop="1" thickBot="1" x14ac:dyDescent="0.5">
      <c r="A396" s="50" t="s">
        <v>147</v>
      </c>
      <c r="B396" s="3" t="s">
        <v>942</v>
      </c>
      <c r="C396" s="3" t="s">
        <v>958</v>
      </c>
      <c r="D396" s="3" t="s">
        <v>959</v>
      </c>
      <c r="E396" s="3" t="str">
        <f t="shared" si="40"/>
        <v>AF3309_February</v>
      </c>
      <c r="F396" s="10">
        <v>20354.282699487077</v>
      </c>
      <c r="G396" s="4" t="str">
        <f t="shared" si="41"/>
        <v>No shock</v>
      </c>
      <c r="H396" s="4">
        <f t="shared" si="36"/>
        <v>0</v>
      </c>
      <c r="I396" s="5">
        <v>0</v>
      </c>
      <c r="J396" s="51">
        <v>0.99767306573589298</v>
      </c>
      <c r="K396" s="6" t="s">
        <v>1012</v>
      </c>
      <c r="L396" s="6" t="s">
        <v>1003</v>
      </c>
      <c r="M396">
        <f t="shared" si="37"/>
        <v>0</v>
      </c>
      <c r="N396">
        <f t="shared" si="38"/>
        <v>0</v>
      </c>
      <c r="O396">
        <f t="shared" si="39"/>
        <v>0</v>
      </c>
    </row>
    <row r="397" spans="1:15" ht="17" thickTop="1" thickBot="1" x14ac:dyDescent="0.5">
      <c r="A397" s="50" t="s">
        <v>147</v>
      </c>
      <c r="B397" s="3" t="s">
        <v>942</v>
      </c>
      <c r="C397" s="3" t="s">
        <v>960</v>
      </c>
      <c r="D397" s="3" t="s">
        <v>961</v>
      </c>
      <c r="E397" s="3" t="str">
        <f t="shared" si="40"/>
        <v>AF3310_February</v>
      </c>
      <c r="F397" s="10">
        <v>81221.849190526802</v>
      </c>
      <c r="G397" s="4" t="str">
        <f t="shared" si="41"/>
        <v>Shock</v>
      </c>
      <c r="H397" s="4">
        <f t="shared" si="36"/>
        <v>2</v>
      </c>
      <c r="I397" s="5">
        <v>0</v>
      </c>
      <c r="J397" s="51">
        <v>0</v>
      </c>
      <c r="K397" s="6" t="s">
        <v>1015</v>
      </c>
      <c r="L397" s="6" t="s">
        <v>1003</v>
      </c>
      <c r="M397">
        <f t="shared" si="37"/>
        <v>0</v>
      </c>
      <c r="N397">
        <f t="shared" si="38"/>
        <v>1</v>
      </c>
      <c r="O397">
        <f t="shared" si="39"/>
        <v>1</v>
      </c>
    </row>
    <row r="398" spans="1:15" ht="17" thickTop="1" thickBot="1" x14ac:dyDescent="0.5">
      <c r="A398" s="50" t="s">
        <v>147</v>
      </c>
      <c r="B398" s="3" t="s">
        <v>942</v>
      </c>
      <c r="C398" s="3" t="s">
        <v>962</v>
      </c>
      <c r="D398" s="3" t="s">
        <v>963</v>
      </c>
      <c r="E398" s="3" t="str">
        <f t="shared" si="40"/>
        <v>AF3311_February</v>
      </c>
      <c r="F398" s="10">
        <v>102278.30630284075</v>
      </c>
      <c r="G398" s="4" t="str">
        <f t="shared" si="41"/>
        <v>Shock</v>
      </c>
      <c r="H398" s="4">
        <f t="shared" si="36"/>
        <v>2</v>
      </c>
      <c r="I398" s="5">
        <v>0</v>
      </c>
      <c r="J398" s="51">
        <v>0</v>
      </c>
      <c r="K398" s="6" t="s">
        <v>1015</v>
      </c>
      <c r="L398" s="6" t="s">
        <v>1003</v>
      </c>
      <c r="M398">
        <f t="shared" si="37"/>
        <v>0</v>
      </c>
      <c r="N398">
        <f t="shared" si="38"/>
        <v>1</v>
      </c>
      <c r="O398">
        <f t="shared" si="39"/>
        <v>1</v>
      </c>
    </row>
    <row r="399" spans="1:15" ht="17" thickTop="1" thickBot="1" x14ac:dyDescent="0.5">
      <c r="A399" s="50" t="s">
        <v>147</v>
      </c>
      <c r="B399" s="3" t="s">
        <v>964</v>
      </c>
      <c r="C399" s="3" t="s">
        <v>965</v>
      </c>
      <c r="D399" s="3" t="s">
        <v>966</v>
      </c>
      <c r="E399" s="3" t="str">
        <f t="shared" si="40"/>
        <v>AF3401_February</v>
      </c>
      <c r="F399" s="10">
        <v>158611.3332702078</v>
      </c>
      <c r="G399" s="4" t="str">
        <f t="shared" si="41"/>
        <v>No shock</v>
      </c>
      <c r="H399" s="4">
        <f t="shared" si="36"/>
        <v>0</v>
      </c>
      <c r="I399" s="5">
        <v>0</v>
      </c>
      <c r="J399" s="51" t="s">
        <v>1013</v>
      </c>
      <c r="K399" s="6" t="s">
        <v>1013</v>
      </c>
      <c r="L399" s="6" t="s">
        <v>1003</v>
      </c>
      <c r="M399">
        <f t="shared" si="37"/>
        <v>0</v>
      </c>
      <c r="N399">
        <f t="shared" si="38"/>
        <v>0</v>
      </c>
      <c r="O399">
        <f t="shared" si="39"/>
        <v>0</v>
      </c>
    </row>
    <row r="400" spans="1:15" ht="17" thickTop="1" thickBot="1" x14ac:dyDescent="0.5">
      <c r="A400" s="50" t="s">
        <v>147</v>
      </c>
      <c r="B400" s="3" t="s">
        <v>964</v>
      </c>
      <c r="C400" s="3" t="s">
        <v>967</v>
      </c>
      <c r="D400" s="3" t="s">
        <v>968</v>
      </c>
      <c r="E400" s="3" t="str">
        <f t="shared" si="40"/>
        <v>AF3402_February</v>
      </c>
      <c r="F400" s="10">
        <v>16430.913584432907</v>
      </c>
      <c r="G400" s="4" t="str">
        <f t="shared" si="41"/>
        <v>No shock</v>
      </c>
      <c r="H400" s="4">
        <f t="shared" si="36"/>
        <v>0</v>
      </c>
      <c r="I400" s="5">
        <v>0</v>
      </c>
      <c r="J400" s="51">
        <v>1.0006796556411399</v>
      </c>
      <c r="K400" s="6" t="s">
        <v>1012</v>
      </c>
      <c r="L400" s="6" t="s">
        <v>1003</v>
      </c>
      <c r="M400">
        <f t="shared" si="37"/>
        <v>0</v>
      </c>
      <c r="N400">
        <f t="shared" si="38"/>
        <v>0</v>
      </c>
      <c r="O400">
        <f t="shared" si="39"/>
        <v>0</v>
      </c>
    </row>
    <row r="401" spans="1:15" ht="17" thickTop="1" thickBot="1" x14ac:dyDescent="0.5">
      <c r="A401" s="50" t="s">
        <v>147</v>
      </c>
      <c r="B401" s="3" t="s">
        <v>964</v>
      </c>
      <c r="C401" s="3" t="s">
        <v>969</v>
      </c>
      <c r="D401" s="3" t="s">
        <v>970</v>
      </c>
      <c r="E401" s="3" t="str">
        <f t="shared" si="40"/>
        <v>AF3403_February</v>
      </c>
      <c r="F401" s="10">
        <v>12177.778234461794</v>
      </c>
      <c r="G401" s="4" t="str">
        <f t="shared" si="41"/>
        <v>No shock</v>
      </c>
      <c r="H401" s="4">
        <f t="shared" si="36"/>
        <v>0</v>
      </c>
      <c r="I401" s="5">
        <v>0</v>
      </c>
      <c r="J401" s="51">
        <v>1</v>
      </c>
      <c r="K401" s="6" t="s">
        <v>1012</v>
      </c>
      <c r="L401" s="6" t="s">
        <v>1003</v>
      </c>
      <c r="M401">
        <f t="shared" si="37"/>
        <v>0</v>
      </c>
      <c r="N401">
        <f t="shared" si="38"/>
        <v>0</v>
      </c>
      <c r="O401">
        <f t="shared" si="39"/>
        <v>0</v>
      </c>
    </row>
    <row r="402" spans="1:15" ht="17" thickTop="1" thickBot="1" x14ac:dyDescent="0.5">
      <c r="A402" s="50" t="s">
        <v>147</v>
      </c>
      <c r="B402" s="3" t="s">
        <v>964</v>
      </c>
      <c r="C402" s="3" t="s">
        <v>971</v>
      </c>
      <c r="D402" s="3" t="s">
        <v>972</v>
      </c>
      <c r="E402" s="3" t="str">
        <f t="shared" si="40"/>
        <v>AF3404_February</v>
      </c>
      <c r="F402" s="10">
        <v>11627.413916897331</v>
      </c>
      <c r="G402" s="4" t="str">
        <f t="shared" si="41"/>
        <v>No shock</v>
      </c>
      <c r="H402" s="4">
        <f t="shared" si="36"/>
        <v>0</v>
      </c>
      <c r="I402" s="5">
        <v>0</v>
      </c>
      <c r="J402" s="51">
        <v>0.99630723781388497</v>
      </c>
      <c r="K402" s="6" t="s">
        <v>1012</v>
      </c>
      <c r="L402" s="6" t="s">
        <v>1003</v>
      </c>
      <c r="M402">
        <f t="shared" si="37"/>
        <v>0</v>
      </c>
      <c r="N402">
        <f t="shared" si="38"/>
        <v>0</v>
      </c>
      <c r="O402">
        <f t="shared" si="39"/>
        <v>0</v>
      </c>
    </row>
    <row r="403" spans="1:15" ht="16.5" thickTop="1" x14ac:dyDescent="0.45">
      <c r="A403" s="50" t="s">
        <v>147</v>
      </c>
      <c r="B403" s="3" t="s">
        <v>964</v>
      </c>
      <c r="C403" s="3" t="s">
        <v>973</v>
      </c>
      <c r="D403" s="3" t="s">
        <v>974</v>
      </c>
      <c r="E403" s="3" t="str">
        <f t="shared" si="40"/>
        <v>AF3405_February</v>
      </c>
      <c r="F403" s="10">
        <v>53183.100795480612</v>
      </c>
      <c r="G403" s="4" t="str">
        <f>IF(H403&gt;0, "Shock", "No shock")</f>
        <v>No shock</v>
      </c>
      <c r="H403" s="4">
        <f t="shared" si="36"/>
        <v>0</v>
      </c>
      <c r="I403" s="5">
        <v>0</v>
      </c>
      <c r="J403" s="51">
        <v>0.99296337757876196</v>
      </c>
      <c r="K403" s="6" t="s">
        <v>1012</v>
      </c>
      <c r="L403" s="6" t="s">
        <v>1003</v>
      </c>
      <c r="M403">
        <f t="shared" si="37"/>
        <v>0</v>
      </c>
      <c r="N403">
        <f t="shared" si="38"/>
        <v>0</v>
      </c>
      <c r="O403">
        <f t="shared" si="39"/>
        <v>0</v>
      </c>
    </row>
  </sheetData>
  <autoFilter ref="A2:P403" xr:uid="{1D4D9950-0CA3-43B8-B53C-DF55D12C581D}"/>
  <conditionalFormatting sqref="G3:H403">
    <cfRule type="cellIs" dxfId="13" priority="7" operator="equal">
      <formula>"Shock"</formula>
    </cfRule>
  </conditionalFormatting>
  <conditionalFormatting sqref="I3:I403">
    <cfRule type="cellIs" dxfId="12" priority="8" operator="greaterThan">
      <formula>0.2</formula>
    </cfRule>
  </conditionalFormatting>
  <conditionalFormatting sqref="J3:J403 L3:L403">
    <cfRule type="cellIs" dxfId="11" priority="2" operator="lessThan">
      <formula>0.6</formula>
    </cfRule>
  </conditionalFormatting>
  <conditionalFormatting sqref="K3:K403">
    <cfRule type="beginsWith" dxfId="10" priority="1" operator="beginsWith" text="Suspension">
      <formula>LEFT(K3,LEN("Suspension"))="Suspension"</formula>
    </cfRule>
  </conditionalFormatting>
  <pageMargins left="0.7" right="0.7" top="0.75" bottom="0.75" header="0.3" footer="0.3"/>
  <pageSetup paperSize="9" orientation="portrait"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A128E-0803-478C-831F-6AF4A81452D8}">
  <dimension ref="A1:M403"/>
  <sheetViews>
    <sheetView topLeftCell="A301" workbookViewId="0">
      <selection activeCell="H6" sqref="H6"/>
    </sheetView>
  </sheetViews>
  <sheetFormatPr defaultRowHeight="14.5" x14ac:dyDescent="0.35"/>
  <cols>
    <col min="1" max="1" width="10.54296875" bestFit="1" customWidth="1"/>
    <col min="2" max="4" width="16.54296875" customWidth="1"/>
    <col min="5" max="5" width="16.54296875" hidden="1" customWidth="1"/>
    <col min="6" max="10" width="16.54296875" customWidth="1"/>
    <col min="11" max="11" width="8.453125" customWidth="1"/>
    <col min="12" max="12" width="9.1796875" customWidth="1"/>
    <col min="13" max="13" width="13.453125" customWidth="1"/>
    <col min="14" max="14" width="8.54296875" customWidth="1"/>
  </cols>
  <sheetData>
    <row r="1" spans="1:13" ht="15" hidden="1" thickBot="1" x14ac:dyDescent="0.4">
      <c r="J1">
        <v>2</v>
      </c>
    </row>
    <row r="2" spans="1:13" ht="97" thickTop="1" thickBot="1" x14ac:dyDescent="0.4">
      <c r="A2" s="41" t="s">
        <v>130</v>
      </c>
      <c r="B2" s="41" t="s">
        <v>131</v>
      </c>
      <c r="C2" s="41" t="s">
        <v>132</v>
      </c>
      <c r="D2" s="41" t="s">
        <v>133</v>
      </c>
      <c r="E2" s="41" t="s">
        <v>134</v>
      </c>
      <c r="F2" s="41" t="s">
        <v>135</v>
      </c>
      <c r="G2" s="42" t="s">
        <v>1016</v>
      </c>
      <c r="H2" s="40" t="s">
        <v>976</v>
      </c>
      <c r="I2" s="45" t="s">
        <v>1017</v>
      </c>
      <c r="J2" s="45" t="s">
        <v>1018</v>
      </c>
      <c r="K2" s="2">
        <v>1</v>
      </c>
      <c r="L2" s="2">
        <v>2</v>
      </c>
      <c r="M2" s="2">
        <v>3</v>
      </c>
    </row>
    <row r="3" spans="1:13" ht="17" thickTop="1" thickBot="1" x14ac:dyDescent="0.5">
      <c r="A3" s="50" t="s">
        <v>147</v>
      </c>
      <c r="B3" s="3" t="s">
        <v>148</v>
      </c>
      <c r="C3" s="3" t="s">
        <v>148</v>
      </c>
      <c r="D3" s="3" t="s">
        <v>149</v>
      </c>
      <c r="E3" s="3" t="str">
        <f>_xlfn.CONCAT(D3,"_",A3)</f>
        <v>AF0101_February</v>
      </c>
      <c r="F3" s="10">
        <v>5577308.5623507081</v>
      </c>
      <c r="G3" s="4" t="str">
        <f>IF(H3&gt;0,"Shock","No shock")</f>
        <v>No shock</v>
      </c>
      <c r="H3" s="4">
        <f t="shared" ref="H3:H66" si="0">SUM(K3:M3)</f>
        <v>0</v>
      </c>
      <c r="I3" s="6">
        <v>31</v>
      </c>
      <c r="J3" s="6">
        <v>0</v>
      </c>
      <c r="L3">
        <f t="shared" ref="L3:L66" si="1">IF(I3&gt;99, 1, 0)</f>
        <v>0</v>
      </c>
      <c r="M3">
        <f t="shared" ref="M3:M66" si="2">IF(J3&gt;99, 1, 0)</f>
        <v>0</v>
      </c>
    </row>
    <row r="4" spans="1:13" ht="17" thickTop="1" thickBot="1" x14ac:dyDescent="0.5">
      <c r="A4" s="50" t="s">
        <v>147</v>
      </c>
      <c r="B4" s="3" t="s">
        <v>148</v>
      </c>
      <c r="C4" s="3" t="s">
        <v>150</v>
      </c>
      <c r="D4" s="3" t="s">
        <v>151</v>
      </c>
      <c r="E4" s="3" t="str">
        <f t="shared" ref="E4:E67" si="3">_xlfn.CONCAT(D4,"_",A4)</f>
        <v>AF0102_February</v>
      </c>
      <c r="F4" s="10">
        <v>249409.37105539389</v>
      </c>
      <c r="G4" s="4" t="str">
        <f t="shared" ref="G4:G67" si="4">IF(H4&gt;0,"Shock","No shock")</f>
        <v>No shock</v>
      </c>
      <c r="H4" s="4">
        <f t="shared" si="0"/>
        <v>0</v>
      </c>
      <c r="I4" s="6">
        <v>5</v>
      </c>
      <c r="J4" s="6">
        <v>0</v>
      </c>
      <c r="L4">
        <f t="shared" si="1"/>
        <v>0</v>
      </c>
      <c r="M4">
        <f t="shared" si="2"/>
        <v>0</v>
      </c>
    </row>
    <row r="5" spans="1:13" ht="17" thickTop="1" thickBot="1" x14ac:dyDescent="0.5">
      <c r="A5" s="50" t="s">
        <v>147</v>
      </c>
      <c r="B5" s="3" t="s">
        <v>148</v>
      </c>
      <c r="C5" s="3" t="s">
        <v>152</v>
      </c>
      <c r="D5" s="3" t="s">
        <v>153</v>
      </c>
      <c r="E5" s="3" t="str">
        <f t="shared" si="3"/>
        <v>AF0103_February</v>
      </c>
      <c r="F5" s="10">
        <v>89917.163080501676</v>
      </c>
      <c r="G5" s="4" t="str">
        <f t="shared" si="4"/>
        <v>No shock</v>
      </c>
      <c r="H5" s="4">
        <f t="shared" si="0"/>
        <v>0</v>
      </c>
      <c r="I5" s="6">
        <v>1</v>
      </c>
      <c r="J5" s="6">
        <v>0</v>
      </c>
      <c r="L5">
        <f t="shared" si="1"/>
        <v>0</v>
      </c>
      <c r="M5">
        <f t="shared" si="2"/>
        <v>0</v>
      </c>
    </row>
    <row r="6" spans="1:13" ht="17" thickTop="1" thickBot="1" x14ac:dyDescent="0.5">
      <c r="A6" s="50" t="s">
        <v>147</v>
      </c>
      <c r="B6" s="3" t="s">
        <v>148</v>
      </c>
      <c r="C6" s="3" t="s">
        <v>154</v>
      </c>
      <c r="D6" s="3" t="s">
        <v>155</v>
      </c>
      <c r="E6" s="3" t="str">
        <f t="shared" si="3"/>
        <v>AF0104_February</v>
      </c>
      <c r="F6" s="10">
        <v>322500.50344947947</v>
      </c>
      <c r="G6" s="4" t="str">
        <f t="shared" si="4"/>
        <v>No shock</v>
      </c>
      <c r="H6" s="4">
        <f t="shared" si="0"/>
        <v>0</v>
      </c>
      <c r="I6" s="6">
        <v>11</v>
      </c>
      <c r="J6" s="6">
        <v>0</v>
      </c>
      <c r="L6">
        <f t="shared" si="1"/>
        <v>0</v>
      </c>
      <c r="M6">
        <f t="shared" si="2"/>
        <v>0</v>
      </c>
    </row>
    <row r="7" spans="1:13" ht="17" thickTop="1" thickBot="1" x14ac:dyDescent="0.5">
      <c r="A7" s="50" t="s">
        <v>147</v>
      </c>
      <c r="B7" s="3" t="s">
        <v>148</v>
      </c>
      <c r="C7" s="3" t="s">
        <v>156</v>
      </c>
      <c r="D7" s="3" t="s">
        <v>157</v>
      </c>
      <c r="E7" s="3" t="str">
        <f t="shared" si="3"/>
        <v>AF0105_February</v>
      </c>
      <c r="F7" s="10">
        <v>192932.03602280546</v>
      </c>
      <c r="G7" s="4" t="str">
        <f t="shared" si="4"/>
        <v>No shock</v>
      </c>
      <c r="H7" s="4">
        <f t="shared" si="0"/>
        <v>0</v>
      </c>
      <c r="I7" s="6">
        <v>3</v>
      </c>
      <c r="J7" s="6">
        <v>0</v>
      </c>
      <c r="L7">
        <f t="shared" si="1"/>
        <v>0</v>
      </c>
      <c r="M7">
        <f t="shared" si="2"/>
        <v>0</v>
      </c>
    </row>
    <row r="8" spans="1:13" ht="17" thickTop="1" thickBot="1" x14ac:dyDescent="0.5">
      <c r="A8" s="50" t="s">
        <v>147</v>
      </c>
      <c r="B8" s="3" t="s">
        <v>148</v>
      </c>
      <c r="C8" s="3" t="s">
        <v>158</v>
      </c>
      <c r="D8" s="3" t="s">
        <v>159</v>
      </c>
      <c r="E8" s="3" t="str">
        <f t="shared" si="3"/>
        <v>AF0106_February</v>
      </c>
      <c r="F8" s="10">
        <v>128215.83911779003</v>
      </c>
      <c r="G8" s="4" t="str">
        <f t="shared" si="4"/>
        <v>No shock</v>
      </c>
      <c r="H8" s="4">
        <f t="shared" si="0"/>
        <v>0</v>
      </c>
      <c r="I8" s="6">
        <v>0</v>
      </c>
      <c r="J8" s="6">
        <v>0</v>
      </c>
      <c r="L8">
        <f t="shared" si="1"/>
        <v>0</v>
      </c>
      <c r="M8">
        <f t="shared" si="2"/>
        <v>0</v>
      </c>
    </row>
    <row r="9" spans="1:13" ht="17" thickTop="1" thickBot="1" x14ac:dyDescent="0.5">
      <c r="A9" s="50" t="s">
        <v>147</v>
      </c>
      <c r="B9" s="3" t="s">
        <v>148</v>
      </c>
      <c r="C9" s="3" t="s">
        <v>160</v>
      </c>
      <c r="D9" s="3" t="s">
        <v>161</v>
      </c>
      <c r="E9" s="3" t="str">
        <f t="shared" si="3"/>
        <v>AF0107_February</v>
      </c>
      <c r="F9" s="10">
        <v>49854.072833864564</v>
      </c>
      <c r="G9" s="4" t="str">
        <f t="shared" si="4"/>
        <v>No shock</v>
      </c>
      <c r="H9" s="4">
        <f t="shared" si="0"/>
        <v>0</v>
      </c>
      <c r="I9" s="6">
        <v>0</v>
      </c>
      <c r="J9" s="6">
        <v>0</v>
      </c>
      <c r="L9">
        <f t="shared" si="1"/>
        <v>0</v>
      </c>
      <c r="M9">
        <f t="shared" si="2"/>
        <v>0</v>
      </c>
    </row>
    <row r="10" spans="1:13" ht="17" thickTop="1" thickBot="1" x14ac:dyDescent="0.5">
      <c r="A10" s="50" t="s">
        <v>147</v>
      </c>
      <c r="B10" s="3" t="s">
        <v>148</v>
      </c>
      <c r="C10" s="3" t="s">
        <v>162</v>
      </c>
      <c r="D10" s="3" t="s">
        <v>163</v>
      </c>
      <c r="E10" s="3" t="str">
        <f t="shared" si="3"/>
        <v>AF0108_February</v>
      </c>
      <c r="F10" s="10">
        <v>80090.184012550497</v>
      </c>
      <c r="G10" s="4" t="str">
        <f t="shared" si="4"/>
        <v>No shock</v>
      </c>
      <c r="H10" s="4">
        <f t="shared" si="0"/>
        <v>0</v>
      </c>
      <c r="I10" s="6">
        <v>0</v>
      </c>
      <c r="J10" s="6">
        <v>0</v>
      </c>
      <c r="L10">
        <f t="shared" si="1"/>
        <v>0</v>
      </c>
      <c r="M10">
        <f t="shared" si="2"/>
        <v>0</v>
      </c>
    </row>
    <row r="11" spans="1:13" ht="17" thickTop="1" thickBot="1" x14ac:dyDescent="0.5">
      <c r="A11" s="50" t="s">
        <v>147</v>
      </c>
      <c r="B11" s="3" t="s">
        <v>148</v>
      </c>
      <c r="C11" s="3" t="s">
        <v>164</v>
      </c>
      <c r="D11" s="3" t="s">
        <v>165</v>
      </c>
      <c r="E11" s="3" t="str">
        <f t="shared" si="3"/>
        <v>AF0109_February</v>
      </c>
      <c r="F11" s="10">
        <v>30092.501315974041</v>
      </c>
      <c r="G11" s="4" t="str">
        <f t="shared" si="4"/>
        <v>No shock</v>
      </c>
      <c r="H11" s="4">
        <f t="shared" si="0"/>
        <v>0</v>
      </c>
      <c r="I11" s="6">
        <v>1</v>
      </c>
      <c r="J11" s="6">
        <v>0</v>
      </c>
      <c r="L11">
        <f t="shared" si="1"/>
        <v>0</v>
      </c>
      <c r="M11">
        <f t="shared" si="2"/>
        <v>0</v>
      </c>
    </row>
    <row r="12" spans="1:13" ht="17" thickTop="1" thickBot="1" x14ac:dyDescent="0.5">
      <c r="A12" s="50" t="s">
        <v>147</v>
      </c>
      <c r="B12" s="3" t="s">
        <v>148</v>
      </c>
      <c r="C12" s="3" t="s">
        <v>166</v>
      </c>
      <c r="D12" s="3" t="s">
        <v>167</v>
      </c>
      <c r="E12" s="3" t="str">
        <f t="shared" si="3"/>
        <v>AF0110_February</v>
      </c>
      <c r="F12" s="10">
        <v>43452.550761487815</v>
      </c>
      <c r="G12" s="4" t="str">
        <f t="shared" si="4"/>
        <v>No shock</v>
      </c>
      <c r="H12" s="4">
        <f t="shared" si="0"/>
        <v>0</v>
      </c>
      <c r="I12" s="6">
        <v>0</v>
      </c>
      <c r="J12" s="6">
        <v>0</v>
      </c>
      <c r="L12">
        <f t="shared" si="1"/>
        <v>0</v>
      </c>
      <c r="M12">
        <f t="shared" si="2"/>
        <v>0</v>
      </c>
    </row>
    <row r="13" spans="1:13" ht="17" thickTop="1" thickBot="1" x14ac:dyDescent="0.5">
      <c r="A13" s="50" t="s">
        <v>147</v>
      </c>
      <c r="B13" s="3" t="s">
        <v>148</v>
      </c>
      <c r="C13" s="3" t="s">
        <v>168</v>
      </c>
      <c r="D13" s="3" t="s">
        <v>169</v>
      </c>
      <c r="E13" s="3" t="str">
        <f t="shared" si="3"/>
        <v>AF0111_February</v>
      </c>
      <c r="F13" s="10">
        <v>25858.334417904996</v>
      </c>
      <c r="G13" s="4" t="str">
        <f t="shared" si="4"/>
        <v>No shock</v>
      </c>
      <c r="H13" s="4">
        <f t="shared" si="0"/>
        <v>0</v>
      </c>
      <c r="I13" s="6">
        <v>0</v>
      </c>
      <c r="J13" s="6">
        <v>0</v>
      </c>
      <c r="L13">
        <f t="shared" si="1"/>
        <v>0</v>
      </c>
      <c r="M13">
        <f t="shared" si="2"/>
        <v>0</v>
      </c>
    </row>
    <row r="14" spans="1:13" ht="17" thickTop="1" thickBot="1" x14ac:dyDescent="0.5">
      <c r="A14" s="50" t="s">
        <v>147</v>
      </c>
      <c r="B14" s="3" t="s">
        <v>148</v>
      </c>
      <c r="C14" s="3" t="s">
        <v>170</v>
      </c>
      <c r="D14" s="3" t="s">
        <v>171</v>
      </c>
      <c r="E14" s="3" t="str">
        <f t="shared" si="3"/>
        <v>AF0112_February</v>
      </c>
      <c r="F14" s="10">
        <v>34718.703433692921</v>
      </c>
      <c r="G14" s="4" t="str">
        <f t="shared" si="4"/>
        <v>No shock</v>
      </c>
      <c r="H14" s="4">
        <f t="shared" si="0"/>
        <v>0</v>
      </c>
      <c r="I14" s="6">
        <v>0</v>
      </c>
      <c r="J14" s="6">
        <v>0</v>
      </c>
      <c r="L14">
        <f t="shared" si="1"/>
        <v>0</v>
      </c>
      <c r="M14">
        <f t="shared" si="2"/>
        <v>0</v>
      </c>
    </row>
    <row r="15" spans="1:13" ht="17" thickTop="1" thickBot="1" x14ac:dyDescent="0.5">
      <c r="A15" s="50" t="s">
        <v>147</v>
      </c>
      <c r="B15" s="3" t="s">
        <v>148</v>
      </c>
      <c r="C15" s="3" t="s">
        <v>172</v>
      </c>
      <c r="D15" s="3" t="s">
        <v>173</v>
      </c>
      <c r="E15" s="3" t="str">
        <f t="shared" si="3"/>
        <v>AF0113_February</v>
      </c>
      <c r="F15" s="10">
        <v>33179.74482530004</v>
      </c>
      <c r="G15" s="4" t="str">
        <f t="shared" si="4"/>
        <v>No shock</v>
      </c>
      <c r="H15" s="4">
        <f t="shared" si="0"/>
        <v>0</v>
      </c>
      <c r="I15" s="6">
        <v>0</v>
      </c>
      <c r="J15" s="6">
        <v>0</v>
      </c>
      <c r="L15">
        <f t="shared" si="1"/>
        <v>0</v>
      </c>
      <c r="M15">
        <f t="shared" si="2"/>
        <v>0</v>
      </c>
    </row>
    <row r="16" spans="1:13" ht="17" thickTop="1" thickBot="1" x14ac:dyDescent="0.5">
      <c r="A16" s="50" t="s">
        <v>147</v>
      </c>
      <c r="B16" s="3" t="s">
        <v>148</v>
      </c>
      <c r="C16" s="3" t="s">
        <v>174</v>
      </c>
      <c r="D16" s="3" t="s">
        <v>175</v>
      </c>
      <c r="E16" s="3" t="str">
        <f t="shared" si="3"/>
        <v>AF0114_February</v>
      </c>
      <c r="F16" s="10">
        <v>143859.05523159067</v>
      </c>
      <c r="G16" s="4" t="str">
        <f t="shared" si="4"/>
        <v>No shock</v>
      </c>
      <c r="H16" s="4">
        <f t="shared" si="0"/>
        <v>0</v>
      </c>
      <c r="I16" s="6">
        <v>1</v>
      </c>
      <c r="J16" s="6">
        <v>0</v>
      </c>
      <c r="L16">
        <f t="shared" si="1"/>
        <v>0</v>
      </c>
      <c r="M16">
        <f t="shared" si="2"/>
        <v>0</v>
      </c>
    </row>
    <row r="17" spans="1:13" ht="17" thickTop="1" thickBot="1" x14ac:dyDescent="0.5">
      <c r="A17" s="50" t="s">
        <v>147</v>
      </c>
      <c r="B17" s="3" t="s">
        <v>148</v>
      </c>
      <c r="C17" s="3" t="s">
        <v>176</v>
      </c>
      <c r="D17" s="3" t="s">
        <v>177</v>
      </c>
      <c r="E17" s="3" t="str">
        <f t="shared" si="3"/>
        <v>AF0115_February</v>
      </c>
      <c r="F17" s="10">
        <v>144934.94837295488</v>
      </c>
      <c r="G17" s="4" t="str">
        <f t="shared" si="4"/>
        <v>No shock</v>
      </c>
      <c r="H17" s="4">
        <f t="shared" si="0"/>
        <v>0</v>
      </c>
      <c r="I17" s="6">
        <v>0</v>
      </c>
      <c r="J17" s="6">
        <v>0</v>
      </c>
      <c r="L17">
        <f t="shared" si="1"/>
        <v>0</v>
      </c>
      <c r="M17">
        <f t="shared" si="2"/>
        <v>0</v>
      </c>
    </row>
    <row r="18" spans="1:13" ht="17" thickTop="1" thickBot="1" x14ac:dyDescent="0.5">
      <c r="A18" s="50" t="s">
        <v>147</v>
      </c>
      <c r="B18" s="3" t="s">
        <v>178</v>
      </c>
      <c r="C18" s="3" t="s">
        <v>179</v>
      </c>
      <c r="D18" s="3" t="s">
        <v>180</v>
      </c>
      <c r="E18" s="3" t="str">
        <f t="shared" si="3"/>
        <v>AF0201_February</v>
      </c>
      <c r="F18" s="10">
        <v>111837.21290036582</v>
      </c>
      <c r="G18" s="4" t="str">
        <f t="shared" si="4"/>
        <v>No shock</v>
      </c>
      <c r="H18" s="4">
        <f t="shared" si="0"/>
        <v>0</v>
      </c>
      <c r="I18" s="6">
        <v>0</v>
      </c>
      <c r="J18" s="6">
        <v>0</v>
      </c>
      <c r="L18">
        <f t="shared" si="1"/>
        <v>0</v>
      </c>
      <c r="M18">
        <f t="shared" si="2"/>
        <v>0</v>
      </c>
    </row>
    <row r="19" spans="1:13" ht="17" thickTop="1" thickBot="1" x14ac:dyDescent="0.5">
      <c r="A19" s="50" t="s">
        <v>147</v>
      </c>
      <c r="B19" s="3" t="s">
        <v>178</v>
      </c>
      <c r="C19" s="3" t="s">
        <v>181</v>
      </c>
      <c r="D19" s="3" t="s">
        <v>182</v>
      </c>
      <c r="E19" s="3" t="str">
        <f t="shared" si="3"/>
        <v>AF0202_February</v>
      </c>
      <c r="F19" s="10">
        <v>83512.635434595722</v>
      </c>
      <c r="G19" s="4" t="str">
        <f t="shared" si="4"/>
        <v>No shock</v>
      </c>
      <c r="H19" s="4">
        <f t="shared" si="0"/>
        <v>0</v>
      </c>
      <c r="I19" s="6">
        <v>0</v>
      </c>
      <c r="J19" s="6">
        <v>0</v>
      </c>
      <c r="L19">
        <f t="shared" si="1"/>
        <v>0</v>
      </c>
      <c r="M19">
        <f t="shared" si="2"/>
        <v>0</v>
      </c>
    </row>
    <row r="20" spans="1:13" ht="17" thickTop="1" thickBot="1" x14ac:dyDescent="0.5">
      <c r="A20" s="50" t="s">
        <v>147</v>
      </c>
      <c r="B20" s="3" t="s">
        <v>178</v>
      </c>
      <c r="C20" s="3" t="s">
        <v>183</v>
      </c>
      <c r="D20" s="3" t="s">
        <v>184</v>
      </c>
      <c r="E20" s="3" t="str">
        <f t="shared" si="3"/>
        <v>AF0203_February</v>
      </c>
      <c r="F20" s="10">
        <v>37260.583919503311</v>
      </c>
      <c r="G20" s="4" t="str">
        <f t="shared" si="4"/>
        <v>No shock</v>
      </c>
      <c r="H20" s="4">
        <f t="shared" si="0"/>
        <v>0</v>
      </c>
      <c r="I20" s="6">
        <v>0</v>
      </c>
      <c r="J20" s="6">
        <v>0</v>
      </c>
      <c r="L20">
        <f t="shared" si="1"/>
        <v>0</v>
      </c>
      <c r="M20">
        <f t="shared" si="2"/>
        <v>0</v>
      </c>
    </row>
    <row r="21" spans="1:13" ht="17" thickTop="1" thickBot="1" x14ac:dyDescent="0.5">
      <c r="A21" s="50" t="s">
        <v>147</v>
      </c>
      <c r="B21" s="3" t="s">
        <v>178</v>
      </c>
      <c r="C21" s="3" t="s">
        <v>185</v>
      </c>
      <c r="D21" s="3" t="s">
        <v>186</v>
      </c>
      <c r="E21" s="3" t="str">
        <f t="shared" si="3"/>
        <v>AF0204_February</v>
      </c>
      <c r="F21" s="10">
        <v>102132.53965850003</v>
      </c>
      <c r="G21" s="4" t="str">
        <f t="shared" si="4"/>
        <v>No shock</v>
      </c>
      <c r="H21" s="4">
        <f t="shared" si="0"/>
        <v>0</v>
      </c>
      <c r="I21" s="6">
        <v>0</v>
      </c>
      <c r="J21" s="6">
        <v>0</v>
      </c>
      <c r="L21">
        <f t="shared" si="1"/>
        <v>0</v>
      </c>
      <c r="M21">
        <f t="shared" si="2"/>
        <v>0</v>
      </c>
    </row>
    <row r="22" spans="1:13" ht="17" thickTop="1" thickBot="1" x14ac:dyDescent="0.5">
      <c r="A22" s="50" t="s">
        <v>147</v>
      </c>
      <c r="B22" s="3" t="s">
        <v>178</v>
      </c>
      <c r="C22" s="3" t="s">
        <v>187</v>
      </c>
      <c r="D22" s="3" t="s">
        <v>188</v>
      </c>
      <c r="E22" s="3" t="str">
        <f t="shared" si="3"/>
        <v>AF0205_February</v>
      </c>
      <c r="F22" s="10">
        <v>144396.67586196944</v>
      </c>
      <c r="G22" s="4" t="str">
        <f t="shared" si="4"/>
        <v>No shock</v>
      </c>
      <c r="H22" s="4">
        <f t="shared" si="0"/>
        <v>0</v>
      </c>
      <c r="I22" s="6">
        <v>0</v>
      </c>
      <c r="J22" s="6">
        <v>0</v>
      </c>
      <c r="L22">
        <f t="shared" si="1"/>
        <v>0</v>
      </c>
      <c r="M22">
        <f t="shared" si="2"/>
        <v>0</v>
      </c>
    </row>
    <row r="23" spans="1:13" ht="17" thickTop="1" thickBot="1" x14ac:dyDescent="0.5">
      <c r="A23" s="50" t="s">
        <v>147</v>
      </c>
      <c r="B23" s="3" t="s">
        <v>178</v>
      </c>
      <c r="C23" s="3" t="s">
        <v>189</v>
      </c>
      <c r="D23" s="3" t="s">
        <v>190</v>
      </c>
      <c r="E23" s="3" t="str">
        <f t="shared" si="3"/>
        <v>AF0206_February</v>
      </c>
      <c r="F23" s="10">
        <v>128374.68085367465</v>
      </c>
      <c r="G23" s="4" t="str">
        <f t="shared" si="4"/>
        <v>No shock</v>
      </c>
      <c r="H23" s="4">
        <f t="shared" si="0"/>
        <v>0</v>
      </c>
      <c r="I23" s="6">
        <v>1</v>
      </c>
      <c r="J23" s="6">
        <v>0</v>
      </c>
      <c r="L23">
        <f t="shared" si="1"/>
        <v>0</v>
      </c>
      <c r="M23">
        <f t="shared" si="2"/>
        <v>0</v>
      </c>
    </row>
    <row r="24" spans="1:13" ht="17" thickTop="1" thickBot="1" x14ac:dyDescent="0.5">
      <c r="A24" s="50" t="s">
        <v>147</v>
      </c>
      <c r="B24" s="3" t="s">
        <v>178</v>
      </c>
      <c r="C24" s="3" t="s">
        <v>191</v>
      </c>
      <c r="D24" s="3" t="s">
        <v>192</v>
      </c>
      <c r="E24" s="3" t="str">
        <f t="shared" si="3"/>
        <v>AF0207_February</v>
      </c>
      <c r="F24" s="10">
        <v>62950.141197371639</v>
      </c>
      <c r="G24" s="4" t="str">
        <f t="shared" si="4"/>
        <v>No shock</v>
      </c>
      <c r="H24" s="4">
        <f t="shared" si="0"/>
        <v>0</v>
      </c>
      <c r="I24" s="6">
        <v>1</v>
      </c>
      <c r="J24" s="6">
        <v>0</v>
      </c>
      <c r="L24">
        <f t="shared" si="1"/>
        <v>0</v>
      </c>
      <c r="M24">
        <f t="shared" si="2"/>
        <v>0</v>
      </c>
    </row>
    <row r="25" spans="1:13" ht="17" thickTop="1" thickBot="1" x14ac:dyDescent="0.5">
      <c r="A25" s="50" t="s">
        <v>147</v>
      </c>
      <c r="B25" s="3" t="s">
        <v>193</v>
      </c>
      <c r="C25" s="3" t="s">
        <v>194</v>
      </c>
      <c r="D25" s="3" t="s">
        <v>195</v>
      </c>
      <c r="E25" s="3" t="str">
        <f t="shared" si="3"/>
        <v>AF0301_February</v>
      </c>
      <c r="F25" s="10">
        <v>273224.67913362751</v>
      </c>
      <c r="G25" s="4" t="str">
        <f t="shared" si="4"/>
        <v>No shock</v>
      </c>
      <c r="H25" s="4">
        <f t="shared" si="0"/>
        <v>0</v>
      </c>
      <c r="I25" s="6">
        <v>0</v>
      </c>
      <c r="J25" s="6">
        <v>0</v>
      </c>
      <c r="L25">
        <f t="shared" si="1"/>
        <v>0</v>
      </c>
      <c r="M25">
        <f t="shared" si="2"/>
        <v>0</v>
      </c>
    </row>
    <row r="26" spans="1:13" ht="17" thickTop="1" thickBot="1" x14ac:dyDescent="0.5">
      <c r="A26" s="50" t="s">
        <v>147</v>
      </c>
      <c r="B26" s="3" t="s">
        <v>193</v>
      </c>
      <c r="C26" s="3" t="s">
        <v>196</v>
      </c>
      <c r="D26" s="3" t="s">
        <v>197</v>
      </c>
      <c r="E26" s="3" t="str">
        <f t="shared" si="3"/>
        <v>AF0302_February</v>
      </c>
      <c r="F26" s="10">
        <v>200714.92743348339</v>
      </c>
      <c r="G26" s="4" t="str">
        <f t="shared" si="4"/>
        <v>No shock</v>
      </c>
      <c r="H26" s="4">
        <f t="shared" si="0"/>
        <v>0</v>
      </c>
      <c r="I26" s="6">
        <v>0</v>
      </c>
      <c r="J26" s="6">
        <v>0</v>
      </c>
      <c r="L26">
        <f t="shared" si="1"/>
        <v>0</v>
      </c>
      <c r="M26">
        <f t="shared" si="2"/>
        <v>0</v>
      </c>
    </row>
    <row r="27" spans="1:13" ht="17" thickTop="1" thickBot="1" x14ac:dyDescent="0.5">
      <c r="A27" s="50" t="s">
        <v>147</v>
      </c>
      <c r="B27" s="3" t="s">
        <v>193</v>
      </c>
      <c r="C27" s="3" t="s">
        <v>198</v>
      </c>
      <c r="D27" s="3" t="s">
        <v>199</v>
      </c>
      <c r="E27" s="3" t="str">
        <f t="shared" si="3"/>
        <v>AF0303_February</v>
      </c>
      <c r="F27" s="10">
        <v>73419.685948146813</v>
      </c>
      <c r="G27" s="4" t="str">
        <f t="shared" si="4"/>
        <v>No shock</v>
      </c>
      <c r="H27" s="4">
        <f t="shared" si="0"/>
        <v>0</v>
      </c>
      <c r="I27" s="6">
        <v>0</v>
      </c>
      <c r="J27" s="6">
        <v>0</v>
      </c>
      <c r="L27">
        <f t="shared" si="1"/>
        <v>0</v>
      </c>
      <c r="M27">
        <f t="shared" si="2"/>
        <v>0</v>
      </c>
    </row>
    <row r="28" spans="1:13" ht="17" thickTop="1" thickBot="1" x14ac:dyDescent="0.5">
      <c r="A28" s="50" t="s">
        <v>147</v>
      </c>
      <c r="B28" s="3" t="s">
        <v>193</v>
      </c>
      <c r="C28" s="3" t="s">
        <v>200</v>
      </c>
      <c r="D28" s="3" t="s">
        <v>201</v>
      </c>
      <c r="E28" s="3" t="str">
        <f t="shared" si="3"/>
        <v>AF0304_February</v>
      </c>
      <c r="F28" s="10">
        <v>65672.420373820598</v>
      </c>
      <c r="G28" s="4" t="str">
        <f t="shared" si="4"/>
        <v>No shock</v>
      </c>
      <c r="H28" s="4">
        <f t="shared" si="0"/>
        <v>0</v>
      </c>
      <c r="I28" s="6">
        <v>0</v>
      </c>
      <c r="J28" s="6">
        <v>0</v>
      </c>
      <c r="L28">
        <f t="shared" si="1"/>
        <v>0</v>
      </c>
      <c r="M28">
        <f t="shared" si="2"/>
        <v>0</v>
      </c>
    </row>
    <row r="29" spans="1:13" ht="17" thickTop="1" thickBot="1" x14ac:dyDescent="0.5">
      <c r="A29" s="50" t="s">
        <v>147</v>
      </c>
      <c r="B29" s="3" t="s">
        <v>193</v>
      </c>
      <c r="C29" s="3" t="s">
        <v>202</v>
      </c>
      <c r="D29" s="3" t="s">
        <v>203</v>
      </c>
      <c r="E29" s="3" t="str">
        <f t="shared" si="3"/>
        <v>AF0305_February</v>
      </c>
      <c r="F29" s="10">
        <v>81688.260597158398</v>
      </c>
      <c r="G29" s="4" t="str">
        <f t="shared" si="4"/>
        <v>No shock</v>
      </c>
      <c r="H29" s="4">
        <f t="shared" si="0"/>
        <v>0</v>
      </c>
      <c r="I29" s="6">
        <v>0</v>
      </c>
      <c r="J29" s="6">
        <v>0</v>
      </c>
      <c r="L29">
        <f t="shared" si="1"/>
        <v>0</v>
      </c>
      <c r="M29">
        <f t="shared" si="2"/>
        <v>0</v>
      </c>
    </row>
    <row r="30" spans="1:13" ht="17" thickTop="1" thickBot="1" x14ac:dyDescent="0.5">
      <c r="A30" s="50" t="s">
        <v>147</v>
      </c>
      <c r="B30" s="3" t="s">
        <v>193</v>
      </c>
      <c r="C30" s="3" t="s">
        <v>204</v>
      </c>
      <c r="D30" s="3" t="s">
        <v>205</v>
      </c>
      <c r="E30" s="3" t="str">
        <f t="shared" si="3"/>
        <v>AF0306_February</v>
      </c>
      <c r="F30" s="10">
        <v>45215.766159165069</v>
      </c>
      <c r="G30" s="4" t="str">
        <f t="shared" si="4"/>
        <v>No shock</v>
      </c>
      <c r="H30" s="4">
        <f t="shared" si="0"/>
        <v>0</v>
      </c>
      <c r="I30" s="6">
        <v>0</v>
      </c>
      <c r="J30" s="6">
        <v>0</v>
      </c>
      <c r="L30">
        <f t="shared" si="1"/>
        <v>0</v>
      </c>
      <c r="M30">
        <f t="shared" si="2"/>
        <v>0</v>
      </c>
    </row>
    <row r="31" spans="1:13" ht="17" thickTop="1" thickBot="1" x14ac:dyDescent="0.5">
      <c r="A31" s="50" t="s">
        <v>147</v>
      </c>
      <c r="B31" s="3" t="s">
        <v>193</v>
      </c>
      <c r="C31" s="3" t="s">
        <v>206</v>
      </c>
      <c r="D31" s="3" t="s">
        <v>207</v>
      </c>
      <c r="E31" s="3" t="str">
        <f t="shared" si="3"/>
        <v>AF0307_February</v>
      </c>
      <c r="F31" s="10">
        <v>142510.74458242339</v>
      </c>
      <c r="G31" s="4" t="str">
        <f t="shared" si="4"/>
        <v>No shock</v>
      </c>
      <c r="H31" s="4">
        <f t="shared" si="0"/>
        <v>0</v>
      </c>
      <c r="I31" s="6">
        <v>0</v>
      </c>
      <c r="J31" s="6">
        <v>0</v>
      </c>
      <c r="L31">
        <f t="shared" si="1"/>
        <v>0</v>
      </c>
      <c r="M31">
        <f t="shared" si="2"/>
        <v>0</v>
      </c>
    </row>
    <row r="32" spans="1:13" ht="17" thickTop="1" thickBot="1" x14ac:dyDescent="0.5">
      <c r="A32" s="50" t="s">
        <v>147</v>
      </c>
      <c r="B32" s="3" t="s">
        <v>193</v>
      </c>
      <c r="C32" s="3" t="s">
        <v>208</v>
      </c>
      <c r="D32" s="3" t="s">
        <v>209</v>
      </c>
      <c r="E32" s="3" t="str">
        <f t="shared" si="3"/>
        <v>AF0308_February</v>
      </c>
      <c r="F32" s="10">
        <v>35198.707062694943</v>
      </c>
      <c r="G32" s="4" t="str">
        <f t="shared" si="4"/>
        <v>No shock</v>
      </c>
      <c r="H32" s="4">
        <f t="shared" si="0"/>
        <v>0</v>
      </c>
      <c r="I32" s="6">
        <v>0</v>
      </c>
      <c r="J32" s="6">
        <v>0</v>
      </c>
      <c r="L32">
        <f t="shared" si="1"/>
        <v>0</v>
      </c>
      <c r="M32">
        <f t="shared" si="2"/>
        <v>0</v>
      </c>
    </row>
    <row r="33" spans="1:13" ht="17" thickTop="1" thickBot="1" x14ac:dyDescent="0.5">
      <c r="A33" s="50" t="s">
        <v>147</v>
      </c>
      <c r="B33" s="3" t="s">
        <v>193</v>
      </c>
      <c r="C33" s="3" t="s">
        <v>210</v>
      </c>
      <c r="D33" s="3" t="s">
        <v>211</v>
      </c>
      <c r="E33" s="3" t="str">
        <f t="shared" si="3"/>
        <v>AF0309_February</v>
      </c>
      <c r="F33" s="10">
        <v>58328.015678462427</v>
      </c>
      <c r="G33" s="4" t="str">
        <f t="shared" si="4"/>
        <v>No shock</v>
      </c>
      <c r="H33" s="4">
        <f t="shared" si="0"/>
        <v>0</v>
      </c>
      <c r="I33" s="6">
        <v>0</v>
      </c>
      <c r="J33" s="6">
        <v>0</v>
      </c>
      <c r="L33">
        <f t="shared" si="1"/>
        <v>0</v>
      </c>
      <c r="M33">
        <f t="shared" si="2"/>
        <v>0</v>
      </c>
    </row>
    <row r="34" spans="1:13" ht="17" thickTop="1" thickBot="1" x14ac:dyDescent="0.5">
      <c r="A34" s="50" t="s">
        <v>147</v>
      </c>
      <c r="B34" s="3" t="s">
        <v>193</v>
      </c>
      <c r="C34" s="3" t="s">
        <v>212</v>
      </c>
      <c r="D34" s="3" t="s">
        <v>213</v>
      </c>
      <c r="E34" s="3" t="str">
        <f t="shared" si="3"/>
        <v>AF0310_February</v>
      </c>
      <c r="F34" s="10">
        <v>36935.98380349105</v>
      </c>
      <c r="G34" s="4" t="str">
        <f t="shared" si="4"/>
        <v>No shock</v>
      </c>
      <c r="H34" s="4">
        <f t="shared" si="0"/>
        <v>0</v>
      </c>
      <c r="I34" s="6">
        <v>0</v>
      </c>
      <c r="J34" s="6">
        <v>0</v>
      </c>
      <c r="L34">
        <f t="shared" si="1"/>
        <v>0</v>
      </c>
      <c r="M34">
        <f t="shared" si="2"/>
        <v>0</v>
      </c>
    </row>
    <row r="35" spans="1:13" ht="17" thickTop="1" thickBot="1" x14ac:dyDescent="0.5">
      <c r="A35" s="50" t="s">
        <v>147</v>
      </c>
      <c r="B35" s="3" t="s">
        <v>214</v>
      </c>
      <c r="C35" s="3" t="s">
        <v>215</v>
      </c>
      <c r="D35" s="3" t="s">
        <v>216</v>
      </c>
      <c r="E35" s="3" t="str">
        <f t="shared" si="3"/>
        <v>AF0401_February</v>
      </c>
      <c r="F35" s="10">
        <v>53541.464242590693</v>
      </c>
      <c r="G35" s="4" t="str">
        <f t="shared" si="4"/>
        <v>No shock</v>
      </c>
      <c r="H35" s="4">
        <f t="shared" si="0"/>
        <v>0</v>
      </c>
      <c r="I35" s="6">
        <v>0</v>
      </c>
      <c r="J35" s="6">
        <v>0</v>
      </c>
      <c r="L35">
        <f t="shared" si="1"/>
        <v>0</v>
      </c>
      <c r="M35">
        <f t="shared" si="2"/>
        <v>0</v>
      </c>
    </row>
    <row r="36" spans="1:13" ht="17" thickTop="1" thickBot="1" x14ac:dyDescent="0.5">
      <c r="A36" s="50" t="s">
        <v>147</v>
      </c>
      <c r="B36" s="3" t="s">
        <v>214</v>
      </c>
      <c r="C36" s="3" t="s">
        <v>217</v>
      </c>
      <c r="D36" s="3" t="s">
        <v>218</v>
      </c>
      <c r="E36" s="3" t="str">
        <f t="shared" si="3"/>
        <v>AF0402_February</v>
      </c>
      <c r="F36" s="10">
        <v>93121.067367126263</v>
      </c>
      <c r="G36" s="4" t="str">
        <f t="shared" si="4"/>
        <v>No shock</v>
      </c>
      <c r="H36" s="4">
        <f t="shared" si="0"/>
        <v>0</v>
      </c>
      <c r="I36" s="6">
        <v>0</v>
      </c>
      <c r="J36" s="6">
        <v>0</v>
      </c>
      <c r="L36">
        <f t="shared" si="1"/>
        <v>0</v>
      </c>
      <c r="M36">
        <f t="shared" si="2"/>
        <v>0</v>
      </c>
    </row>
    <row r="37" spans="1:13" ht="17" thickTop="1" thickBot="1" x14ac:dyDescent="0.5">
      <c r="A37" s="50" t="s">
        <v>147</v>
      </c>
      <c r="B37" s="3" t="s">
        <v>214</v>
      </c>
      <c r="C37" s="3" t="s">
        <v>219</v>
      </c>
      <c r="D37" s="3" t="s">
        <v>220</v>
      </c>
      <c r="E37" s="3" t="str">
        <f t="shared" si="3"/>
        <v>AF0403_February</v>
      </c>
      <c r="F37" s="10">
        <v>60969.070031395291</v>
      </c>
      <c r="G37" s="4" t="str">
        <f t="shared" si="4"/>
        <v>No shock</v>
      </c>
      <c r="H37" s="4">
        <f t="shared" si="0"/>
        <v>0</v>
      </c>
      <c r="I37" s="6">
        <v>0</v>
      </c>
      <c r="J37" s="6">
        <v>0</v>
      </c>
      <c r="L37">
        <f t="shared" si="1"/>
        <v>0</v>
      </c>
      <c r="M37">
        <f t="shared" si="2"/>
        <v>0</v>
      </c>
    </row>
    <row r="38" spans="1:13" ht="17" thickTop="1" thickBot="1" x14ac:dyDescent="0.5">
      <c r="A38" s="50" t="s">
        <v>147</v>
      </c>
      <c r="B38" s="3" t="s">
        <v>214</v>
      </c>
      <c r="C38" s="3" t="s">
        <v>221</v>
      </c>
      <c r="D38" s="3" t="s">
        <v>222</v>
      </c>
      <c r="E38" s="3" t="str">
        <f t="shared" si="3"/>
        <v>AF0404_February</v>
      </c>
      <c r="F38" s="10">
        <v>155018.31294177327</v>
      </c>
      <c r="G38" s="4" t="str">
        <f t="shared" si="4"/>
        <v>No shock</v>
      </c>
      <c r="H38" s="4">
        <f t="shared" si="0"/>
        <v>0</v>
      </c>
      <c r="I38" s="6">
        <v>0</v>
      </c>
      <c r="J38" s="6">
        <v>0</v>
      </c>
      <c r="L38">
        <f t="shared" si="1"/>
        <v>0</v>
      </c>
      <c r="M38">
        <f t="shared" si="2"/>
        <v>0</v>
      </c>
    </row>
    <row r="39" spans="1:13" ht="17" thickTop="1" thickBot="1" x14ac:dyDescent="0.5">
      <c r="A39" s="50" t="s">
        <v>147</v>
      </c>
      <c r="B39" s="3" t="s">
        <v>214</v>
      </c>
      <c r="C39" s="3" t="s">
        <v>223</v>
      </c>
      <c r="D39" s="3" t="s">
        <v>224</v>
      </c>
      <c r="E39" s="3" t="str">
        <f t="shared" si="3"/>
        <v>AF0405_February</v>
      </c>
      <c r="F39" s="10">
        <v>199203.02344659794</v>
      </c>
      <c r="G39" s="4" t="str">
        <f t="shared" si="4"/>
        <v>No shock</v>
      </c>
      <c r="H39" s="4">
        <f t="shared" si="0"/>
        <v>0</v>
      </c>
      <c r="I39" s="6">
        <v>0</v>
      </c>
      <c r="J39" s="6">
        <v>0</v>
      </c>
      <c r="L39">
        <f t="shared" si="1"/>
        <v>0</v>
      </c>
      <c r="M39">
        <f t="shared" si="2"/>
        <v>0</v>
      </c>
    </row>
    <row r="40" spans="1:13" ht="17" thickTop="1" thickBot="1" x14ac:dyDescent="0.5">
      <c r="A40" s="50" t="s">
        <v>147</v>
      </c>
      <c r="B40" s="3" t="s">
        <v>214</v>
      </c>
      <c r="C40" s="3" t="s">
        <v>225</v>
      </c>
      <c r="D40" s="3" t="s">
        <v>226</v>
      </c>
      <c r="E40" s="3" t="str">
        <f t="shared" si="3"/>
        <v>AF0406_February</v>
      </c>
      <c r="F40" s="10">
        <v>56811.402788971558</v>
      </c>
      <c r="G40" s="4" t="str">
        <f t="shared" si="4"/>
        <v>No shock</v>
      </c>
      <c r="H40" s="4">
        <f t="shared" si="0"/>
        <v>0</v>
      </c>
      <c r="I40" s="6">
        <v>0</v>
      </c>
      <c r="J40" s="6">
        <v>0</v>
      </c>
      <c r="L40">
        <f t="shared" si="1"/>
        <v>0</v>
      </c>
      <c r="M40">
        <f t="shared" si="2"/>
        <v>0</v>
      </c>
    </row>
    <row r="41" spans="1:13" ht="17" thickTop="1" thickBot="1" x14ac:dyDescent="0.5">
      <c r="A41" s="50" t="s">
        <v>147</v>
      </c>
      <c r="B41" s="3" t="s">
        <v>214</v>
      </c>
      <c r="C41" s="3" t="s">
        <v>227</v>
      </c>
      <c r="D41" s="3" t="s">
        <v>228</v>
      </c>
      <c r="E41" s="3" t="str">
        <f t="shared" si="3"/>
        <v>AF0407_February</v>
      </c>
      <c r="F41" s="10">
        <v>49342.467088335783</v>
      </c>
      <c r="G41" s="4" t="str">
        <f t="shared" si="4"/>
        <v>No shock</v>
      </c>
      <c r="H41" s="4">
        <f t="shared" si="0"/>
        <v>0</v>
      </c>
      <c r="I41" s="6">
        <v>0</v>
      </c>
      <c r="J41" s="6">
        <v>0</v>
      </c>
      <c r="L41">
        <f t="shared" si="1"/>
        <v>0</v>
      </c>
      <c r="M41">
        <f t="shared" si="2"/>
        <v>0</v>
      </c>
    </row>
    <row r="42" spans="1:13" ht="17" thickTop="1" thickBot="1" x14ac:dyDescent="0.5">
      <c r="A42" s="50" t="s">
        <v>147</v>
      </c>
      <c r="B42" s="3" t="s">
        <v>214</v>
      </c>
      <c r="C42" s="3" t="s">
        <v>229</v>
      </c>
      <c r="D42" s="3" t="s">
        <v>230</v>
      </c>
      <c r="E42" s="3" t="str">
        <f t="shared" si="3"/>
        <v>AF0408_February</v>
      </c>
      <c r="F42" s="10">
        <v>72392.580548847996</v>
      </c>
      <c r="G42" s="4" t="str">
        <f t="shared" si="4"/>
        <v>No shock</v>
      </c>
      <c r="H42" s="4">
        <f t="shared" si="0"/>
        <v>0</v>
      </c>
      <c r="I42" s="6">
        <v>0</v>
      </c>
      <c r="J42" s="6">
        <v>0</v>
      </c>
      <c r="L42">
        <f t="shared" si="1"/>
        <v>0</v>
      </c>
      <c r="M42">
        <f t="shared" si="2"/>
        <v>0</v>
      </c>
    </row>
    <row r="43" spans="1:13" ht="17" thickTop="1" thickBot="1" x14ac:dyDescent="0.5">
      <c r="A43" s="50" t="s">
        <v>147</v>
      </c>
      <c r="B43" s="3" t="s">
        <v>214</v>
      </c>
      <c r="C43" s="3" t="s">
        <v>231</v>
      </c>
      <c r="D43" s="3" t="s">
        <v>232</v>
      </c>
      <c r="E43" s="3" t="str">
        <f t="shared" si="3"/>
        <v>AF0409_February</v>
      </c>
      <c r="F43" s="10">
        <v>166173.73250240349</v>
      </c>
      <c r="G43" s="4" t="str">
        <f t="shared" si="4"/>
        <v>No shock</v>
      </c>
      <c r="H43" s="4">
        <f t="shared" si="0"/>
        <v>0</v>
      </c>
      <c r="I43" s="6">
        <v>0</v>
      </c>
      <c r="J43" s="6">
        <v>0</v>
      </c>
      <c r="L43">
        <f t="shared" si="1"/>
        <v>0</v>
      </c>
      <c r="M43">
        <f t="shared" si="2"/>
        <v>0</v>
      </c>
    </row>
    <row r="44" spans="1:13" ht="17" thickTop="1" thickBot="1" x14ac:dyDescent="0.5">
      <c r="A44" s="50" t="s">
        <v>147</v>
      </c>
      <c r="B44" s="3" t="s">
        <v>233</v>
      </c>
      <c r="C44" s="3" t="s">
        <v>234</v>
      </c>
      <c r="D44" s="3" t="s">
        <v>235</v>
      </c>
      <c r="E44" s="3" t="str">
        <f t="shared" si="3"/>
        <v>AF0501_February</v>
      </c>
      <c r="F44" s="10">
        <v>189272.4854302569</v>
      </c>
      <c r="G44" s="4" t="str">
        <f t="shared" si="4"/>
        <v>No shock</v>
      </c>
      <c r="H44" s="4">
        <f t="shared" si="0"/>
        <v>0</v>
      </c>
      <c r="I44" s="6">
        <v>0</v>
      </c>
      <c r="J44" s="6">
        <v>0</v>
      </c>
      <c r="L44">
        <f t="shared" si="1"/>
        <v>0</v>
      </c>
      <c r="M44">
        <f t="shared" si="2"/>
        <v>0</v>
      </c>
    </row>
    <row r="45" spans="1:13" ht="17" thickTop="1" thickBot="1" x14ac:dyDescent="0.5">
      <c r="A45" s="50" t="s">
        <v>147</v>
      </c>
      <c r="B45" s="3" t="s">
        <v>233</v>
      </c>
      <c r="C45" s="3" t="s">
        <v>236</v>
      </c>
      <c r="D45" s="3" t="s">
        <v>237</v>
      </c>
      <c r="E45" s="3" t="str">
        <f t="shared" si="3"/>
        <v>AF0502_February</v>
      </c>
      <c r="F45" s="10">
        <v>143328.78023667666</v>
      </c>
      <c r="G45" s="4" t="str">
        <f t="shared" si="4"/>
        <v>No shock</v>
      </c>
      <c r="H45" s="4">
        <f t="shared" si="0"/>
        <v>0</v>
      </c>
      <c r="I45" s="6">
        <v>0</v>
      </c>
      <c r="J45" s="6">
        <v>0</v>
      </c>
      <c r="L45">
        <f t="shared" si="1"/>
        <v>0</v>
      </c>
      <c r="M45">
        <f t="shared" si="2"/>
        <v>0</v>
      </c>
    </row>
    <row r="46" spans="1:13" ht="17" thickTop="1" thickBot="1" x14ac:dyDescent="0.5">
      <c r="A46" s="50" t="s">
        <v>147</v>
      </c>
      <c r="B46" s="3" t="s">
        <v>233</v>
      </c>
      <c r="C46" s="3" t="s">
        <v>238</v>
      </c>
      <c r="D46" s="3" t="s">
        <v>239</v>
      </c>
      <c r="E46" s="3" t="str">
        <f t="shared" si="3"/>
        <v>AF0503_February</v>
      </c>
      <c r="F46" s="10">
        <v>62270.294954235767</v>
      </c>
      <c r="G46" s="4" t="str">
        <f t="shared" si="4"/>
        <v>No shock</v>
      </c>
      <c r="H46" s="4">
        <f t="shared" si="0"/>
        <v>0</v>
      </c>
      <c r="I46" s="6">
        <v>0</v>
      </c>
      <c r="J46" s="6">
        <v>0</v>
      </c>
      <c r="L46">
        <f t="shared" si="1"/>
        <v>0</v>
      </c>
      <c r="M46">
        <f t="shared" si="2"/>
        <v>0</v>
      </c>
    </row>
    <row r="47" spans="1:13" ht="17" thickTop="1" thickBot="1" x14ac:dyDescent="0.5">
      <c r="A47" s="50" t="s">
        <v>147</v>
      </c>
      <c r="B47" s="3" t="s">
        <v>233</v>
      </c>
      <c r="C47" s="3" t="s">
        <v>240</v>
      </c>
      <c r="D47" s="3" t="s">
        <v>241</v>
      </c>
      <c r="E47" s="3" t="str">
        <f t="shared" si="3"/>
        <v>AF0504_February</v>
      </c>
      <c r="F47" s="10">
        <v>35671.265541646397</v>
      </c>
      <c r="G47" s="4" t="str">
        <f t="shared" si="4"/>
        <v>No shock</v>
      </c>
      <c r="H47" s="4">
        <f t="shared" si="0"/>
        <v>0</v>
      </c>
      <c r="I47" s="6">
        <v>1</v>
      </c>
      <c r="J47" s="6">
        <v>0</v>
      </c>
      <c r="L47">
        <f t="shared" si="1"/>
        <v>0</v>
      </c>
      <c r="M47">
        <f t="shared" si="2"/>
        <v>0</v>
      </c>
    </row>
    <row r="48" spans="1:13" ht="17" thickTop="1" thickBot="1" x14ac:dyDescent="0.5">
      <c r="A48" s="50" t="s">
        <v>147</v>
      </c>
      <c r="B48" s="3" t="s">
        <v>233</v>
      </c>
      <c r="C48" s="3" t="s">
        <v>242</v>
      </c>
      <c r="D48" s="3" t="s">
        <v>243</v>
      </c>
      <c r="E48" s="3" t="str">
        <f t="shared" si="3"/>
        <v>AF0505_February</v>
      </c>
      <c r="F48" s="10">
        <v>100528.56824673899</v>
      </c>
      <c r="G48" s="4" t="str">
        <f t="shared" si="4"/>
        <v>No shock</v>
      </c>
      <c r="H48" s="4">
        <f t="shared" si="0"/>
        <v>0</v>
      </c>
      <c r="I48" s="6">
        <v>0</v>
      </c>
      <c r="J48" s="6">
        <v>0</v>
      </c>
      <c r="L48">
        <f t="shared" si="1"/>
        <v>0</v>
      </c>
      <c r="M48">
        <f t="shared" si="2"/>
        <v>0</v>
      </c>
    </row>
    <row r="49" spans="1:13" ht="17" thickTop="1" thickBot="1" x14ac:dyDescent="0.5">
      <c r="A49" s="50" t="s">
        <v>147</v>
      </c>
      <c r="B49" s="3" t="s">
        <v>233</v>
      </c>
      <c r="C49" s="3" t="s">
        <v>244</v>
      </c>
      <c r="D49" s="3" t="s">
        <v>245</v>
      </c>
      <c r="E49" s="3" t="str">
        <f t="shared" si="3"/>
        <v>AF0506_February</v>
      </c>
      <c r="F49" s="10">
        <v>31165.722273363379</v>
      </c>
      <c r="G49" s="4" t="str">
        <f t="shared" si="4"/>
        <v>No shock</v>
      </c>
      <c r="H49" s="4">
        <f t="shared" si="0"/>
        <v>0</v>
      </c>
      <c r="I49" s="6">
        <v>0</v>
      </c>
      <c r="J49" s="6">
        <v>0</v>
      </c>
      <c r="L49">
        <f t="shared" si="1"/>
        <v>0</v>
      </c>
      <c r="M49">
        <f t="shared" si="2"/>
        <v>0</v>
      </c>
    </row>
    <row r="50" spans="1:13" ht="17" thickTop="1" thickBot="1" x14ac:dyDescent="0.5">
      <c r="A50" s="50" t="s">
        <v>147</v>
      </c>
      <c r="B50" s="3" t="s">
        <v>233</v>
      </c>
      <c r="C50" s="3" t="s">
        <v>246</v>
      </c>
      <c r="D50" s="3" t="s">
        <v>247</v>
      </c>
      <c r="E50" s="3" t="str">
        <f t="shared" si="3"/>
        <v>AF0507_February</v>
      </c>
      <c r="F50" s="10">
        <v>34184.697862123976</v>
      </c>
      <c r="G50" s="4" t="str">
        <f t="shared" si="4"/>
        <v>No shock</v>
      </c>
      <c r="H50" s="4">
        <f t="shared" si="0"/>
        <v>0</v>
      </c>
      <c r="I50" s="6">
        <v>0</v>
      </c>
      <c r="J50" s="6">
        <v>0</v>
      </c>
      <c r="L50">
        <f t="shared" si="1"/>
        <v>0</v>
      </c>
      <c r="M50">
        <f t="shared" si="2"/>
        <v>0</v>
      </c>
    </row>
    <row r="51" spans="1:13" ht="17" thickTop="1" thickBot="1" x14ac:dyDescent="0.5">
      <c r="A51" s="50" t="s">
        <v>147</v>
      </c>
      <c r="B51" s="3" t="s">
        <v>248</v>
      </c>
      <c r="C51" s="3" t="s">
        <v>249</v>
      </c>
      <c r="D51" s="3" t="s">
        <v>250</v>
      </c>
      <c r="E51" s="3" t="str">
        <f t="shared" si="3"/>
        <v>AF0601_February</v>
      </c>
      <c r="F51" s="10">
        <v>238045.6012334456</v>
      </c>
      <c r="G51" s="4" t="str">
        <f t="shared" si="4"/>
        <v>No shock</v>
      </c>
      <c r="H51" s="4">
        <f t="shared" si="0"/>
        <v>0</v>
      </c>
      <c r="I51" s="6">
        <v>18</v>
      </c>
      <c r="J51" s="6">
        <v>0</v>
      </c>
      <c r="L51">
        <f t="shared" si="1"/>
        <v>0</v>
      </c>
      <c r="M51">
        <f t="shared" si="2"/>
        <v>0</v>
      </c>
    </row>
    <row r="52" spans="1:13" ht="17" thickTop="1" thickBot="1" x14ac:dyDescent="0.5">
      <c r="A52" s="50" t="s">
        <v>147</v>
      </c>
      <c r="B52" s="3" t="s">
        <v>248</v>
      </c>
      <c r="C52" s="3" t="s">
        <v>251</v>
      </c>
      <c r="D52" s="3" t="s">
        <v>252</v>
      </c>
      <c r="E52" s="3" t="str">
        <f t="shared" si="3"/>
        <v>AF0602_February</v>
      </c>
      <c r="F52" s="10">
        <v>201721.83159886286</v>
      </c>
      <c r="G52" s="4" t="str">
        <f t="shared" si="4"/>
        <v>No shock</v>
      </c>
      <c r="H52" s="4">
        <f t="shared" si="0"/>
        <v>0</v>
      </c>
      <c r="I52" s="6">
        <v>9</v>
      </c>
      <c r="J52" s="6">
        <v>0</v>
      </c>
      <c r="L52">
        <f t="shared" si="1"/>
        <v>0</v>
      </c>
      <c r="M52">
        <f t="shared" si="2"/>
        <v>0</v>
      </c>
    </row>
    <row r="53" spans="1:13" ht="17" thickTop="1" thickBot="1" x14ac:dyDescent="0.5">
      <c r="A53" s="50" t="s">
        <v>147</v>
      </c>
      <c r="B53" s="3" t="s">
        <v>248</v>
      </c>
      <c r="C53" s="3" t="s">
        <v>253</v>
      </c>
      <c r="D53" s="3" t="s">
        <v>254</v>
      </c>
      <c r="E53" s="3" t="str">
        <f t="shared" si="3"/>
        <v>AF0603_February</v>
      </c>
      <c r="F53" s="10">
        <v>222699.76319205342</v>
      </c>
      <c r="G53" s="4" t="str">
        <f t="shared" si="4"/>
        <v>No shock</v>
      </c>
      <c r="H53" s="4">
        <f t="shared" si="0"/>
        <v>0</v>
      </c>
      <c r="I53" s="6">
        <v>6</v>
      </c>
      <c r="J53" s="6">
        <v>0</v>
      </c>
      <c r="L53">
        <f t="shared" si="1"/>
        <v>0</v>
      </c>
      <c r="M53">
        <f t="shared" si="2"/>
        <v>0</v>
      </c>
    </row>
    <row r="54" spans="1:13" ht="17" thickTop="1" thickBot="1" x14ac:dyDescent="0.5">
      <c r="A54" s="50" t="s">
        <v>147</v>
      </c>
      <c r="B54" s="3" t="s">
        <v>248</v>
      </c>
      <c r="C54" s="3" t="s">
        <v>255</v>
      </c>
      <c r="D54" s="3" t="s">
        <v>256</v>
      </c>
      <c r="E54" s="3" t="str">
        <f t="shared" si="3"/>
        <v>AF0604_February</v>
      </c>
      <c r="F54" s="10">
        <v>112296.79380082421</v>
      </c>
      <c r="G54" s="4" t="str">
        <f t="shared" si="4"/>
        <v>No shock</v>
      </c>
      <c r="H54" s="4">
        <f t="shared" si="0"/>
        <v>0</v>
      </c>
      <c r="I54" s="6">
        <v>9</v>
      </c>
      <c r="J54" s="6">
        <v>0</v>
      </c>
      <c r="L54">
        <f t="shared" si="1"/>
        <v>0</v>
      </c>
      <c r="M54">
        <f t="shared" si="2"/>
        <v>0</v>
      </c>
    </row>
    <row r="55" spans="1:13" ht="17" thickTop="1" thickBot="1" x14ac:dyDescent="0.5">
      <c r="A55" s="50" t="s">
        <v>147</v>
      </c>
      <c r="B55" s="3" t="s">
        <v>248</v>
      </c>
      <c r="C55" s="3" t="s">
        <v>257</v>
      </c>
      <c r="D55" s="3" t="s">
        <v>258</v>
      </c>
      <c r="E55" s="3" t="str">
        <f t="shared" si="3"/>
        <v>AF0605_February</v>
      </c>
      <c r="F55" s="10">
        <v>91043.021563807255</v>
      </c>
      <c r="G55" s="4" t="str">
        <f t="shared" si="4"/>
        <v>No shock</v>
      </c>
      <c r="H55" s="4">
        <f t="shared" si="0"/>
        <v>0</v>
      </c>
      <c r="I55" s="6">
        <v>5</v>
      </c>
      <c r="J55" s="6">
        <v>0</v>
      </c>
      <c r="L55">
        <f t="shared" si="1"/>
        <v>0</v>
      </c>
      <c r="M55">
        <f t="shared" si="2"/>
        <v>0</v>
      </c>
    </row>
    <row r="56" spans="1:13" ht="17" thickTop="1" thickBot="1" x14ac:dyDescent="0.5">
      <c r="A56" s="50" t="s">
        <v>147</v>
      </c>
      <c r="B56" s="3" t="s">
        <v>248</v>
      </c>
      <c r="C56" s="3" t="s">
        <v>259</v>
      </c>
      <c r="D56" s="3" t="s">
        <v>260</v>
      </c>
      <c r="E56" s="3" t="str">
        <f t="shared" si="3"/>
        <v>AF0606_February</v>
      </c>
      <c r="F56" s="10">
        <v>91546.207751631766</v>
      </c>
      <c r="G56" s="4" t="str">
        <f t="shared" si="4"/>
        <v>No shock</v>
      </c>
      <c r="H56" s="4">
        <f t="shared" si="0"/>
        <v>0</v>
      </c>
      <c r="I56" s="6">
        <v>2</v>
      </c>
      <c r="J56" s="6">
        <v>0</v>
      </c>
      <c r="L56">
        <f t="shared" si="1"/>
        <v>0</v>
      </c>
      <c r="M56">
        <f t="shared" si="2"/>
        <v>0</v>
      </c>
    </row>
    <row r="57" spans="1:13" ht="17" thickTop="1" thickBot="1" x14ac:dyDescent="0.5">
      <c r="A57" s="50" t="s">
        <v>147</v>
      </c>
      <c r="B57" s="3" t="s">
        <v>248</v>
      </c>
      <c r="C57" s="3" t="s">
        <v>261</v>
      </c>
      <c r="D57" s="3" t="s">
        <v>262</v>
      </c>
      <c r="E57" s="3" t="str">
        <f t="shared" si="3"/>
        <v>AF0607_February</v>
      </c>
      <c r="F57" s="10">
        <v>111824.58624222687</v>
      </c>
      <c r="G57" s="4" t="str">
        <f t="shared" si="4"/>
        <v>No shock</v>
      </c>
      <c r="H57" s="4">
        <f t="shared" si="0"/>
        <v>0</v>
      </c>
      <c r="I57" s="6">
        <v>3</v>
      </c>
      <c r="J57" s="6">
        <v>0</v>
      </c>
      <c r="L57">
        <f t="shared" si="1"/>
        <v>0</v>
      </c>
      <c r="M57">
        <f t="shared" si="2"/>
        <v>0</v>
      </c>
    </row>
    <row r="58" spans="1:13" ht="17" thickTop="1" thickBot="1" x14ac:dyDescent="0.5">
      <c r="A58" s="50" t="s">
        <v>147</v>
      </c>
      <c r="B58" s="3" t="s">
        <v>248</v>
      </c>
      <c r="C58" s="3" t="s">
        <v>263</v>
      </c>
      <c r="D58" s="3" t="s">
        <v>264</v>
      </c>
      <c r="E58" s="3" t="str">
        <f t="shared" si="3"/>
        <v>AF0608_February</v>
      </c>
      <c r="F58" s="10">
        <v>208272.01488305468</v>
      </c>
      <c r="G58" s="4" t="str">
        <f t="shared" si="4"/>
        <v>No shock</v>
      </c>
      <c r="H58" s="4">
        <f t="shared" si="0"/>
        <v>0</v>
      </c>
      <c r="I58" s="6">
        <v>5</v>
      </c>
      <c r="J58" s="6">
        <v>0</v>
      </c>
      <c r="L58">
        <f t="shared" si="1"/>
        <v>0</v>
      </c>
      <c r="M58">
        <f t="shared" si="2"/>
        <v>0</v>
      </c>
    </row>
    <row r="59" spans="1:13" ht="17" thickTop="1" thickBot="1" x14ac:dyDescent="0.5">
      <c r="A59" s="50" t="s">
        <v>147</v>
      </c>
      <c r="B59" s="3" t="s">
        <v>248</v>
      </c>
      <c r="C59" s="3" t="s">
        <v>265</v>
      </c>
      <c r="D59" s="3" t="s">
        <v>266</v>
      </c>
      <c r="E59" s="3" t="str">
        <f t="shared" si="3"/>
        <v>AF0609_February</v>
      </c>
      <c r="F59" s="10">
        <v>113605.48884897266</v>
      </c>
      <c r="G59" s="4" t="str">
        <f t="shared" si="4"/>
        <v>No shock</v>
      </c>
      <c r="H59" s="4">
        <f t="shared" si="0"/>
        <v>0</v>
      </c>
      <c r="I59" s="6">
        <v>7</v>
      </c>
      <c r="J59" s="6">
        <v>0</v>
      </c>
      <c r="L59">
        <f t="shared" si="1"/>
        <v>0</v>
      </c>
      <c r="M59">
        <f t="shared" si="2"/>
        <v>0</v>
      </c>
    </row>
    <row r="60" spans="1:13" ht="17" thickTop="1" thickBot="1" x14ac:dyDescent="0.5">
      <c r="A60" s="50" t="s">
        <v>147</v>
      </c>
      <c r="B60" s="3" t="s">
        <v>248</v>
      </c>
      <c r="C60" s="3" t="s">
        <v>267</v>
      </c>
      <c r="D60" s="3" t="s">
        <v>268</v>
      </c>
      <c r="E60" s="3" t="str">
        <f t="shared" si="3"/>
        <v>AF0610_February</v>
      </c>
      <c r="F60" s="10">
        <v>57313.292874283616</v>
      </c>
      <c r="G60" s="4" t="str">
        <f t="shared" si="4"/>
        <v>No shock</v>
      </c>
      <c r="H60" s="4">
        <f t="shared" si="0"/>
        <v>0</v>
      </c>
      <c r="I60" s="6">
        <v>0</v>
      </c>
      <c r="J60" s="6">
        <v>0</v>
      </c>
      <c r="L60">
        <f t="shared" si="1"/>
        <v>0</v>
      </c>
      <c r="M60">
        <f t="shared" si="2"/>
        <v>0</v>
      </c>
    </row>
    <row r="61" spans="1:13" ht="17" thickTop="1" thickBot="1" x14ac:dyDescent="0.5">
      <c r="A61" s="50" t="s">
        <v>147</v>
      </c>
      <c r="B61" s="3" t="s">
        <v>248</v>
      </c>
      <c r="C61" s="3" t="s">
        <v>269</v>
      </c>
      <c r="D61" s="3" t="s">
        <v>270</v>
      </c>
      <c r="E61" s="3" t="str">
        <f t="shared" si="3"/>
        <v>AF0611_February</v>
      </c>
      <c r="F61" s="10">
        <v>73038.503944390992</v>
      </c>
      <c r="G61" s="4" t="str">
        <f t="shared" si="4"/>
        <v>No shock</v>
      </c>
      <c r="H61" s="4">
        <f t="shared" si="0"/>
        <v>0</v>
      </c>
      <c r="I61" s="6">
        <v>1</v>
      </c>
      <c r="J61" s="6">
        <v>0</v>
      </c>
      <c r="L61">
        <f t="shared" si="1"/>
        <v>0</v>
      </c>
      <c r="M61">
        <f t="shared" si="2"/>
        <v>0</v>
      </c>
    </row>
    <row r="62" spans="1:13" ht="17" thickTop="1" thickBot="1" x14ac:dyDescent="0.5">
      <c r="A62" s="50" t="s">
        <v>147</v>
      </c>
      <c r="B62" s="3" t="s">
        <v>248</v>
      </c>
      <c r="C62" s="3" t="s">
        <v>271</v>
      </c>
      <c r="D62" s="3" t="s">
        <v>272</v>
      </c>
      <c r="E62" s="3" t="str">
        <f t="shared" si="3"/>
        <v>AF0612_February</v>
      </c>
      <c r="F62" s="10">
        <v>52173.245366723822</v>
      </c>
      <c r="G62" s="4" t="str">
        <f t="shared" si="4"/>
        <v>No shock</v>
      </c>
      <c r="H62" s="4">
        <f t="shared" si="0"/>
        <v>0</v>
      </c>
      <c r="I62" s="6">
        <v>0</v>
      </c>
      <c r="J62" s="6">
        <v>0</v>
      </c>
      <c r="L62">
        <f t="shared" si="1"/>
        <v>0</v>
      </c>
      <c r="M62">
        <f t="shared" si="2"/>
        <v>0</v>
      </c>
    </row>
    <row r="63" spans="1:13" ht="17" thickTop="1" thickBot="1" x14ac:dyDescent="0.5">
      <c r="A63" s="50" t="s">
        <v>147</v>
      </c>
      <c r="B63" s="3" t="s">
        <v>248</v>
      </c>
      <c r="C63" s="3" t="s">
        <v>273</v>
      </c>
      <c r="D63" s="3" t="s">
        <v>274</v>
      </c>
      <c r="E63" s="3" t="str">
        <f t="shared" si="3"/>
        <v>AF0613_February</v>
      </c>
      <c r="F63" s="10">
        <v>74907.597050938435</v>
      </c>
      <c r="G63" s="4" t="str">
        <f t="shared" si="4"/>
        <v>No shock</v>
      </c>
      <c r="H63" s="4">
        <f t="shared" si="0"/>
        <v>0</v>
      </c>
      <c r="I63" s="6">
        <v>6</v>
      </c>
      <c r="J63" s="6">
        <v>0</v>
      </c>
      <c r="L63">
        <f t="shared" si="1"/>
        <v>0</v>
      </c>
      <c r="M63">
        <f t="shared" si="2"/>
        <v>0</v>
      </c>
    </row>
    <row r="64" spans="1:13" ht="17" thickTop="1" thickBot="1" x14ac:dyDescent="0.5">
      <c r="A64" s="50" t="s">
        <v>147</v>
      </c>
      <c r="B64" s="3" t="s">
        <v>248</v>
      </c>
      <c r="C64" s="3" t="s">
        <v>275</v>
      </c>
      <c r="D64" s="3" t="s">
        <v>276</v>
      </c>
      <c r="E64" s="3" t="str">
        <f t="shared" si="3"/>
        <v>AF0614_February</v>
      </c>
      <c r="F64" s="10">
        <v>61550.638606264241</v>
      </c>
      <c r="G64" s="4" t="str">
        <f t="shared" si="4"/>
        <v>No shock</v>
      </c>
      <c r="H64" s="4">
        <f t="shared" si="0"/>
        <v>0</v>
      </c>
      <c r="I64" s="6">
        <v>0</v>
      </c>
      <c r="J64" s="6">
        <v>0</v>
      </c>
      <c r="L64">
        <f t="shared" si="1"/>
        <v>0</v>
      </c>
      <c r="M64">
        <f t="shared" si="2"/>
        <v>0</v>
      </c>
    </row>
    <row r="65" spans="1:13" ht="17" thickTop="1" thickBot="1" x14ac:dyDescent="0.5">
      <c r="A65" s="50" t="s">
        <v>147</v>
      </c>
      <c r="B65" s="3" t="s">
        <v>248</v>
      </c>
      <c r="C65" s="3" t="s">
        <v>277</v>
      </c>
      <c r="D65" s="3" t="s">
        <v>278</v>
      </c>
      <c r="E65" s="3" t="str">
        <f t="shared" si="3"/>
        <v>AF0615_February</v>
      </c>
      <c r="F65" s="10">
        <v>154950.56993632004</v>
      </c>
      <c r="G65" s="4" t="str">
        <f t="shared" si="4"/>
        <v>No shock</v>
      </c>
      <c r="H65" s="4">
        <f t="shared" si="0"/>
        <v>0</v>
      </c>
      <c r="I65" s="6">
        <v>3</v>
      </c>
      <c r="J65" s="6">
        <v>0</v>
      </c>
      <c r="L65">
        <f t="shared" si="1"/>
        <v>0</v>
      </c>
      <c r="M65">
        <f t="shared" si="2"/>
        <v>0</v>
      </c>
    </row>
    <row r="66" spans="1:13" ht="17" thickTop="1" thickBot="1" x14ac:dyDescent="0.5">
      <c r="A66" s="50" t="s">
        <v>147</v>
      </c>
      <c r="B66" s="3" t="s">
        <v>248</v>
      </c>
      <c r="C66" s="3" t="s">
        <v>279</v>
      </c>
      <c r="D66" s="3" t="s">
        <v>280</v>
      </c>
      <c r="E66" s="3" t="str">
        <f t="shared" si="3"/>
        <v>AF0616_February</v>
      </c>
      <c r="F66" s="10">
        <v>108494.4665294157</v>
      </c>
      <c r="G66" s="4" t="str">
        <f t="shared" si="4"/>
        <v>No shock</v>
      </c>
      <c r="H66" s="4">
        <f t="shared" si="0"/>
        <v>0</v>
      </c>
      <c r="I66" s="6">
        <v>2</v>
      </c>
      <c r="J66" s="6">
        <v>0</v>
      </c>
      <c r="L66">
        <f t="shared" si="1"/>
        <v>0</v>
      </c>
      <c r="M66">
        <f t="shared" si="2"/>
        <v>0</v>
      </c>
    </row>
    <row r="67" spans="1:13" ht="17" thickTop="1" thickBot="1" x14ac:dyDescent="0.5">
      <c r="A67" s="50" t="s">
        <v>147</v>
      </c>
      <c r="B67" s="3" t="s">
        <v>248</v>
      </c>
      <c r="C67" s="3" t="s">
        <v>281</v>
      </c>
      <c r="D67" s="3" t="s">
        <v>282</v>
      </c>
      <c r="E67" s="3" t="str">
        <f t="shared" si="3"/>
        <v>AF0617_February</v>
      </c>
      <c r="F67" s="10">
        <v>78092.001105629941</v>
      </c>
      <c r="G67" s="4" t="str">
        <f t="shared" si="4"/>
        <v>No shock</v>
      </c>
      <c r="H67" s="4">
        <f t="shared" ref="H67:H130" si="5">SUM(K67:M67)</f>
        <v>0</v>
      </c>
      <c r="I67" s="6">
        <v>4</v>
      </c>
      <c r="J67" s="6">
        <v>0</v>
      </c>
      <c r="L67">
        <f t="shared" ref="L67:L130" si="6">IF(I67&gt;99, 1, 0)</f>
        <v>0</v>
      </c>
      <c r="M67">
        <f t="shared" ref="M67:M130" si="7">IF(J67&gt;99, 1, 0)</f>
        <v>0</v>
      </c>
    </row>
    <row r="68" spans="1:13" ht="17" thickTop="1" thickBot="1" x14ac:dyDescent="0.5">
      <c r="A68" s="50" t="s">
        <v>147</v>
      </c>
      <c r="B68" s="3" t="s">
        <v>248</v>
      </c>
      <c r="C68" s="3" t="s">
        <v>283</v>
      </c>
      <c r="D68" s="3" t="s">
        <v>284</v>
      </c>
      <c r="E68" s="3" t="str">
        <f t="shared" ref="E68:E131" si="8">_xlfn.CONCAT(D68,"_",A68)</f>
        <v>AF0618_February</v>
      </c>
      <c r="F68" s="10">
        <v>45269.010074969694</v>
      </c>
      <c r="G68" s="4" t="str">
        <f t="shared" ref="G68:G131" si="9">IF(H68&gt;0,"Shock","No shock")</f>
        <v>No shock</v>
      </c>
      <c r="H68" s="4">
        <f t="shared" si="5"/>
        <v>0</v>
      </c>
      <c r="I68" s="6">
        <v>9</v>
      </c>
      <c r="J68" s="6">
        <v>0</v>
      </c>
      <c r="L68">
        <f t="shared" si="6"/>
        <v>0</v>
      </c>
      <c r="M68">
        <f t="shared" si="7"/>
        <v>0</v>
      </c>
    </row>
    <row r="69" spans="1:13" ht="17" thickTop="1" thickBot="1" x14ac:dyDescent="0.5">
      <c r="A69" s="50" t="s">
        <v>147</v>
      </c>
      <c r="B69" s="3" t="s">
        <v>248</v>
      </c>
      <c r="C69" s="3" t="s">
        <v>285</v>
      </c>
      <c r="D69" s="3" t="s">
        <v>286</v>
      </c>
      <c r="E69" s="3" t="str">
        <f t="shared" si="8"/>
        <v>AF0619_February</v>
      </c>
      <c r="F69" s="10">
        <v>107085.74976197489</v>
      </c>
      <c r="G69" s="4" t="str">
        <f t="shared" si="9"/>
        <v>No shock</v>
      </c>
      <c r="H69" s="4">
        <f t="shared" si="5"/>
        <v>0</v>
      </c>
      <c r="I69" s="6">
        <v>0</v>
      </c>
      <c r="J69" s="6">
        <v>0</v>
      </c>
      <c r="L69">
        <f t="shared" si="6"/>
        <v>0</v>
      </c>
      <c r="M69">
        <f t="shared" si="7"/>
        <v>0</v>
      </c>
    </row>
    <row r="70" spans="1:13" ht="17" thickTop="1" thickBot="1" x14ac:dyDescent="0.5">
      <c r="A70" s="50" t="s">
        <v>147</v>
      </c>
      <c r="B70" s="3" t="s">
        <v>248</v>
      </c>
      <c r="C70" s="3" t="s">
        <v>287</v>
      </c>
      <c r="D70" s="3" t="s">
        <v>288</v>
      </c>
      <c r="E70" s="3" t="str">
        <f t="shared" si="8"/>
        <v>AF0620_February</v>
      </c>
      <c r="F70" s="10">
        <v>36698.434132799703</v>
      </c>
      <c r="G70" s="4" t="str">
        <f t="shared" si="9"/>
        <v>No shock</v>
      </c>
      <c r="H70" s="4">
        <f t="shared" si="5"/>
        <v>0</v>
      </c>
      <c r="I70" s="6">
        <v>0</v>
      </c>
      <c r="J70" s="6">
        <v>0</v>
      </c>
      <c r="L70">
        <f t="shared" si="6"/>
        <v>0</v>
      </c>
      <c r="M70">
        <f t="shared" si="7"/>
        <v>0</v>
      </c>
    </row>
    <row r="71" spans="1:13" ht="17" thickTop="1" thickBot="1" x14ac:dyDescent="0.5">
      <c r="A71" s="50" t="s">
        <v>147</v>
      </c>
      <c r="B71" s="3" t="s">
        <v>248</v>
      </c>
      <c r="C71" s="3" t="s">
        <v>289</v>
      </c>
      <c r="D71" s="3" t="s">
        <v>290</v>
      </c>
      <c r="E71" s="3" t="str">
        <f t="shared" si="8"/>
        <v>AF0621_February</v>
      </c>
      <c r="F71" s="10">
        <v>61548.307376878605</v>
      </c>
      <c r="G71" s="4" t="str">
        <f t="shared" si="9"/>
        <v>No shock</v>
      </c>
      <c r="H71" s="4">
        <f t="shared" si="5"/>
        <v>0</v>
      </c>
      <c r="I71" s="6">
        <v>1</v>
      </c>
      <c r="J71" s="6">
        <v>0</v>
      </c>
      <c r="L71">
        <f t="shared" si="6"/>
        <v>0</v>
      </c>
      <c r="M71">
        <f t="shared" si="7"/>
        <v>0</v>
      </c>
    </row>
    <row r="72" spans="1:13" ht="17" thickTop="1" thickBot="1" x14ac:dyDescent="0.5">
      <c r="A72" s="50" t="s">
        <v>147</v>
      </c>
      <c r="B72" s="3" t="s">
        <v>248</v>
      </c>
      <c r="C72" s="3" t="s">
        <v>291</v>
      </c>
      <c r="D72" s="3" t="s">
        <v>292</v>
      </c>
      <c r="E72" s="3" t="str">
        <f t="shared" si="8"/>
        <v>AF0622_February</v>
      </c>
      <c r="F72" s="10">
        <v>34354.433664453369</v>
      </c>
      <c r="G72" s="4" t="str">
        <f t="shared" si="9"/>
        <v>No shock</v>
      </c>
      <c r="H72" s="4">
        <f t="shared" si="5"/>
        <v>0</v>
      </c>
      <c r="I72" s="6">
        <v>0</v>
      </c>
      <c r="J72" s="6">
        <v>0</v>
      </c>
      <c r="L72">
        <f t="shared" si="6"/>
        <v>0</v>
      </c>
      <c r="M72">
        <f t="shared" si="7"/>
        <v>0</v>
      </c>
    </row>
    <row r="73" spans="1:13" ht="17" thickTop="1" thickBot="1" x14ac:dyDescent="0.5">
      <c r="A73" s="50" t="s">
        <v>147</v>
      </c>
      <c r="B73" s="3" t="s">
        <v>293</v>
      </c>
      <c r="C73" s="3" t="s">
        <v>294</v>
      </c>
      <c r="D73" s="3" t="s">
        <v>295</v>
      </c>
      <c r="E73" s="3" t="str">
        <f t="shared" si="8"/>
        <v>AF0701_February</v>
      </c>
      <c r="F73" s="10">
        <v>229108.08292138932</v>
      </c>
      <c r="G73" s="4" t="str">
        <f t="shared" si="9"/>
        <v>No shock</v>
      </c>
      <c r="H73" s="4">
        <f t="shared" si="5"/>
        <v>0</v>
      </c>
      <c r="I73" s="6">
        <v>1</v>
      </c>
      <c r="J73" s="6">
        <v>0</v>
      </c>
      <c r="L73">
        <f t="shared" si="6"/>
        <v>0</v>
      </c>
      <c r="M73">
        <f t="shared" si="7"/>
        <v>0</v>
      </c>
    </row>
    <row r="74" spans="1:13" ht="17" thickTop="1" thickBot="1" x14ac:dyDescent="0.5">
      <c r="A74" s="50" t="s">
        <v>147</v>
      </c>
      <c r="B74" s="3" t="s">
        <v>293</v>
      </c>
      <c r="C74" s="3" t="s">
        <v>296</v>
      </c>
      <c r="D74" s="3" t="s">
        <v>297</v>
      </c>
      <c r="E74" s="3" t="str">
        <f t="shared" si="8"/>
        <v>AF0702_February</v>
      </c>
      <c r="F74" s="10">
        <v>126374.23308497002</v>
      </c>
      <c r="G74" s="4" t="str">
        <f t="shared" si="9"/>
        <v>No shock</v>
      </c>
      <c r="H74" s="4">
        <f t="shared" si="5"/>
        <v>0</v>
      </c>
      <c r="I74" s="6">
        <v>2</v>
      </c>
      <c r="J74" s="6">
        <v>0</v>
      </c>
      <c r="L74">
        <f t="shared" si="6"/>
        <v>0</v>
      </c>
      <c r="M74">
        <f t="shared" si="7"/>
        <v>0</v>
      </c>
    </row>
    <row r="75" spans="1:13" ht="17" thickTop="1" thickBot="1" x14ac:dyDescent="0.5">
      <c r="A75" s="50" t="s">
        <v>147</v>
      </c>
      <c r="B75" s="3" t="s">
        <v>293</v>
      </c>
      <c r="C75" s="3" t="s">
        <v>298</v>
      </c>
      <c r="D75" s="3" t="s">
        <v>299</v>
      </c>
      <c r="E75" s="3" t="str">
        <f t="shared" si="8"/>
        <v>AF0703_February</v>
      </c>
      <c r="F75" s="10">
        <v>113485.42293327689</v>
      </c>
      <c r="G75" s="4" t="str">
        <f t="shared" si="9"/>
        <v>No shock</v>
      </c>
      <c r="H75" s="4">
        <f t="shared" si="5"/>
        <v>0</v>
      </c>
      <c r="I75" s="6">
        <v>0</v>
      </c>
      <c r="J75" s="6">
        <v>0</v>
      </c>
      <c r="L75">
        <f t="shared" si="6"/>
        <v>0</v>
      </c>
      <c r="M75">
        <f t="shared" si="7"/>
        <v>0</v>
      </c>
    </row>
    <row r="76" spans="1:13" ht="17" thickTop="1" thickBot="1" x14ac:dyDescent="0.5">
      <c r="A76" s="50" t="s">
        <v>147</v>
      </c>
      <c r="B76" s="3" t="s">
        <v>293</v>
      </c>
      <c r="C76" s="3" t="s">
        <v>300</v>
      </c>
      <c r="D76" s="3" t="s">
        <v>301</v>
      </c>
      <c r="E76" s="3" t="str">
        <f t="shared" si="8"/>
        <v>AF0704_February</v>
      </c>
      <c r="F76" s="10">
        <v>148699.72553494107</v>
      </c>
      <c r="G76" s="4" t="str">
        <f t="shared" si="9"/>
        <v>No shock</v>
      </c>
      <c r="H76" s="4">
        <f t="shared" si="5"/>
        <v>0</v>
      </c>
      <c r="I76" s="6">
        <v>3</v>
      </c>
      <c r="J76" s="6">
        <v>0</v>
      </c>
      <c r="L76">
        <f t="shared" si="6"/>
        <v>0</v>
      </c>
      <c r="M76">
        <f t="shared" si="7"/>
        <v>0</v>
      </c>
    </row>
    <row r="77" spans="1:13" ht="17" thickTop="1" thickBot="1" x14ac:dyDescent="0.5">
      <c r="A77" s="50" t="s">
        <v>147</v>
      </c>
      <c r="B77" s="3" t="s">
        <v>293</v>
      </c>
      <c r="C77" s="3" t="s">
        <v>302</v>
      </c>
      <c r="D77" s="3" t="s">
        <v>303</v>
      </c>
      <c r="E77" s="3" t="str">
        <f t="shared" si="8"/>
        <v>AF0705_February</v>
      </c>
      <c r="F77" s="10">
        <v>59919.723911332483</v>
      </c>
      <c r="G77" s="4" t="str">
        <f t="shared" si="9"/>
        <v>No shock</v>
      </c>
      <c r="H77" s="4">
        <f t="shared" si="5"/>
        <v>0</v>
      </c>
      <c r="I77" s="6">
        <v>0</v>
      </c>
      <c r="J77" s="6">
        <v>0</v>
      </c>
      <c r="L77">
        <f t="shared" si="6"/>
        <v>0</v>
      </c>
      <c r="M77">
        <f t="shared" si="7"/>
        <v>0</v>
      </c>
    </row>
    <row r="78" spans="1:13" ht="17" thickTop="1" thickBot="1" x14ac:dyDescent="0.5">
      <c r="A78" s="50" t="s">
        <v>147</v>
      </c>
      <c r="B78" s="3" t="s">
        <v>304</v>
      </c>
      <c r="C78" s="3" t="s">
        <v>305</v>
      </c>
      <c r="D78" s="3" t="s">
        <v>306</v>
      </c>
      <c r="E78" s="3" t="str">
        <f t="shared" si="8"/>
        <v>AF0801_February</v>
      </c>
      <c r="F78" s="10">
        <v>35046.799299091239</v>
      </c>
      <c r="G78" s="4" t="str">
        <f t="shared" si="9"/>
        <v>No shock</v>
      </c>
      <c r="H78" s="4">
        <f t="shared" si="5"/>
        <v>0</v>
      </c>
      <c r="I78" s="6">
        <v>0</v>
      </c>
      <c r="J78" s="6">
        <v>0</v>
      </c>
      <c r="L78">
        <f t="shared" si="6"/>
        <v>0</v>
      </c>
      <c r="M78">
        <f t="shared" si="7"/>
        <v>0</v>
      </c>
    </row>
    <row r="79" spans="1:13" ht="17" thickTop="1" thickBot="1" x14ac:dyDescent="0.5">
      <c r="A79" s="50" t="s">
        <v>147</v>
      </c>
      <c r="B79" s="3" t="s">
        <v>304</v>
      </c>
      <c r="C79" s="3" t="s">
        <v>307</v>
      </c>
      <c r="D79" s="3" t="s">
        <v>308</v>
      </c>
      <c r="E79" s="3" t="str">
        <f t="shared" si="8"/>
        <v>AF0802_February</v>
      </c>
      <c r="F79" s="10">
        <v>30697.802052059764</v>
      </c>
      <c r="G79" s="4" t="str">
        <f t="shared" si="9"/>
        <v>No shock</v>
      </c>
      <c r="H79" s="4">
        <f t="shared" si="5"/>
        <v>0</v>
      </c>
      <c r="I79" s="6">
        <v>0</v>
      </c>
      <c r="J79" s="6">
        <v>0</v>
      </c>
      <c r="L79">
        <f t="shared" si="6"/>
        <v>0</v>
      </c>
      <c r="M79">
        <f t="shared" si="7"/>
        <v>0</v>
      </c>
    </row>
    <row r="80" spans="1:13" ht="17" thickTop="1" thickBot="1" x14ac:dyDescent="0.5">
      <c r="A80" s="50" t="s">
        <v>147</v>
      </c>
      <c r="B80" s="3" t="s">
        <v>304</v>
      </c>
      <c r="C80" s="3" t="s">
        <v>309</v>
      </c>
      <c r="D80" s="3" t="s">
        <v>310</v>
      </c>
      <c r="E80" s="3" t="str">
        <f t="shared" si="8"/>
        <v>AF0803_February</v>
      </c>
      <c r="F80" s="10">
        <v>43131.475805503796</v>
      </c>
      <c r="G80" s="4" t="str">
        <f t="shared" si="9"/>
        <v>No shock</v>
      </c>
      <c r="H80" s="4">
        <f t="shared" si="5"/>
        <v>0</v>
      </c>
      <c r="I80" s="6">
        <v>0</v>
      </c>
      <c r="J80" s="6">
        <v>0</v>
      </c>
      <c r="L80">
        <f t="shared" si="6"/>
        <v>0</v>
      </c>
      <c r="M80">
        <f t="shared" si="7"/>
        <v>0</v>
      </c>
    </row>
    <row r="81" spans="1:13" ht="17" thickTop="1" thickBot="1" x14ac:dyDescent="0.5">
      <c r="A81" s="50" t="s">
        <v>147</v>
      </c>
      <c r="B81" s="3" t="s">
        <v>304</v>
      </c>
      <c r="C81" s="3" t="s">
        <v>311</v>
      </c>
      <c r="D81" s="3" t="s">
        <v>312</v>
      </c>
      <c r="E81" s="3" t="str">
        <f t="shared" si="8"/>
        <v>AF0804_February</v>
      </c>
      <c r="F81" s="10">
        <v>52840.866041856934</v>
      </c>
      <c r="G81" s="4" t="str">
        <f t="shared" si="9"/>
        <v>No shock</v>
      </c>
      <c r="H81" s="4">
        <f t="shared" si="5"/>
        <v>0</v>
      </c>
      <c r="I81" s="6">
        <v>0</v>
      </c>
      <c r="J81" s="6">
        <v>0</v>
      </c>
      <c r="L81">
        <f t="shared" si="6"/>
        <v>0</v>
      </c>
      <c r="M81">
        <f t="shared" si="7"/>
        <v>0</v>
      </c>
    </row>
    <row r="82" spans="1:13" ht="17" thickTop="1" thickBot="1" x14ac:dyDescent="0.5">
      <c r="A82" s="50" t="s">
        <v>147</v>
      </c>
      <c r="B82" s="3" t="s">
        <v>304</v>
      </c>
      <c r="C82" s="3" t="s">
        <v>313</v>
      </c>
      <c r="D82" s="3" t="s">
        <v>314</v>
      </c>
      <c r="E82" s="3" t="str">
        <f t="shared" si="8"/>
        <v>AF0805_February</v>
      </c>
      <c r="F82" s="10">
        <v>32169.602986623024</v>
      </c>
      <c r="G82" s="4" t="str">
        <f t="shared" si="9"/>
        <v>No shock</v>
      </c>
      <c r="H82" s="4">
        <f t="shared" si="5"/>
        <v>0</v>
      </c>
      <c r="I82" s="6">
        <v>0</v>
      </c>
      <c r="J82" s="6">
        <v>0</v>
      </c>
      <c r="L82">
        <f t="shared" si="6"/>
        <v>0</v>
      </c>
      <c r="M82">
        <f t="shared" si="7"/>
        <v>0</v>
      </c>
    </row>
    <row r="83" spans="1:13" ht="17" thickTop="1" thickBot="1" x14ac:dyDescent="0.5">
      <c r="A83" s="50" t="s">
        <v>147</v>
      </c>
      <c r="B83" s="3" t="s">
        <v>304</v>
      </c>
      <c r="C83" s="3" t="s">
        <v>315</v>
      </c>
      <c r="D83" s="3" t="s">
        <v>316</v>
      </c>
      <c r="E83" s="3" t="str">
        <f t="shared" si="8"/>
        <v>AF0806_February</v>
      </c>
      <c r="F83" s="10">
        <v>11533.420644637159</v>
      </c>
      <c r="G83" s="4" t="str">
        <f t="shared" si="9"/>
        <v>No shock</v>
      </c>
      <c r="H83" s="4">
        <f t="shared" si="5"/>
        <v>0</v>
      </c>
      <c r="I83" s="6">
        <v>0</v>
      </c>
      <c r="J83" s="6">
        <v>0</v>
      </c>
      <c r="L83">
        <f t="shared" si="6"/>
        <v>0</v>
      </c>
      <c r="M83">
        <f t="shared" si="7"/>
        <v>0</v>
      </c>
    </row>
    <row r="84" spans="1:13" ht="17" thickTop="1" thickBot="1" x14ac:dyDescent="0.5">
      <c r="A84" s="50" t="s">
        <v>147</v>
      </c>
      <c r="B84" s="3" t="s">
        <v>304</v>
      </c>
      <c r="C84" s="3" t="s">
        <v>317</v>
      </c>
      <c r="D84" s="3" t="s">
        <v>318</v>
      </c>
      <c r="E84" s="3" t="str">
        <f t="shared" si="8"/>
        <v>AF0807_February</v>
      </c>
      <c r="F84" s="10">
        <v>27898.278905763167</v>
      </c>
      <c r="G84" s="4" t="str">
        <f t="shared" si="9"/>
        <v>No shock</v>
      </c>
      <c r="H84" s="4">
        <f t="shared" si="5"/>
        <v>0</v>
      </c>
      <c r="I84" s="6">
        <v>0</v>
      </c>
      <c r="J84" s="6">
        <v>0</v>
      </c>
      <c r="L84">
        <f t="shared" si="6"/>
        <v>0</v>
      </c>
      <c r="M84">
        <f t="shared" si="7"/>
        <v>0</v>
      </c>
    </row>
    <row r="85" spans="1:13" ht="17" thickTop="1" thickBot="1" x14ac:dyDescent="0.5">
      <c r="A85" s="50" t="s">
        <v>147</v>
      </c>
      <c r="B85" s="3" t="s">
        <v>319</v>
      </c>
      <c r="C85" s="3" t="s">
        <v>320</v>
      </c>
      <c r="D85" s="3" t="s">
        <v>321</v>
      </c>
      <c r="E85" s="3" t="str">
        <f t="shared" si="8"/>
        <v>AF0901_February</v>
      </c>
      <c r="F85" s="10">
        <v>355485.21368836175</v>
      </c>
      <c r="G85" s="4" t="str">
        <f t="shared" si="9"/>
        <v>No shock</v>
      </c>
      <c r="H85" s="4">
        <f t="shared" si="5"/>
        <v>0</v>
      </c>
      <c r="I85" s="6">
        <v>0</v>
      </c>
      <c r="J85" s="6">
        <v>0</v>
      </c>
      <c r="L85">
        <f t="shared" si="6"/>
        <v>0</v>
      </c>
      <c r="M85">
        <f t="shared" si="7"/>
        <v>0</v>
      </c>
    </row>
    <row r="86" spans="1:13" ht="17" thickTop="1" thickBot="1" x14ac:dyDescent="0.5">
      <c r="A86" s="50" t="s">
        <v>147</v>
      </c>
      <c r="B86" s="3" t="s">
        <v>319</v>
      </c>
      <c r="C86" s="3" t="s">
        <v>322</v>
      </c>
      <c r="D86" s="3" t="s">
        <v>323</v>
      </c>
      <c r="E86" s="3" t="str">
        <f t="shared" si="8"/>
        <v>AF0902_February</v>
      </c>
      <c r="F86" s="10">
        <v>86715.683958837573</v>
      </c>
      <c r="G86" s="4" t="str">
        <f t="shared" si="9"/>
        <v>No shock</v>
      </c>
      <c r="H86" s="4">
        <f t="shared" si="5"/>
        <v>0</v>
      </c>
      <c r="I86" s="6">
        <v>0</v>
      </c>
      <c r="J86" s="6">
        <v>0</v>
      </c>
      <c r="L86">
        <f t="shared" si="6"/>
        <v>0</v>
      </c>
      <c r="M86">
        <f t="shared" si="7"/>
        <v>0</v>
      </c>
    </row>
    <row r="87" spans="1:13" ht="17" thickTop="1" thickBot="1" x14ac:dyDescent="0.5">
      <c r="A87" s="50" t="s">
        <v>147</v>
      </c>
      <c r="B87" s="3" t="s">
        <v>319</v>
      </c>
      <c r="C87" s="3" t="s">
        <v>324</v>
      </c>
      <c r="D87" s="3" t="s">
        <v>325</v>
      </c>
      <c r="E87" s="3" t="str">
        <f t="shared" si="8"/>
        <v>AF0903_February</v>
      </c>
      <c r="F87" s="10">
        <v>108004.58647877969</v>
      </c>
      <c r="G87" s="4" t="str">
        <f t="shared" si="9"/>
        <v>No shock</v>
      </c>
      <c r="H87" s="4">
        <f t="shared" si="5"/>
        <v>0</v>
      </c>
      <c r="I87" s="6">
        <v>4</v>
      </c>
      <c r="J87" s="6">
        <v>0</v>
      </c>
      <c r="L87">
        <f t="shared" si="6"/>
        <v>0</v>
      </c>
      <c r="M87">
        <f t="shared" si="7"/>
        <v>0</v>
      </c>
    </row>
    <row r="88" spans="1:13" ht="17" thickTop="1" thickBot="1" x14ac:dyDescent="0.5">
      <c r="A88" s="50" t="s">
        <v>147</v>
      </c>
      <c r="B88" s="3" t="s">
        <v>319</v>
      </c>
      <c r="C88" s="3" t="s">
        <v>326</v>
      </c>
      <c r="D88" s="3" t="s">
        <v>327</v>
      </c>
      <c r="E88" s="3" t="str">
        <f t="shared" si="8"/>
        <v>AF0904_February</v>
      </c>
      <c r="F88" s="10">
        <v>119965.14520383836</v>
      </c>
      <c r="G88" s="4" t="str">
        <f t="shared" si="9"/>
        <v>No shock</v>
      </c>
      <c r="H88" s="4">
        <f t="shared" si="5"/>
        <v>0</v>
      </c>
      <c r="I88" s="6">
        <v>0</v>
      </c>
      <c r="J88" s="6">
        <v>0</v>
      </c>
      <c r="L88">
        <f t="shared" si="6"/>
        <v>0</v>
      </c>
      <c r="M88">
        <f t="shared" si="7"/>
        <v>0</v>
      </c>
    </row>
    <row r="89" spans="1:13" ht="17" thickTop="1" thickBot="1" x14ac:dyDescent="0.5">
      <c r="A89" s="50" t="s">
        <v>147</v>
      </c>
      <c r="B89" s="3" t="s">
        <v>319</v>
      </c>
      <c r="C89" s="3" t="s">
        <v>328</v>
      </c>
      <c r="D89" s="3" t="s">
        <v>329</v>
      </c>
      <c r="E89" s="3" t="str">
        <f t="shared" si="8"/>
        <v>AF0905_February</v>
      </c>
      <c r="F89" s="10">
        <v>193307.19051399332</v>
      </c>
      <c r="G89" s="4" t="str">
        <f t="shared" si="9"/>
        <v>No shock</v>
      </c>
      <c r="H89" s="4">
        <f t="shared" si="5"/>
        <v>0</v>
      </c>
      <c r="I89" s="6">
        <v>1</v>
      </c>
      <c r="J89" s="6">
        <v>0</v>
      </c>
      <c r="L89">
        <f t="shared" si="6"/>
        <v>0</v>
      </c>
      <c r="M89">
        <f t="shared" si="7"/>
        <v>0</v>
      </c>
    </row>
    <row r="90" spans="1:13" ht="17" thickTop="1" thickBot="1" x14ac:dyDescent="0.5">
      <c r="A90" s="50" t="s">
        <v>147</v>
      </c>
      <c r="B90" s="3" t="s">
        <v>319</v>
      </c>
      <c r="C90" s="3" t="s">
        <v>330</v>
      </c>
      <c r="D90" s="3" t="s">
        <v>331</v>
      </c>
      <c r="E90" s="3" t="str">
        <f t="shared" si="8"/>
        <v>AF0906_February</v>
      </c>
      <c r="F90" s="10">
        <v>48647.579272214549</v>
      </c>
      <c r="G90" s="4" t="str">
        <f t="shared" si="9"/>
        <v>No shock</v>
      </c>
      <c r="H90" s="4">
        <f t="shared" si="5"/>
        <v>0</v>
      </c>
      <c r="I90" s="6">
        <v>0</v>
      </c>
      <c r="J90" s="6">
        <v>0</v>
      </c>
      <c r="L90">
        <f t="shared" si="6"/>
        <v>0</v>
      </c>
      <c r="M90">
        <f t="shared" si="7"/>
        <v>0</v>
      </c>
    </row>
    <row r="91" spans="1:13" ht="17" thickTop="1" thickBot="1" x14ac:dyDescent="0.5">
      <c r="A91" s="50" t="s">
        <v>147</v>
      </c>
      <c r="B91" s="3" t="s">
        <v>319</v>
      </c>
      <c r="C91" s="3" t="s">
        <v>332</v>
      </c>
      <c r="D91" s="3" t="s">
        <v>333</v>
      </c>
      <c r="E91" s="3" t="str">
        <f t="shared" si="8"/>
        <v>AF0907_February</v>
      </c>
      <c r="F91" s="10">
        <v>44706.993704125285</v>
      </c>
      <c r="G91" s="4" t="str">
        <f t="shared" si="9"/>
        <v>No shock</v>
      </c>
      <c r="H91" s="4">
        <f t="shared" si="5"/>
        <v>0</v>
      </c>
      <c r="I91" s="6">
        <v>0</v>
      </c>
      <c r="J91" s="6">
        <v>0</v>
      </c>
      <c r="L91">
        <f t="shared" si="6"/>
        <v>0</v>
      </c>
      <c r="M91">
        <f t="shared" si="7"/>
        <v>0</v>
      </c>
    </row>
    <row r="92" spans="1:13" ht="17" thickTop="1" thickBot="1" x14ac:dyDescent="0.5">
      <c r="A92" s="50" t="s">
        <v>147</v>
      </c>
      <c r="B92" s="3" t="s">
        <v>319</v>
      </c>
      <c r="C92" s="3" t="s">
        <v>334</v>
      </c>
      <c r="D92" s="3" t="s">
        <v>335</v>
      </c>
      <c r="E92" s="3" t="str">
        <f t="shared" si="8"/>
        <v>AF0908_February</v>
      </c>
      <c r="F92" s="10">
        <v>54191.652516529219</v>
      </c>
      <c r="G92" s="4" t="str">
        <f t="shared" si="9"/>
        <v>No shock</v>
      </c>
      <c r="H92" s="4">
        <f t="shared" si="5"/>
        <v>0</v>
      </c>
      <c r="I92" s="6">
        <v>0</v>
      </c>
      <c r="J92" s="6">
        <v>0</v>
      </c>
      <c r="L92">
        <f t="shared" si="6"/>
        <v>0</v>
      </c>
      <c r="M92">
        <f t="shared" si="7"/>
        <v>0</v>
      </c>
    </row>
    <row r="93" spans="1:13" ht="17" thickTop="1" thickBot="1" x14ac:dyDescent="0.5">
      <c r="A93" s="50" t="s">
        <v>147</v>
      </c>
      <c r="B93" s="3" t="s">
        <v>319</v>
      </c>
      <c r="C93" s="3" t="s">
        <v>336</v>
      </c>
      <c r="D93" s="3" t="s">
        <v>337</v>
      </c>
      <c r="E93" s="3" t="str">
        <f t="shared" si="8"/>
        <v>AF0909_February</v>
      </c>
      <c r="F93" s="10">
        <v>45642.925118824758</v>
      </c>
      <c r="G93" s="4" t="str">
        <f t="shared" si="9"/>
        <v>No shock</v>
      </c>
      <c r="H93" s="4">
        <f t="shared" si="5"/>
        <v>0</v>
      </c>
      <c r="I93" s="6">
        <v>0</v>
      </c>
      <c r="J93" s="6">
        <v>0</v>
      </c>
      <c r="L93">
        <f t="shared" si="6"/>
        <v>0</v>
      </c>
      <c r="M93">
        <f t="shared" si="7"/>
        <v>0</v>
      </c>
    </row>
    <row r="94" spans="1:13" ht="17" thickTop="1" thickBot="1" x14ac:dyDescent="0.5">
      <c r="A94" s="50" t="s">
        <v>147</v>
      </c>
      <c r="B94" s="3" t="s">
        <v>319</v>
      </c>
      <c r="C94" s="3" t="s">
        <v>338</v>
      </c>
      <c r="D94" s="3" t="s">
        <v>339</v>
      </c>
      <c r="E94" s="3" t="str">
        <f t="shared" si="8"/>
        <v>AF0910_February</v>
      </c>
      <c r="F94" s="10">
        <v>83213.568524658651</v>
      </c>
      <c r="G94" s="4" t="str">
        <f t="shared" si="9"/>
        <v>No shock</v>
      </c>
      <c r="H94" s="4">
        <f t="shared" si="5"/>
        <v>0</v>
      </c>
      <c r="I94" s="6">
        <v>0</v>
      </c>
      <c r="J94" s="6">
        <v>0</v>
      </c>
      <c r="L94">
        <f t="shared" si="6"/>
        <v>0</v>
      </c>
      <c r="M94">
        <f t="shared" si="7"/>
        <v>0</v>
      </c>
    </row>
    <row r="95" spans="1:13" ht="17" thickTop="1" thickBot="1" x14ac:dyDescent="0.5">
      <c r="A95" s="50" t="s">
        <v>147</v>
      </c>
      <c r="B95" s="3" t="s">
        <v>319</v>
      </c>
      <c r="C95" s="3" t="s">
        <v>340</v>
      </c>
      <c r="D95" s="3" t="s">
        <v>341</v>
      </c>
      <c r="E95" s="3" t="str">
        <f t="shared" si="8"/>
        <v>AF0911_February</v>
      </c>
      <c r="F95" s="10">
        <v>46727.544180100667</v>
      </c>
      <c r="G95" s="4" t="str">
        <f t="shared" si="9"/>
        <v>No shock</v>
      </c>
      <c r="H95" s="4">
        <f t="shared" si="5"/>
        <v>0</v>
      </c>
      <c r="I95" s="6">
        <v>0</v>
      </c>
      <c r="J95" s="6">
        <v>0</v>
      </c>
      <c r="L95">
        <f t="shared" si="6"/>
        <v>0</v>
      </c>
      <c r="M95">
        <f t="shared" si="7"/>
        <v>0</v>
      </c>
    </row>
    <row r="96" spans="1:13" ht="17" thickTop="1" thickBot="1" x14ac:dyDescent="0.5">
      <c r="A96" s="50" t="s">
        <v>147</v>
      </c>
      <c r="B96" s="3" t="s">
        <v>319</v>
      </c>
      <c r="C96" s="3" t="s">
        <v>342</v>
      </c>
      <c r="D96" s="3" t="s">
        <v>343</v>
      </c>
      <c r="E96" s="3" t="str">
        <f t="shared" si="8"/>
        <v>AF0912_February</v>
      </c>
      <c r="F96" s="10">
        <v>47286.289427735239</v>
      </c>
      <c r="G96" s="4" t="str">
        <f t="shared" si="9"/>
        <v>No shock</v>
      </c>
      <c r="H96" s="4">
        <f t="shared" si="5"/>
        <v>0</v>
      </c>
      <c r="I96" s="6">
        <v>1</v>
      </c>
      <c r="J96" s="6">
        <v>0</v>
      </c>
      <c r="L96">
        <f t="shared" si="6"/>
        <v>0</v>
      </c>
      <c r="M96">
        <f t="shared" si="7"/>
        <v>0</v>
      </c>
    </row>
    <row r="97" spans="1:13" ht="17" thickTop="1" thickBot="1" x14ac:dyDescent="0.5">
      <c r="A97" s="50" t="s">
        <v>147</v>
      </c>
      <c r="B97" s="3" t="s">
        <v>319</v>
      </c>
      <c r="C97" s="3" t="s">
        <v>344</v>
      </c>
      <c r="D97" s="3" t="s">
        <v>345</v>
      </c>
      <c r="E97" s="3" t="str">
        <f t="shared" si="8"/>
        <v>AF0913_February</v>
      </c>
      <c r="F97" s="10">
        <v>115018.46101704724</v>
      </c>
      <c r="G97" s="4" t="str">
        <f t="shared" si="9"/>
        <v>No shock</v>
      </c>
      <c r="H97" s="4">
        <f t="shared" si="5"/>
        <v>0</v>
      </c>
      <c r="I97" s="6">
        <v>0</v>
      </c>
      <c r="J97" s="6">
        <v>0</v>
      </c>
      <c r="L97">
        <f t="shared" si="6"/>
        <v>0</v>
      </c>
      <c r="M97">
        <f t="shared" si="7"/>
        <v>0</v>
      </c>
    </row>
    <row r="98" spans="1:13" ht="17" thickTop="1" thickBot="1" x14ac:dyDescent="0.5">
      <c r="A98" s="50" t="s">
        <v>147</v>
      </c>
      <c r="B98" s="3" t="s">
        <v>319</v>
      </c>
      <c r="C98" s="3" t="s">
        <v>346</v>
      </c>
      <c r="D98" s="3" t="s">
        <v>347</v>
      </c>
      <c r="E98" s="3" t="str">
        <f t="shared" si="8"/>
        <v>AF0914_February</v>
      </c>
      <c r="F98" s="10">
        <v>18496.109540147601</v>
      </c>
      <c r="G98" s="4" t="str">
        <f t="shared" si="9"/>
        <v>No shock</v>
      </c>
      <c r="H98" s="4">
        <f t="shared" si="5"/>
        <v>0</v>
      </c>
      <c r="I98" s="6">
        <v>0</v>
      </c>
      <c r="J98" s="6">
        <v>0</v>
      </c>
      <c r="L98">
        <f t="shared" si="6"/>
        <v>0</v>
      </c>
      <c r="M98">
        <f t="shared" si="7"/>
        <v>0</v>
      </c>
    </row>
    <row r="99" spans="1:13" ht="17" thickTop="1" thickBot="1" x14ac:dyDescent="0.5">
      <c r="A99" s="50" t="s">
        <v>147</v>
      </c>
      <c r="B99" s="3" t="s">
        <v>319</v>
      </c>
      <c r="C99" s="3" t="s">
        <v>348</v>
      </c>
      <c r="D99" s="3" t="s">
        <v>349</v>
      </c>
      <c r="E99" s="3" t="str">
        <f t="shared" si="8"/>
        <v>AF0915_February</v>
      </c>
      <c r="F99" s="10">
        <v>25743.114325670311</v>
      </c>
      <c r="G99" s="4" t="str">
        <f t="shared" si="9"/>
        <v>No shock</v>
      </c>
      <c r="H99" s="4">
        <f t="shared" si="5"/>
        <v>0</v>
      </c>
      <c r="I99" s="6">
        <v>0</v>
      </c>
      <c r="J99" s="6">
        <v>0</v>
      </c>
      <c r="L99">
        <f t="shared" si="6"/>
        <v>0</v>
      </c>
      <c r="M99">
        <f t="shared" si="7"/>
        <v>0</v>
      </c>
    </row>
    <row r="100" spans="1:13" ht="17" thickTop="1" thickBot="1" x14ac:dyDescent="0.5">
      <c r="A100" s="50" t="s">
        <v>147</v>
      </c>
      <c r="B100" s="3" t="s">
        <v>350</v>
      </c>
      <c r="C100" s="3" t="s">
        <v>350</v>
      </c>
      <c r="D100" s="3" t="s">
        <v>351</v>
      </c>
      <c r="E100" s="3" t="str">
        <f t="shared" si="8"/>
        <v>AF1001_February</v>
      </c>
      <c r="F100" s="10">
        <v>156449.51983121037</v>
      </c>
      <c r="G100" s="4" t="str">
        <f t="shared" si="9"/>
        <v>No shock</v>
      </c>
      <c r="H100" s="4">
        <f t="shared" si="5"/>
        <v>0</v>
      </c>
      <c r="I100" s="6">
        <v>0</v>
      </c>
      <c r="J100" s="6">
        <v>0</v>
      </c>
      <c r="L100">
        <f t="shared" si="6"/>
        <v>0</v>
      </c>
      <c r="M100">
        <f t="shared" si="7"/>
        <v>0</v>
      </c>
    </row>
    <row r="101" spans="1:13" ht="17" thickTop="1" thickBot="1" x14ac:dyDescent="0.5">
      <c r="A101" s="50" t="s">
        <v>147</v>
      </c>
      <c r="B101" s="3" t="s">
        <v>350</v>
      </c>
      <c r="C101" s="3" t="s">
        <v>352</v>
      </c>
      <c r="D101" s="3" t="s">
        <v>353</v>
      </c>
      <c r="E101" s="3" t="str">
        <f t="shared" si="8"/>
        <v>AF1002_February</v>
      </c>
      <c r="F101" s="10">
        <v>40596.858974952425</v>
      </c>
      <c r="G101" s="4" t="str">
        <f t="shared" si="9"/>
        <v>No shock</v>
      </c>
      <c r="H101" s="4">
        <f t="shared" si="5"/>
        <v>0</v>
      </c>
      <c r="I101" s="6">
        <v>0</v>
      </c>
      <c r="J101" s="6">
        <v>0</v>
      </c>
      <c r="L101">
        <f t="shared" si="6"/>
        <v>0</v>
      </c>
      <c r="M101">
        <f t="shared" si="7"/>
        <v>0</v>
      </c>
    </row>
    <row r="102" spans="1:13" ht="17" thickTop="1" thickBot="1" x14ac:dyDescent="0.5">
      <c r="A102" s="50" t="s">
        <v>147</v>
      </c>
      <c r="B102" s="3" t="s">
        <v>350</v>
      </c>
      <c r="C102" s="3" t="s">
        <v>354</v>
      </c>
      <c r="D102" s="3" t="s">
        <v>355</v>
      </c>
      <c r="E102" s="3" t="str">
        <f t="shared" si="8"/>
        <v>AF1003_February</v>
      </c>
      <c r="F102" s="10">
        <v>46340.78431371467</v>
      </c>
      <c r="G102" s="4" t="str">
        <f t="shared" si="9"/>
        <v>No shock</v>
      </c>
      <c r="H102" s="4">
        <f t="shared" si="5"/>
        <v>0</v>
      </c>
      <c r="I102" s="6">
        <v>0</v>
      </c>
      <c r="J102" s="6">
        <v>0</v>
      </c>
      <c r="L102">
        <f t="shared" si="6"/>
        <v>0</v>
      </c>
      <c r="M102">
        <f t="shared" si="7"/>
        <v>0</v>
      </c>
    </row>
    <row r="103" spans="1:13" ht="17" thickTop="1" thickBot="1" x14ac:dyDescent="0.5">
      <c r="A103" s="50" t="s">
        <v>147</v>
      </c>
      <c r="B103" s="3" t="s">
        <v>350</v>
      </c>
      <c r="C103" s="3" t="s">
        <v>356</v>
      </c>
      <c r="D103" s="3" t="s">
        <v>357</v>
      </c>
      <c r="E103" s="3" t="str">
        <f t="shared" si="8"/>
        <v>AF1004_February</v>
      </c>
      <c r="F103" s="10">
        <v>57543.634905136765</v>
      </c>
      <c r="G103" s="4" t="str">
        <f t="shared" si="9"/>
        <v>No shock</v>
      </c>
      <c r="H103" s="4">
        <f t="shared" si="5"/>
        <v>0</v>
      </c>
      <c r="I103" s="6">
        <v>0</v>
      </c>
      <c r="J103" s="6">
        <v>0</v>
      </c>
      <c r="L103">
        <f t="shared" si="6"/>
        <v>0</v>
      </c>
      <c r="M103">
        <f t="shared" si="7"/>
        <v>0</v>
      </c>
    </row>
    <row r="104" spans="1:13" ht="17" thickTop="1" thickBot="1" x14ac:dyDescent="0.5">
      <c r="A104" s="50" t="s">
        <v>147</v>
      </c>
      <c r="B104" s="3" t="s">
        <v>350</v>
      </c>
      <c r="C104" s="3" t="s">
        <v>358</v>
      </c>
      <c r="D104" s="3" t="s">
        <v>359</v>
      </c>
      <c r="E104" s="3" t="str">
        <f t="shared" si="8"/>
        <v>AF1005_February</v>
      </c>
      <c r="F104" s="10">
        <v>146763.51282014931</v>
      </c>
      <c r="G104" s="4" t="str">
        <f t="shared" si="9"/>
        <v>No shock</v>
      </c>
      <c r="H104" s="4">
        <f t="shared" si="5"/>
        <v>0</v>
      </c>
      <c r="I104" s="6">
        <v>0</v>
      </c>
      <c r="J104" s="6">
        <v>0</v>
      </c>
      <c r="L104">
        <f t="shared" si="6"/>
        <v>0</v>
      </c>
      <c r="M104">
        <f t="shared" si="7"/>
        <v>0</v>
      </c>
    </row>
    <row r="105" spans="1:13" ht="17" thickTop="1" thickBot="1" x14ac:dyDescent="0.5">
      <c r="A105" s="50" t="s">
        <v>147</v>
      </c>
      <c r="B105" s="3" t="s">
        <v>350</v>
      </c>
      <c r="C105" s="3" t="s">
        <v>360</v>
      </c>
      <c r="D105" s="3" t="s">
        <v>361</v>
      </c>
      <c r="E105" s="3" t="str">
        <f t="shared" si="8"/>
        <v>AF1006_February</v>
      </c>
      <c r="F105" s="10">
        <v>87780.765921394268</v>
      </c>
      <c r="G105" s="4" t="str">
        <f t="shared" si="9"/>
        <v>No shock</v>
      </c>
      <c r="H105" s="4">
        <f t="shared" si="5"/>
        <v>0</v>
      </c>
      <c r="I105" s="6">
        <v>0</v>
      </c>
      <c r="J105" s="6">
        <v>0</v>
      </c>
      <c r="L105">
        <f t="shared" si="6"/>
        <v>0</v>
      </c>
      <c r="M105">
        <f t="shared" si="7"/>
        <v>0</v>
      </c>
    </row>
    <row r="106" spans="1:13" ht="17" thickTop="1" thickBot="1" x14ac:dyDescent="0.5">
      <c r="A106" s="50" t="s">
        <v>147</v>
      </c>
      <c r="B106" s="3" t="s">
        <v>350</v>
      </c>
      <c r="C106" s="3" t="s">
        <v>362</v>
      </c>
      <c r="D106" s="3" t="s">
        <v>363</v>
      </c>
      <c r="E106" s="3" t="str">
        <f t="shared" si="8"/>
        <v>AF1007_February</v>
      </c>
      <c r="F106" s="10">
        <v>144955.58088732898</v>
      </c>
      <c r="G106" s="4" t="str">
        <f t="shared" si="9"/>
        <v>No shock</v>
      </c>
      <c r="H106" s="4">
        <f t="shared" si="5"/>
        <v>0</v>
      </c>
      <c r="I106" s="6">
        <v>0</v>
      </c>
      <c r="J106" s="6">
        <v>0</v>
      </c>
      <c r="L106">
        <f t="shared" si="6"/>
        <v>0</v>
      </c>
      <c r="M106">
        <f t="shared" si="7"/>
        <v>0</v>
      </c>
    </row>
    <row r="107" spans="1:13" ht="17" thickTop="1" thickBot="1" x14ac:dyDescent="0.5">
      <c r="A107" s="50" t="s">
        <v>147</v>
      </c>
      <c r="B107" s="3" t="s">
        <v>364</v>
      </c>
      <c r="C107" s="3" t="s">
        <v>364</v>
      </c>
      <c r="D107" s="3" t="s">
        <v>365</v>
      </c>
      <c r="E107" s="3" t="str">
        <f t="shared" si="8"/>
        <v>AF1101_February</v>
      </c>
      <c r="F107" s="10">
        <v>301396.04713309562</v>
      </c>
      <c r="G107" s="4" t="str">
        <f t="shared" si="9"/>
        <v>No shock</v>
      </c>
      <c r="H107" s="4">
        <f t="shared" si="5"/>
        <v>0</v>
      </c>
      <c r="I107" s="6">
        <v>0</v>
      </c>
      <c r="J107" s="6">
        <v>0</v>
      </c>
      <c r="L107">
        <f t="shared" si="6"/>
        <v>0</v>
      </c>
      <c r="M107">
        <f t="shared" si="7"/>
        <v>0</v>
      </c>
    </row>
    <row r="108" spans="1:13" ht="17" thickTop="1" thickBot="1" x14ac:dyDescent="0.5">
      <c r="A108" s="50" t="s">
        <v>147</v>
      </c>
      <c r="B108" s="3" t="s">
        <v>364</v>
      </c>
      <c r="C108" s="3" t="s">
        <v>366</v>
      </c>
      <c r="D108" s="3" t="s">
        <v>367</v>
      </c>
      <c r="E108" s="3" t="str">
        <f t="shared" si="8"/>
        <v>AF1102_February</v>
      </c>
      <c r="F108" s="10">
        <v>32788.642253355858</v>
      </c>
      <c r="G108" s="4" t="str">
        <f t="shared" si="9"/>
        <v>No shock</v>
      </c>
      <c r="H108" s="4">
        <f t="shared" si="5"/>
        <v>0</v>
      </c>
      <c r="I108" s="6">
        <v>2</v>
      </c>
      <c r="J108" s="6">
        <v>0</v>
      </c>
      <c r="L108">
        <f t="shared" si="6"/>
        <v>0</v>
      </c>
      <c r="M108">
        <f t="shared" si="7"/>
        <v>0</v>
      </c>
    </row>
    <row r="109" spans="1:13" ht="17" thickTop="1" thickBot="1" x14ac:dyDescent="0.5">
      <c r="A109" s="50" t="s">
        <v>147</v>
      </c>
      <c r="B109" s="3" t="s">
        <v>364</v>
      </c>
      <c r="C109" s="3" t="s">
        <v>368</v>
      </c>
      <c r="D109" s="3" t="s">
        <v>369</v>
      </c>
      <c r="E109" s="3" t="str">
        <f t="shared" si="8"/>
        <v>AF1103_February</v>
      </c>
      <c r="F109" s="10">
        <v>42569.183046967519</v>
      </c>
      <c r="G109" s="4" t="str">
        <f t="shared" si="9"/>
        <v>No shock</v>
      </c>
      <c r="H109" s="4">
        <f t="shared" si="5"/>
        <v>0</v>
      </c>
      <c r="I109" s="6">
        <v>0</v>
      </c>
      <c r="J109" s="6">
        <v>0</v>
      </c>
      <c r="L109">
        <f t="shared" si="6"/>
        <v>0</v>
      </c>
      <c r="M109">
        <f t="shared" si="7"/>
        <v>0</v>
      </c>
    </row>
    <row r="110" spans="1:13" ht="17" thickTop="1" thickBot="1" x14ac:dyDescent="0.5">
      <c r="A110" s="50" t="s">
        <v>147</v>
      </c>
      <c r="B110" s="3" t="s">
        <v>364</v>
      </c>
      <c r="C110" s="3" t="s">
        <v>370</v>
      </c>
      <c r="D110" s="3" t="s">
        <v>371</v>
      </c>
      <c r="E110" s="3" t="str">
        <f t="shared" si="8"/>
        <v>AF1104_February</v>
      </c>
      <c r="F110" s="10">
        <v>67354.509961084332</v>
      </c>
      <c r="G110" s="4" t="str">
        <f t="shared" si="9"/>
        <v>No shock</v>
      </c>
      <c r="H110" s="4">
        <f t="shared" si="5"/>
        <v>0</v>
      </c>
      <c r="I110" s="6">
        <v>0</v>
      </c>
      <c r="J110" s="6">
        <v>0</v>
      </c>
      <c r="L110">
        <f t="shared" si="6"/>
        <v>0</v>
      </c>
      <c r="M110">
        <f t="shared" si="7"/>
        <v>0</v>
      </c>
    </row>
    <row r="111" spans="1:13" ht="17" thickTop="1" thickBot="1" x14ac:dyDescent="0.5">
      <c r="A111" s="50" t="s">
        <v>147</v>
      </c>
      <c r="B111" s="3" t="s">
        <v>364</v>
      </c>
      <c r="C111" s="3" t="s">
        <v>372</v>
      </c>
      <c r="D111" s="3" t="s">
        <v>373</v>
      </c>
      <c r="E111" s="3" t="str">
        <f t="shared" si="8"/>
        <v>AF1105_February</v>
      </c>
      <c r="F111" s="10">
        <v>85124.662418813969</v>
      </c>
      <c r="G111" s="4" t="str">
        <f t="shared" si="9"/>
        <v>No shock</v>
      </c>
      <c r="H111" s="4">
        <f t="shared" si="5"/>
        <v>0</v>
      </c>
      <c r="I111" s="6">
        <v>0</v>
      </c>
      <c r="J111" s="6">
        <v>0</v>
      </c>
      <c r="L111">
        <f t="shared" si="6"/>
        <v>0</v>
      </c>
      <c r="M111">
        <f t="shared" si="7"/>
        <v>0</v>
      </c>
    </row>
    <row r="112" spans="1:13" ht="17" thickTop="1" thickBot="1" x14ac:dyDescent="0.5">
      <c r="A112" s="50" t="s">
        <v>147</v>
      </c>
      <c r="B112" s="3" t="s">
        <v>364</v>
      </c>
      <c r="C112" s="3" t="s">
        <v>374</v>
      </c>
      <c r="D112" s="3" t="s">
        <v>375</v>
      </c>
      <c r="E112" s="3" t="str">
        <f t="shared" si="8"/>
        <v>AF1106_February</v>
      </c>
      <c r="F112" s="10">
        <v>54692.249963382943</v>
      </c>
      <c r="G112" s="4" t="str">
        <f t="shared" si="9"/>
        <v>No shock</v>
      </c>
      <c r="H112" s="4">
        <f t="shared" si="5"/>
        <v>0</v>
      </c>
      <c r="I112" s="6">
        <v>0</v>
      </c>
      <c r="J112" s="6">
        <v>0</v>
      </c>
      <c r="L112">
        <f t="shared" si="6"/>
        <v>0</v>
      </c>
      <c r="M112">
        <f t="shared" si="7"/>
        <v>0</v>
      </c>
    </row>
    <row r="113" spans="1:13" ht="17" thickTop="1" thickBot="1" x14ac:dyDescent="0.5">
      <c r="A113" s="50" t="s">
        <v>147</v>
      </c>
      <c r="B113" s="3" t="s">
        <v>364</v>
      </c>
      <c r="C113" s="3" t="s">
        <v>376</v>
      </c>
      <c r="D113" s="3" t="s">
        <v>377</v>
      </c>
      <c r="E113" s="3" t="str">
        <f t="shared" si="8"/>
        <v>AF1107_February</v>
      </c>
      <c r="F113" s="10">
        <v>175990.50680857917</v>
      </c>
      <c r="G113" s="4" t="str">
        <f t="shared" si="9"/>
        <v>No shock</v>
      </c>
      <c r="H113" s="4">
        <f t="shared" si="5"/>
        <v>0</v>
      </c>
      <c r="I113" s="6">
        <v>2</v>
      </c>
      <c r="J113" s="6">
        <v>0</v>
      </c>
      <c r="L113">
        <f t="shared" si="6"/>
        <v>0</v>
      </c>
      <c r="M113">
        <f t="shared" si="7"/>
        <v>0</v>
      </c>
    </row>
    <row r="114" spans="1:13" ht="17" thickTop="1" thickBot="1" x14ac:dyDescent="0.5">
      <c r="A114" s="50" t="s">
        <v>147</v>
      </c>
      <c r="B114" s="3" t="s">
        <v>364</v>
      </c>
      <c r="C114" s="3" t="s">
        <v>378</v>
      </c>
      <c r="D114" s="3" t="s">
        <v>379</v>
      </c>
      <c r="E114" s="3" t="str">
        <f t="shared" si="8"/>
        <v>AF1108_February</v>
      </c>
      <c r="F114" s="10">
        <v>39291.966792867228</v>
      </c>
      <c r="G114" s="4" t="str">
        <f t="shared" si="9"/>
        <v>No shock</v>
      </c>
      <c r="H114" s="4">
        <f t="shared" si="5"/>
        <v>0</v>
      </c>
      <c r="I114" s="6">
        <v>0</v>
      </c>
      <c r="J114" s="6">
        <v>0</v>
      </c>
      <c r="L114">
        <f t="shared" si="6"/>
        <v>0</v>
      </c>
      <c r="M114">
        <f t="shared" si="7"/>
        <v>0</v>
      </c>
    </row>
    <row r="115" spans="1:13" ht="17" thickTop="1" thickBot="1" x14ac:dyDescent="0.5">
      <c r="A115" s="50" t="s">
        <v>147</v>
      </c>
      <c r="B115" s="3" t="s">
        <v>364</v>
      </c>
      <c r="C115" s="3" t="s">
        <v>380</v>
      </c>
      <c r="D115" s="3" t="s">
        <v>381</v>
      </c>
      <c r="E115" s="3" t="str">
        <f t="shared" si="8"/>
        <v>AF1109_February</v>
      </c>
      <c r="F115" s="10">
        <v>27155.549223406462</v>
      </c>
      <c r="G115" s="4" t="str">
        <f t="shared" si="9"/>
        <v>No shock</v>
      </c>
      <c r="H115" s="4">
        <f t="shared" si="5"/>
        <v>0</v>
      </c>
      <c r="I115" s="6">
        <v>0</v>
      </c>
      <c r="J115" s="6">
        <v>0</v>
      </c>
      <c r="L115">
        <f t="shared" si="6"/>
        <v>0</v>
      </c>
      <c r="M115">
        <f t="shared" si="7"/>
        <v>0</v>
      </c>
    </row>
    <row r="116" spans="1:13" ht="17" thickTop="1" thickBot="1" x14ac:dyDescent="0.5">
      <c r="A116" s="50" t="s">
        <v>147</v>
      </c>
      <c r="B116" s="3" t="s">
        <v>364</v>
      </c>
      <c r="C116" s="3" t="s">
        <v>382</v>
      </c>
      <c r="D116" s="3" t="s">
        <v>383</v>
      </c>
      <c r="E116" s="3" t="str">
        <f t="shared" si="8"/>
        <v>AF1110_February</v>
      </c>
      <c r="F116" s="10">
        <v>195013.10135866795</v>
      </c>
      <c r="G116" s="4" t="str">
        <f t="shared" si="9"/>
        <v>No shock</v>
      </c>
      <c r="H116" s="4">
        <f t="shared" si="5"/>
        <v>0</v>
      </c>
      <c r="I116" s="6">
        <v>0</v>
      </c>
      <c r="J116" s="6">
        <v>0</v>
      </c>
      <c r="L116">
        <f t="shared" si="6"/>
        <v>0</v>
      </c>
      <c r="M116">
        <f t="shared" si="7"/>
        <v>0</v>
      </c>
    </row>
    <row r="117" spans="1:13" ht="17" thickTop="1" thickBot="1" x14ac:dyDescent="0.5">
      <c r="A117" s="50" t="s">
        <v>147</v>
      </c>
      <c r="B117" s="3" t="s">
        <v>364</v>
      </c>
      <c r="C117" s="3" t="s">
        <v>384</v>
      </c>
      <c r="D117" s="3" t="s">
        <v>385</v>
      </c>
      <c r="E117" s="3" t="str">
        <f t="shared" si="8"/>
        <v>AF1111_February</v>
      </c>
      <c r="F117" s="10">
        <v>168186.55266337309</v>
      </c>
      <c r="G117" s="4" t="str">
        <f t="shared" si="9"/>
        <v>No shock</v>
      </c>
      <c r="H117" s="4">
        <f t="shared" si="5"/>
        <v>0</v>
      </c>
      <c r="I117" s="6">
        <v>1</v>
      </c>
      <c r="J117" s="6">
        <v>0</v>
      </c>
      <c r="L117">
        <f t="shared" si="6"/>
        <v>0</v>
      </c>
      <c r="M117">
        <f t="shared" si="7"/>
        <v>0</v>
      </c>
    </row>
    <row r="118" spans="1:13" ht="17" thickTop="1" thickBot="1" x14ac:dyDescent="0.5">
      <c r="A118" s="50" t="s">
        <v>147</v>
      </c>
      <c r="B118" s="3" t="s">
        <v>364</v>
      </c>
      <c r="C118" s="3" t="s">
        <v>386</v>
      </c>
      <c r="D118" s="3" t="s">
        <v>387</v>
      </c>
      <c r="E118" s="3" t="str">
        <f t="shared" si="8"/>
        <v>AF1112_February</v>
      </c>
      <c r="F118" s="10">
        <v>49301.410309666324</v>
      </c>
      <c r="G118" s="4" t="str">
        <f t="shared" si="9"/>
        <v>No shock</v>
      </c>
      <c r="H118" s="4">
        <f t="shared" si="5"/>
        <v>0</v>
      </c>
      <c r="I118" s="6">
        <v>0</v>
      </c>
      <c r="J118" s="6">
        <v>0</v>
      </c>
      <c r="L118">
        <f t="shared" si="6"/>
        <v>0</v>
      </c>
      <c r="M118">
        <f t="shared" si="7"/>
        <v>0</v>
      </c>
    </row>
    <row r="119" spans="1:13" ht="17" thickTop="1" thickBot="1" x14ac:dyDescent="0.5">
      <c r="A119" s="50" t="s">
        <v>147</v>
      </c>
      <c r="B119" s="3" t="s">
        <v>364</v>
      </c>
      <c r="C119" s="3" t="s">
        <v>388</v>
      </c>
      <c r="D119" s="3" t="s">
        <v>389</v>
      </c>
      <c r="E119" s="3" t="str">
        <f t="shared" si="8"/>
        <v>AF1113_February</v>
      </c>
      <c r="F119" s="10">
        <v>36298.965402636248</v>
      </c>
      <c r="G119" s="4" t="str">
        <f t="shared" si="9"/>
        <v>No shock</v>
      </c>
      <c r="H119" s="4">
        <f t="shared" si="5"/>
        <v>0</v>
      </c>
      <c r="I119" s="6">
        <v>1</v>
      </c>
      <c r="J119" s="6">
        <v>0</v>
      </c>
      <c r="L119">
        <f t="shared" si="6"/>
        <v>0</v>
      </c>
      <c r="M119">
        <f t="shared" si="7"/>
        <v>0</v>
      </c>
    </row>
    <row r="120" spans="1:13" ht="17" thickTop="1" thickBot="1" x14ac:dyDescent="0.5">
      <c r="A120" s="50" t="s">
        <v>147</v>
      </c>
      <c r="B120" s="3" t="s">
        <v>364</v>
      </c>
      <c r="C120" s="3" t="s">
        <v>390</v>
      </c>
      <c r="D120" s="3" t="s">
        <v>391</v>
      </c>
      <c r="E120" s="3" t="str">
        <f t="shared" si="8"/>
        <v>AF1114_February</v>
      </c>
      <c r="F120" s="10">
        <v>240717.08834509939</v>
      </c>
      <c r="G120" s="4" t="str">
        <f t="shared" si="9"/>
        <v>No shock</v>
      </c>
      <c r="H120" s="4">
        <f t="shared" si="5"/>
        <v>0</v>
      </c>
      <c r="I120" s="6">
        <v>1</v>
      </c>
      <c r="J120" s="6">
        <v>0</v>
      </c>
      <c r="L120">
        <f t="shared" si="6"/>
        <v>0</v>
      </c>
      <c r="M120">
        <f t="shared" si="7"/>
        <v>0</v>
      </c>
    </row>
    <row r="121" spans="1:13" ht="17" thickTop="1" thickBot="1" x14ac:dyDescent="0.5">
      <c r="A121" s="50" t="s">
        <v>147</v>
      </c>
      <c r="B121" s="3" t="s">
        <v>364</v>
      </c>
      <c r="C121" s="3" t="s">
        <v>392</v>
      </c>
      <c r="D121" s="3" t="s">
        <v>393</v>
      </c>
      <c r="E121" s="3" t="str">
        <f t="shared" si="8"/>
        <v>AF1115_February</v>
      </c>
      <c r="F121" s="10">
        <v>50771.795394407636</v>
      </c>
      <c r="G121" s="4" t="str">
        <f t="shared" si="9"/>
        <v>No shock</v>
      </c>
      <c r="H121" s="4">
        <f t="shared" si="5"/>
        <v>0</v>
      </c>
      <c r="I121" s="6">
        <v>0</v>
      </c>
      <c r="J121" s="6">
        <v>0</v>
      </c>
      <c r="L121">
        <f t="shared" si="6"/>
        <v>0</v>
      </c>
      <c r="M121">
        <f t="shared" si="7"/>
        <v>0</v>
      </c>
    </row>
    <row r="122" spans="1:13" ht="17" thickTop="1" thickBot="1" x14ac:dyDescent="0.5">
      <c r="A122" s="50" t="s">
        <v>147</v>
      </c>
      <c r="B122" s="3" t="s">
        <v>364</v>
      </c>
      <c r="C122" s="3" t="s">
        <v>394</v>
      </c>
      <c r="D122" s="3" t="s">
        <v>395</v>
      </c>
      <c r="E122" s="3" t="str">
        <f t="shared" si="8"/>
        <v>AF1116_February</v>
      </c>
      <c r="F122" s="10">
        <v>157610.07546068021</v>
      </c>
      <c r="G122" s="4" t="str">
        <f t="shared" si="9"/>
        <v>No shock</v>
      </c>
      <c r="H122" s="4">
        <f t="shared" si="5"/>
        <v>0</v>
      </c>
      <c r="I122" s="6">
        <v>0</v>
      </c>
      <c r="J122" s="6">
        <v>0</v>
      </c>
      <c r="L122">
        <f t="shared" si="6"/>
        <v>0</v>
      </c>
      <c r="M122">
        <f t="shared" si="7"/>
        <v>0</v>
      </c>
    </row>
    <row r="123" spans="1:13" ht="17" thickTop="1" thickBot="1" x14ac:dyDescent="0.5">
      <c r="A123" s="50" t="s">
        <v>147</v>
      </c>
      <c r="B123" s="3" t="s">
        <v>364</v>
      </c>
      <c r="C123" s="3" t="s">
        <v>396</v>
      </c>
      <c r="D123" s="3" t="s">
        <v>397</v>
      </c>
      <c r="E123" s="3" t="str">
        <f t="shared" si="8"/>
        <v>AF1117_February</v>
      </c>
      <c r="F123" s="10">
        <v>65946.160482921521</v>
      </c>
      <c r="G123" s="4" t="str">
        <f t="shared" si="9"/>
        <v>No shock</v>
      </c>
      <c r="H123" s="4">
        <f t="shared" si="5"/>
        <v>0</v>
      </c>
      <c r="I123" s="6">
        <v>0</v>
      </c>
      <c r="J123" s="6">
        <v>0</v>
      </c>
      <c r="L123">
        <f t="shared" si="6"/>
        <v>0</v>
      </c>
      <c r="M123">
        <f t="shared" si="7"/>
        <v>0</v>
      </c>
    </row>
    <row r="124" spans="1:13" ht="17" thickTop="1" thickBot="1" x14ac:dyDescent="0.5">
      <c r="A124" s="50" t="s">
        <v>147</v>
      </c>
      <c r="B124" s="3" t="s">
        <v>364</v>
      </c>
      <c r="C124" s="3" t="s">
        <v>398</v>
      </c>
      <c r="D124" s="3" t="s">
        <v>399</v>
      </c>
      <c r="E124" s="3" t="str">
        <f t="shared" si="8"/>
        <v>AF1118_February</v>
      </c>
      <c r="F124" s="10">
        <v>57771.677576332986</v>
      </c>
      <c r="G124" s="4" t="str">
        <f t="shared" si="9"/>
        <v>No shock</v>
      </c>
      <c r="H124" s="4">
        <f t="shared" si="5"/>
        <v>0</v>
      </c>
      <c r="I124" s="6">
        <v>2</v>
      </c>
      <c r="J124" s="6">
        <v>0</v>
      </c>
      <c r="L124">
        <f t="shared" si="6"/>
        <v>0</v>
      </c>
      <c r="M124">
        <f t="shared" si="7"/>
        <v>0</v>
      </c>
    </row>
    <row r="125" spans="1:13" ht="17" thickTop="1" thickBot="1" x14ac:dyDescent="0.5">
      <c r="A125" s="50" t="s">
        <v>147</v>
      </c>
      <c r="B125" s="3" t="s">
        <v>364</v>
      </c>
      <c r="C125" s="3" t="s">
        <v>400</v>
      </c>
      <c r="D125" s="3" t="s">
        <v>401</v>
      </c>
      <c r="E125" s="3" t="str">
        <f t="shared" si="8"/>
        <v>AF1119_February</v>
      </c>
      <c r="F125" s="10">
        <v>22817.870700305913</v>
      </c>
      <c r="G125" s="4" t="str">
        <f t="shared" si="9"/>
        <v>No shock</v>
      </c>
      <c r="H125" s="4">
        <f t="shared" si="5"/>
        <v>0</v>
      </c>
      <c r="I125" s="6">
        <v>7</v>
      </c>
      <c r="J125" s="6">
        <v>0</v>
      </c>
      <c r="L125">
        <f t="shared" si="6"/>
        <v>0</v>
      </c>
      <c r="M125">
        <f t="shared" si="7"/>
        <v>0</v>
      </c>
    </row>
    <row r="126" spans="1:13" ht="17" thickTop="1" thickBot="1" x14ac:dyDescent="0.5">
      <c r="A126" s="50" t="s">
        <v>147</v>
      </c>
      <c r="B126" s="3" t="s">
        <v>402</v>
      </c>
      <c r="C126" s="3" t="s">
        <v>403</v>
      </c>
      <c r="D126" s="3" t="s">
        <v>404</v>
      </c>
      <c r="E126" s="3" t="str">
        <f t="shared" si="8"/>
        <v>AF1201_February</v>
      </c>
      <c r="F126" s="10">
        <v>115098.32516026401</v>
      </c>
      <c r="G126" s="4" t="str">
        <f t="shared" si="9"/>
        <v>No shock</v>
      </c>
      <c r="H126" s="4">
        <f t="shared" si="5"/>
        <v>0</v>
      </c>
      <c r="I126" s="6">
        <v>1</v>
      </c>
      <c r="J126" s="6">
        <v>0</v>
      </c>
      <c r="L126">
        <f t="shared" si="6"/>
        <v>0</v>
      </c>
      <c r="M126">
        <f t="shared" si="7"/>
        <v>0</v>
      </c>
    </row>
    <row r="127" spans="1:13" ht="17" thickTop="1" thickBot="1" x14ac:dyDescent="0.5">
      <c r="A127" s="50" t="s">
        <v>147</v>
      </c>
      <c r="B127" s="3" t="s">
        <v>402</v>
      </c>
      <c r="C127" s="3" t="s">
        <v>405</v>
      </c>
      <c r="D127" s="3" t="s">
        <v>406</v>
      </c>
      <c r="E127" s="3" t="str">
        <f t="shared" si="8"/>
        <v>AF1202_February</v>
      </c>
      <c r="F127" s="10">
        <v>41365.456045732295</v>
      </c>
      <c r="G127" s="4" t="str">
        <f t="shared" si="9"/>
        <v>No shock</v>
      </c>
      <c r="H127" s="4">
        <f t="shared" si="5"/>
        <v>0</v>
      </c>
      <c r="I127" s="6">
        <v>1</v>
      </c>
      <c r="J127" s="6">
        <v>0</v>
      </c>
      <c r="L127">
        <f t="shared" si="6"/>
        <v>0</v>
      </c>
      <c r="M127">
        <f t="shared" si="7"/>
        <v>0</v>
      </c>
    </row>
    <row r="128" spans="1:13" ht="17" thickTop="1" thickBot="1" x14ac:dyDescent="0.5">
      <c r="A128" s="50" t="s">
        <v>147</v>
      </c>
      <c r="B128" s="3" t="s">
        <v>402</v>
      </c>
      <c r="C128" s="3" t="s">
        <v>407</v>
      </c>
      <c r="D128" s="3" t="s">
        <v>408</v>
      </c>
      <c r="E128" s="3" t="str">
        <f t="shared" si="8"/>
        <v>AF1203_February</v>
      </c>
      <c r="F128" s="10">
        <v>60077.850460142356</v>
      </c>
      <c r="G128" s="4" t="str">
        <f t="shared" si="9"/>
        <v>No shock</v>
      </c>
      <c r="H128" s="4">
        <f t="shared" si="5"/>
        <v>0</v>
      </c>
      <c r="I128" s="6">
        <v>0</v>
      </c>
      <c r="J128" s="6">
        <v>0</v>
      </c>
      <c r="L128">
        <f t="shared" si="6"/>
        <v>0</v>
      </c>
      <c r="M128">
        <f t="shared" si="7"/>
        <v>0</v>
      </c>
    </row>
    <row r="129" spans="1:13" ht="17" thickTop="1" thickBot="1" x14ac:dyDescent="0.5">
      <c r="A129" s="50" t="s">
        <v>147</v>
      </c>
      <c r="B129" s="3" t="s">
        <v>402</v>
      </c>
      <c r="C129" s="3" t="s">
        <v>409</v>
      </c>
      <c r="D129" s="3" t="s">
        <v>410</v>
      </c>
      <c r="E129" s="3" t="str">
        <f t="shared" si="8"/>
        <v>AF1204_February</v>
      </c>
      <c r="F129" s="10">
        <v>38232.538528092096</v>
      </c>
      <c r="G129" s="4" t="str">
        <f t="shared" si="9"/>
        <v>No shock</v>
      </c>
      <c r="H129" s="4">
        <f t="shared" si="5"/>
        <v>0</v>
      </c>
      <c r="I129" s="6">
        <v>0</v>
      </c>
      <c r="J129" s="6">
        <v>0</v>
      </c>
      <c r="L129">
        <f t="shared" si="6"/>
        <v>0</v>
      </c>
      <c r="M129">
        <f t="shared" si="7"/>
        <v>0</v>
      </c>
    </row>
    <row r="130" spans="1:13" ht="17" thickTop="1" thickBot="1" x14ac:dyDescent="0.5">
      <c r="A130" s="50" t="s">
        <v>147</v>
      </c>
      <c r="B130" s="3" t="s">
        <v>402</v>
      </c>
      <c r="C130" s="3" t="s">
        <v>411</v>
      </c>
      <c r="D130" s="3" t="s">
        <v>412</v>
      </c>
      <c r="E130" s="3" t="str">
        <f t="shared" si="8"/>
        <v>AF1205_February</v>
      </c>
      <c r="F130" s="10">
        <v>38236.899571785252</v>
      </c>
      <c r="G130" s="4" t="str">
        <f t="shared" si="9"/>
        <v>No shock</v>
      </c>
      <c r="H130" s="4">
        <f t="shared" si="5"/>
        <v>0</v>
      </c>
      <c r="I130" s="6">
        <v>0</v>
      </c>
      <c r="J130" s="6">
        <v>0</v>
      </c>
      <c r="L130">
        <f t="shared" si="6"/>
        <v>0</v>
      </c>
      <c r="M130">
        <f t="shared" si="7"/>
        <v>0</v>
      </c>
    </row>
    <row r="131" spans="1:13" ht="17" thickTop="1" thickBot="1" x14ac:dyDescent="0.5">
      <c r="A131" s="50" t="s">
        <v>147</v>
      </c>
      <c r="B131" s="3" t="s">
        <v>402</v>
      </c>
      <c r="C131" s="3" t="s">
        <v>413</v>
      </c>
      <c r="D131" s="3" t="s">
        <v>414</v>
      </c>
      <c r="E131" s="3" t="str">
        <f t="shared" si="8"/>
        <v>AF1206_February</v>
      </c>
      <c r="F131" s="10">
        <v>35360.946002852797</v>
      </c>
      <c r="G131" s="4" t="str">
        <f t="shared" si="9"/>
        <v>No shock</v>
      </c>
      <c r="H131" s="4">
        <f t="shared" ref="H131:H194" si="10">SUM(K131:M131)</f>
        <v>0</v>
      </c>
      <c r="I131" s="6">
        <v>0</v>
      </c>
      <c r="J131" s="6">
        <v>0</v>
      </c>
      <c r="L131">
        <f t="shared" ref="L131:L194" si="11">IF(I131&gt;99, 1, 0)</f>
        <v>0</v>
      </c>
      <c r="M131">
        <f t="shared" ref="M131:M194" si="12">IF(J131&gt;99, 1, 0)</f>
        <v>0</v>
      </c>
    </row>
    <row r="132" spans="1:13" ht="17" thickTop="1" thickBot="1" x14ac:dyDescent="0.5">
      <c r="A132" s="50" t="s">
        <v>147</v>
      </c>
      <c r="B132" s="3" t="s">
        <v>402</v>
      </c>
      <c r="C132" s="3" t="s">
        <v>415</v>
      </c>
      <c r="D132" s="3" t="s">
        <v>416</v>
      </c>
      <c r="E132" s="3" t="str">
        <f t="shared" ref="E132:E195" si="13">_xlfn.CONCAT(D132,"_",A132)</f>
        <v>AF1207_February</v>
      </c>
      <c r="F132" s="10">
        <v>56033.109045675177</v>
      </c>
      <c r="G132" s="4" t="str">
        <f t="shared" ref="G132:G195" si="14">IF(H132&gt;0,"Shock","No shock")</f>
        <v>No shock</v>
      </c>
      <c r="H132" s="4">
        <f t="shared" si="10"/>
        <v>0</v>
      </c>
      <c r="I132" s="6">
        <v>0</v>
      </c>
      <c r="J132" s="6">
        <v>0</v>
      </c>
      <c r="L132">
        <f t="shared" si="11"/>
        <v>0</v>
      </c>
      <c r="M132">
        <f t="shared" si="12"/>
        <v>0</v>
      </c>
    </row>
    <row r="133" spans="1:13" ht="17" thickTop="1" thickBot="1" x14ac:dyDescent="0.5">
      <c r="A133" s="50" t="s">
        <v>147</v>
      </c>
      <c r="B133" s="3" t="s">
        <v>402</v>
      </c>
      <c r="C133" s="3" t="s">
        <v>417</v>
      </c>
      <c r="D133" s="3" t="s">
        <v>418</v>
      </c>
      <c r="E133" s="3" t="str">
        <f t="shared" si="13"/>
        <v>AF1208_February</v>
      </c>
      <c r="F133" s="10">
        <v>71111.909990703629</v>
      </c>
      <c r="G133" s="4" t="str">
        <f t="shared" si="14"/>
        <v>No shock</v>
      </c>
      <c r="H133" s="4">
        <f t="shared" si="10"/>
        <v>0</v>
      </c>
      <c r="I133" s="6">
        <v>0</v>
      </c>
      <c r="J133" s="6">
        <v>0</v>
      </c>
      <c r="L133">
        <f t="shared" si="11"/>
        <v>0</v>
      </c>
      <c r="M133">
        <f t="shared" si="12"/>
        <v>0</v>
      </c>
    </row>
    <row r="134" spans="1:13" ht="17" thickTop="1" thickBot="1" x14ac:dyDescent="0.5">
      <c r="A134" s="50" t="s">
        <v>147</v>
      </c>
      <c r="B134" s="3" t="s">
        <v>402</v>
      </c>
      <c r="C134" s="3" t="s">
        <v>419</v>
      </c>
      <c r="D134" s="3" t="s">
        <v>420</v>
      </c>
      <c r="E134" s="3" t="str">
        <f t="shared" si="13"/>
        <v>AF1209_February</v>
      </c>
      <c r="F134" s="10">
        <v>57965.951746252897</v>
      </c>
      <c r="G134" s="4" t="str">
        <f t="shared" si="14"/>
        <v>No shock</v>
      </c>
      <c r="H134" s="4">
        <f t="shared" si="10"/>
        <v>0</v>
      </c>
      <c r="I134" s="6">
        <v>0</v>
      </c>
      <c r="J134" s="6">
        <v>0</v>
      </c>
      <c r="L134">
        <f t="shared" si="11"/>
        <v>0</v>
      </c>
      <c r="M134">
        <f t="shared" si="12"/>
        <v>0</v>
      </c>
    </row>
    <row r="135" spans="1:13" ht="17" thickTop="1" thickBot="1" x14ac:dyDescent="0.5">
      <c r="A135" s="50" t="s">
        <v>147</v>
      </c>
      <c r="B135" s="3" t="s">
        <v>402</v>
      </c>
      <c r="C135" s="3" t="s">
        <v>421</v>
      </c>
      <c r="D135" s="3" t="s">
        <v>422</v>
      </c>
      <c r="E135" s="3" t="str">
        <f t="shared" si="13"/>
        <v>AF1210_February</v>
      </c>
      <c r="F135" s="10">
        <v>59463.618557783993</v>
      </c>
      <c r="G135" s="4" t="str">
        <f t="shared" si="14"/>
        <v>No shock</v>
      </c>
      <c r="H135" s="4">
        <f t="shared" si="10"/>
        <v>0</v>
      </c>
      <c r="I135" s="6">
        <v>0</v>
      </c>
      <c r="J135" s="6">
        <v>0</v>
      </c>
      <c r="L135">
        <f t="shared" si="11"/>
        <v>0</v>
      </c>
      <c r="M135">
        <f t="shared" si="12"/>
        <v>0</v>
      </c>
    </row>
    <row r="136" spans="1:13" ht="17" thickTop="1" thickBot="1" x14ac:dyDescent="0.5">
      <c r="A136" s="50" t="s">
        <v>147</v>
      </c>
      <c r="B136" s="3" t="s">
        <v>402</v>
      </c>
      <c r="C136" s="3" t="s">
        <v>423</v>
      </c>
      <c r="D136" s="3" t="s">
        <v>424</v>
      </c>
      <c r="E136" s="3" t="str">
        <f t="shared" si="13"/>
        <v>AF1211_February</v>
      </c>
      <c r="F136" s="10">
        <v>100585.58768660873</v>
      </c>
      <c r="G136" s="4" t="str">
        <f t="shared" si="14"/>
        <v>No shock</v>
      </c>
      <c r="H136" s="4">
        <f t="shared" si="10"/>
        <v>0</v>
      </c>
      <c r="I136" s="6">
        <v>0</v>
      </c>
      <c r="J136" s="6">
        <v>0</v>
      </c>
      <c r="L136">
        <f t="shared" si="11"/>
        <v>0</v>
      </c>
      <c r="M136">
        <f t="shared" si="12"/>
        <v>0</v>
      </c>
    </row>
    <row r="137" spans="1:13" ht="17" thickTop="1" thickBot="1" x14ac:dyDescent="0.5">
      <c r="A137" s="50" t="s">
        <v>147</v>
      </c>
      <c r="B137" s="3" t="s">
        <v>402</v>
      </c>
      <c r="C137" s="3" t="s">
        <v>425</v>
      </c>
      <c r="D137" s="3" t="s">
        <v>426</v>
      </c>
      <c r="E137" s="3" t="str">
        <f t="shared" si="13"/>
        <v>AF1212_February</v>
      </c>
      <c r="F137" s="10">
        <v>48003.274040157048</v>
      </c>
      <c r="G137" s="4" t="str">
        <f t="shared" si="14"/>
        <v>No shock</v>
      </c>
      <c r="H137" s="4">
        <f t="shared" si="10"/>
        <v>0</v>
      </c>
      <c r="I137" s="6">
        <v>4</v>
      </c>
      <c r="J137" s="6">
        <v>0</v>
      </c>
      <c r="L137">
        <f t="shared" si="11"/>
        <v>0</v>
      </c>
      <c r="M137">
        <f t="shared" si="12"/>
        <v>0</v>
      </c>
    </row>
    <row r="138" spans="1:13" ht="17" thickTop="1" thickBot="1" x14ac:dyDescent="0.5">
      <c r="A138" s="50" t="s">
        <v>147</v>
      </c>
      <c r="B138" s="3" t="s">
        <v>402</v>
      </c>
      <c r="C138" s="3" t="s">
        <v>427</v>
      </c>
      <c r="D138" s="3" t="s">
        <v>428</v>
      </c>
      <c r="E138" s="3" t="str">
        <f t="shared" si="13"/>
        <v>AF1213_February</v>
      </c>
      <c r="F138" s="10">
        <v>28117.111749672313</v>
      </c>
      <c r="G138" s="4" t="str">
        <f t="shared" si="14"/>
        <v>No shock</v>
      </c>
      <c r="H138" s="4">
        <f t="shared" si="10"/>
        <v>0</v>
      </c>
      <c r="I138" s="6">
        <v>0</v>
      </c>
      <c r="J138" s="6">
        <v>0</v>
      </c>
      <c r="L138">
        <f t="shared" si="11"/>
        <v>0</v>
      </c>
      <c r="M138">
        <f t="shared" si="12"/>
        <v>0</v>
      </c>
    </row>
    <row r="139" spans="1:13" ht="17" thickTop="1" thickBot="1" x14ac:dyDescent="0.5">
      <c r="A139" s="50" t="s">
        <v>147</v>
      </c>
      <c r="B139" s="3" t="s">
        <v>402</v>
      </c>
      <c r="C139" s="3" t="s">
        <v>429</v>
      </c>
      <c r="D139" s="3" t="s">
        <v>430</v>
      </c>
      <c r="E139" s="3" t="str">
        <f t="shared" si="13"/>
        <v>AF1214_February</v>
      </c>
      <c r="F139" s="10">
        <v>105541.47773952461</v>
      </c>
      <c r="G139" s="4" t="str">
        <f t="shared" si="14"/>
        <v>No shock</v>
      </c>
      <c r="H139" s="4">
        <f t="shared" si="10"/>
        <v>0</v>
      </c>
      <c r="I139" s="6">
        <v>0</v>
      </c>
      <c r="J139" s="6">
        <v>0</v>
      </c>
      <c r="L139">
        <f t="shared" si="11"/>
        <v>0</v>
      </c>
      <c r="M139">
        <f t="shared" si="12"/>
        <v>0</v>
      </c>
    </row>
    <row r="140" spans="1:13" ht="17" thickTop="1" thickBot="1" x14ac:dyDescent="0.5">
      <c r="A140" s="50" t="s">
        <v>147</v>
      </c>
      <c r="B140" s="3" t="s">
        <v>402</v>
      </c>
      <c r="C140" s="3" t="s">
        <v>431</v>
      </c>
      <c r="D140" s="3" t="s">
        <v>432</v>
      </c>
      <c r="E140" s="3" t="str">
        <f t="shared" si="13"/>
        <v>AF1215_February</v>
      </c>
      <c r="F140" s="10">
        <v>46695.608054819248</v>
      </c>
      <c r="G140" s="4" t="str">
        <f t="shared" si="14"/>
        <v>No shock</v>
      </c>
      <c r="H140" s="4">
        <f t="shared" si="10"/>
        <v>0</v>
      </c>
      <c r="I140" s="6">
        <v>0</v>
      </c>
      <c r="J140" s="6">
        <v>0</v>
      </c>
      <c r="L140">
        <f t="shared" si="11"/>
        <v>0</v>
      </c>
      <c r="M140">
        <f t="shared" si="12"/>
        <v>0</v>
      </c>
    </row>
    <row r="141" spans="1:13" ht="17" thickTop="1" thickBot="1" x14ac:dyDescent="0.5">
      <c r="A141" s="50" t="s">
        <v>147</v>
      </c>
      <c r="B141" s="3" t="s">
        <v>402</v>
      </c>
      <c r="C141" s="3" t="s">
        <v>433</v>
      </c>
      <c r="D141" s="3" t="s">
        <v>434</v>
      </c>
      <c r="E141" s="3" t="str">
        <f t="shared" si="13"/>
        <v>AF1216_February</v>
      </c>
      <c r="F141" s="10">
        <v>50459.104354725758</v>
      </c>
      <c r="G141" s="4" t="str">
        <f t="shared" si="14"/>
        <v>No shock</v>
      </c>
      <c r="H141" s="4">
        <f t="shared" si="10"/>
        <v>0</v>
      </c>
      <c r="I141" s="6">
        <v>0</v>
      </c>
      <c r="J141" s="6">
        <v>0</v>
      </c>
      <c r="L141">
        <f t="shared" si="11"/>
        <v>0</v>
      </c>
      <c r="M141">
        <f t="shared" si="12"/>
        <v>0</v>
      </c>
    </row>
    <row r="142" spans="1:13" ht="17" thickTop="1" thickBot="1" x14ac:dyDescent="0.5">
      <c r="A142" s="50" t="s">
        <v>147</v>
      </c>
      <c r="B142" s="3" t="s">
        <v>402</v>
      </c>
      <c r="C142" s="3" t="s">
        <v>435</v>
      </c>
      <c r="D142" s="3" t="s">
        <v>436</v>
      </c>
      <c r="E142" s="3" t="str">
        <f t="shared" si="13"/>
        <v>AF1217_February</v>
      </c>
      <c r="F142" s="10">
        <v>56689.094424424911</v>
      </c>
      <c r="G142" s="4" t="str">
        <f t="shared" si="14"/>
        <v>No shock</v>
      </c>
      <c r="H142" s="4">
        <f t="shared" si="10"/>
        <v>0</v>
      </c>
      <c r="I142" s="6">
        <v>0</v>
      </c>
      <c r="J142" s="6">
        <v>0</v>
      </c>
      <c r="L142">
        <f t="shared" si="11"/>
        <v>0</v>
      </c>
      <c r="M142">
        <f t="shared" si="12"/>
        <v>0</v>
      </c>
    </row>
    <row r="143" spans="1:13" ht="17" thickTop="1" thickBot="1" x14ac:dyDescent="0.5">
      <c r="A143" s="50" t="s">
        <v>147</v>
      </c>
      <c r="B143" s="3" t="s">
        <v>402</v>
      </c>
      <c r="C143" s="3" t="s">
        <v>437</v>
      </c>
      <c r="D143" s="3" t="s">
        <v>438</v>
      </c>
      <c r="E143" s="3" t="str">
        <f t="shared" si="13"/>
        <v>AF1218_February</v>
      </c>
      <c r="F143" s="10">
        <v>46848.610349035029</v>
      </c>
      <c r="G143" s="4" t="str">
        <f t="shared" si="14"/>
        <v>No shock</v>
      </c>
      <c r="H143" s="4">
        <f t="shared" si="10"/>
        <v>0</v>
      </c>
      <c r="I143" s="6">
        <v>0</v>
      </c>
      <c r="J143" s="6">
        <v>0</v>
      </c>
      <c r="L143">
        <f t="shared" si="11"/>
        <v>0</v>
      </c>
      <c r="M143">
        <f t="shared" si="12"/>
        <v>0</v>
      </c>
    </row>
    <row r="144" spans="1:13" ht="17" thickTop="1" thickBot="1" x14ac:dyDescent="0.5">
      <c r="A144" s="50" t="s">
        <v>147</v>
      </c>
      <c r="B144" s="3" t="s">
        <v>402</v>
      </c>
      <c r="C144" s="3" t="s">
        <v>439</v>
      </c>
      <c r="D144" s="3" t="s">
        <v>440</v>
      </c>
      <c r="E144" s="3" t="str">
        <f t="shared" si="13"/>
        <v>AF1219_February</v>
      </c>
      <c r="F144" s="10">
        <v>8917.7997729786221</v>
      </c>
      <c r="G144" s="4" t="str">
        <f t="shared" si="14"/>
        <v>No shock</v>
      </c>
      <c r="H144" s="4">
        <f t="shared" si="10"/>
        <v>0</v>
      </c>
      <c r="I144" s="6">
        <v>0</v>
      </c>
      <c r="J144" s="6">
        <v>0</v>
      </c>
      <c r="L144">
        <f t="shared" si="11"/>
        <v>0</v>
      </c>
      <c r="M144">
        <f t="shared" si="12"/>
        <v>0</v>
      </c>
    </row>
    <row r="145" spans="1:13" ht="17" thickTop="1" thickBot="1" x14ac:dyDescent="0.5">
      <c r="A145" s="50" t="s">
        <v>147</v>
      </c>
      <c r="B145" s="3" t="s">
        <v>441</v>
      </c>
      <c r="C145" s="3" t="s">
        <v>442</v>
      </c>
      <c r="D145" s="3" t="s">
        <v>443</v>
      </c>
      <c r="E145" s="3" t="str">
        <f t="shared" si="13"/>
        <v>AF1301_February</v>
      </c>
      <c r="F145" s="10">
        <v>160800.67393174165</v>
      </c>
      <c r="G145" s="4" t="str">
        <f t="shared" si="14"/>
        <v>No shock</v>
      </c>
      <c r="H145" s="4">
        <f t="shared" si="10"/>
        <v>0</v>
      </c>
      <c r="I145" s="6">
        <v>0</v>
      </c>
      <c r="J145" s="6">
        <v>0</v>
      </c>
      <c r="L145">
        <f t="shared" si="11"/>
        <v>0</v>
      </c>
      <c r="M145">
        <f t="shared" si="12"/>
        <v>0</v>
      </c>
    </row>
    <row r="146" spans="1:13" ht="17" thickTop="1" thickBot="1" x14ac:dyDescent="0.5">
      <c r="A146" s="50" t="s">
        <v>147</v>
      </c>
      <c r="B146" s="3" t="s">
        <v>441</v>
      </c>
      <c r="C146" s="3" t="s">
        <v>444</v>
      </c>
      <c r="D146" s="3" t="s">
        <v>445</v>
      </c>
      <c r="E146" s="3" t="str">
        <f t="shared" si="13"/>
        <v>AF1302_February</v>
      </c>
      <c r="F146" s="10">
        <v>58706.940707475114</v>
      </c>
      <c r="G146" s="4" t="str">
        <f t="shared" si="14"/>
        <v>No shock</v>
      </c>
      <c r="H146" s="4">
        <f t="shared" si="10"/>
        <v>0</v>
      </c>
      <c r="I146" s="6">
        <v>0</v>
      </c>
      <c r="J146" s="6">
        <v>0</v>
      </c>
      <c r="L146">
        <f t="shared" si="11"/>
        <v>0</v>
      </c>
      <c r="M146">
        <f t="shared" si="12"/>
        <v>0</v>
      </c>
    </row>
    <row r="147" spans="1:13" ht="17" thickTop="1" thickBot="1" x14ac:dyDescent="0.5">
      <c r="A147" s="50" t="s">
        <v>147</v>
      </c>
      <c r="B147" s="3" t="s">
        <v>441</v>
      </c>
      <c r="C147" s="3" t="s">
        <v>446</v>
      </c>
      <c r="D147" s="3" t="s">
        <v>447</v>
      </c>
      <c r="E147" s="3" t="str">
        <f t="shared" si="13"/>
        <v>AF1303_February</v>
      </c>
      <c r="F147" s="10">
        <v>107069.83238015612</v>
      </c>
      <c r="G147" s="4" t="str">
        <f t="shared" si="14"/>
        <v>No shock</v>
      </c>
      <c r="H147" s="4">
        <f t="shared" si="10"/>
        <v>0</v>
      </c>
      <c r="I147" s="6">
        <v>3</v>
      </c>
      <c r="J147" s="6">
        <v>0</v>
      </c>
      <c r="L147">
        <f t="shared" si="11"/>
        <v>0</v>
      </c>
      <c r="M147">
        <f t="shared" si="12"/>
        <v>0</v>
      </c>
    </row>
    <row r="148" spans="1:13" ht="17" thickTop="1" thickBot="1" x14ac:dyDescent="0.5">
      <c r="A148" s="50" t="s">
        <v>147</v>
      </c>
      <c r="B148" s="3" t="s">
        <v>441</v>
      </c>
      <c r="C148" s="3" t="s">
        <v>448</v>
      </c>
      <c r="D148" s="3" t="s">
        <v>449</v>
      </c>
      <c r="E148" s="3" t="str">
        <f t="shared" si="13"/>
        <v>AF1304_February</v>
      </c>
      <c r="F148" s="10">
        <v>13548.310440868383</v>
      </c>
      <c r="G148" s="4" t="str">
        <f t="shared" si="14"/>
        <v>No shock</v>
      </c>
      <c r="H148" s="4">
        <f t="shared" si="10"/>
        <v>0</v>
      </c>
      <c r="I148" s="6">
        <v>0</v>
      </c>
      <c r="J148" s="6">
        <v>0</v>
      </c>
      <c r="L148">
        <f t="shared" si="11"/>
        <v>0</v>
      </c>
      <c r="M148">
        <f t="shared" si="12"/>
        <v>0</v>
      </c>
    </row>
    <row r="149" spans="1:13" ht="17" thickTop="1" thickBot="1" x14ac:dyDescent="0.5">
      <c r="A149" s="50" t="s">
        <v>147</v>
      </c>
      <c r="B149" s="3" t="s">
        <v>441</v>
      </c>
      <c r="C149" s="3" t="s">
        <v>450</v>
      </c>
      <c r="D149" s="3" t="s">
        <v>451</v>
      </c>
      <c r="E149" s="3" t="str">
        <f t="shared" si="13"/>
        <v>AF1305_February</v>
      </c>
      <c r="F149" s="10">
        <v>53954.847757979667</v>
      </c>
      <c r="G149" s="4" t="str">
        <f t="shared" si="14"/>
        <v>No shock</v>
      </c>
      <c r="H149" s="4">
        <f t="shared" si="10"/>
        <v>0</v>
      </c>
      <c r="I149" s="6">
        <v>0</v>
      </c>
      <c r="J149" s="6">
        <v>0</v>
      </c>
      <c r="L149">
        <f t="shared" si="11"/>
        <v>0</v>
      </c>
      <c r="M149">
        <f t="shared" si="12"/>
        <v>0</v>
      </c>
    </row>
    <row r="150" spans="1:13" ht="17" thickTop="1" thickBot="1" x14ac:dyDescent="0.5">
      <c r="A150" s="50" t="s">
        <v>147</v>
      </c>
      <c r="B150" s="3" t="s">
        <v>441</v>
      </c>
      <c r="C150" s="3" t="s">
        <v>452</v>
      </c>
      <c r="D150" s="3" t="s">
        <v>453</v>
      </c>
      <c r="E150" s="3" t="str">
        <f t="shared" si="13"/>
        <v>AF1306_February</v>
      </c>
      <c r="F150" s="10">
        <v>62546.758502136756</v>
      </c>
      <c r="G150" s="4" t="str">
        <f t="shared" si="14"/>
        <v>No shock</v>
      </c>
      <c r="H150" s="4">
        <f t="shared" si="10"/>
        <v>0</v>
      </c>
      <c r="I150" s="6">
        <v>0</v>
      </c>
      <c r="J150" s="6">
        <v>0</v>
      </c>
      <c r="L150">
        <f t="shared" si="11"/>
        <v>0</v>
      </c>
      <c r="M150">
        <f t="shared" si="12"/>
        <v>0</v>
      </c>
    </row>
    <row r="151" spans="1:13" ht="17" thickTop="1" thickBot="1" x14ac:dyDescent="0.5">
      <c r="A151" s="50" t="s">
        <v>147</v>
      </c>
      <c r="B151" s="3" t="s">
        <v>441</v>
      </c>
      <c r="C151" s="3" t="s">
        <v>454</v>
      </c>
      <c r="D151" s="3" t="s">
        <v>455</v>
      </c>
      <c r="E151" s="3" t="str">
        <f t="shared" si="13"/>
        <v>AF1307_February</v>
      </c>
      <c r="F151" s="10">
        <v>91211.96483476313</v>
      </c>
      <c r="G151" s="4" t="str">
        <f t="shared" si="14"/>
        <v>No shock</v>
      </c>
      <c r="H151" s="4">
        <f t="shared" si="10"/>
        <v>0</v>
      </c>
      <c r="I151" s="6">
        <v>1</v>
      </c>
      <c r="J151" s="6">
        <v>0</v>
      </c>
      <c r="L151">
        <f t="shared" si="11"/>
        <v>0</v>
      </c>
      <c r="M151">
        <f t="shared" si="12"/>
        <v>0</v>
      </c>
    </row>
    <row r="152" spans="1:13" ht="17" thickTop="1" thickBot="1" x14ac:dyDescent="0.5">
      <c r="A152" s="50" t="s">
        <v>147</v>
      </c>
      <c r="B152" s="3" t="s">
        <v>441</v>
      </c>
      <c r="C152" s="3" t="s">
        <v>456</v>
      </c>
      <c r="D152" s="3" t="s">
        <v>457</v>
      </c>
      <c r="E152" s="3" t="str">
        <f t="shared" si="13"/>
        <v>AF1308_February</v>
      </c>
      <c r="F152" s="10">
        <v>62435.509280193859</v>
      </c>
      <c r="G152" s="4" t="str">
        <f t="shared" si="14"/>
        <v>No shock</v>
      </c>
      <c r="H152" s="4">
        <f t="shared" si="10"/>
        <v>0</v>
      </c>
      <c r="I152" s="6">
        <v>0</v>
      </c>
      <c r="J152" s="6">
        <v>0</v>
      </c>
      <c r="L152">
        <f t="shared" si="11"/>
        <v>0</v>
      </c>
      <c r="M152">
        <f t="shared" si="12"/>
        <v>0</v>
      </c>
    </row>
    <row r="153" spans="1:13" ht="17" thickTop="1" thickBot="1" x14ac:dyDescent="0.5">
      <c r="A153" s="50" t="s">
        <v>147</v>
      </c>
      <c r="B153" s="3" t="s">
        <v>441</v>
      </c>
      <c r="C153" s="3" t="s">
        <v>458</v>
      </c>
      <c r="D153" s="3" t="s">
        <v>459</v>
      </c>
      <c r="E153" s="3" t="str">
        <f t="shared" si="13"/>
        <v>AF1309_February</v>
      </c>
      <c r="F153" s="10">
        <v>59302.378787750858</v>
      </c>
      <c r="G153" s="4" t="str">
        <f t="shared" si="14"/>
        <v>No shock</v>
      </c>
      <c r="H153" s="4">
        <f t="shared" si="10"/>
        <v>0</v>
      </c>
      <c r="I153" s="6">
        <v>0</v>
      </c>
      <c r="J153" s="6">
        <v>0</v>
      </c>
      <c r="L153">
        <f t="shared" si="11"/>
        <v>0</v>
      </c>
      <c r="M153">
        <f t="shared" si="12"/>
        <v>0</v>
      </c>
    </row>
    <row r="154" spans="1:13" ht="17" thickTop="1" thickBot="1" x14ac:dyDescent="0.5">
      <c r="A154" s="50" t="s">
        <v>147</v>
      </c>
      <c r="B154" s="3" t="s">
        <v>441</v>
      </c>
      <c r="C154" s="3" t="s">
        <v>460</v>
      </c>
      <c r="D154" s="3" t="s">
        <v>461</v>
      </c>
      <c r="E154" s="3" t="str">
        <f t="shared" si="13"/>
        <v>AF1310_February</v>
      </c>
      <c r="F154" s="10">
        <v>110270.78262150612</v>
      </c>
      <c r="G154" s="4" t="str">
        <f t="shared" si="14"/>
        <v>No shock</v>
      </c>
      <c r="H154" s="4">
        <f t="shared" si="10"/>
        <v>0</v>
      </c>
      <c r="I154" s="6">
        <v>0</v>
      </c>
      <c r="J154" s="6">
        <v>0</v>
      </c>
      <c r="L154">
        <f t="shared" si="11"/>
        <v>0</v>
      </c>
      <c r="M154">
        <f t="shared" si="12"/>
        <v>0</v>
      </c>
    </row>
    <row r="155" spans="1:13" ht="17" thickTop="1" thickBot="1" x14ac:dyDescent="0.5">
      <c r="A155" s="50" t="s">
        <v>147</v>
      </c>
      <c r="B155" s="3" t="s">
        <v>441</v>
      </c>
      <c r="C155" s="3" t="s">
        <v>462</v>
      </c>
      <c r="D155" s="3" t="s">
        <v>463</v>
      </c>
      <c r="E155" s="3" t="str">
        <f t="shared" si="13"/>
        <v>AF1311_February</v>
      </c>
      <c r="F155" s="10">
        <v>60397.871723996832</v>
      </c>
      <c r="G155" s="4" t="str">
        <f t="shared" si="14"/>
        <v>No shock</v>
      </c>
      <c r="H155" s="4">
        <f t="shared" si="10"/>
        <v>0</v>
      </c>
      <c r="I155" s="6">
        <v>0</v>
      </c>
      <c r="J155" s="6">
        <v>0</v>
      </c>
      <c r="L155">
        <f t="shared" si="11"/>
        <v>0</v>
      </c>
      <c r="M155">
        <f t="shared" si="12"/>
        <v>0</v>
      </c>
    </row>
    <row r="156" spans="1:13" ht="17" thickTop="1" thickBot="1" x14ac:dyDescent="0.5">
      <c r="A156" s="50" t="s">
        <v>147</v>
      </c>
      <c r="B156" s="3" t="s">
        <v>464</v>
      </c>
      <c r="C156" s="3" t="s">
        <v>465</v>
      </c>
      <c r="D156" s="3" t="s">
        <v>466</v>
      </c>
      <c r="E156" s="3" t="str">
        <f t="shared" si="13"/>
        <v>AF1401_February</v>
      </c>
      <c r="F156" s="10">
        <v>236627.29283977515</v>
      </c>
      <c r="G156" s="4" t="str">
        <f t="shared" si="14"/>
        <v>No shock</v>
      </c>
      <c r="H156" s="4">
        <f t="shared" si="10"/>
        <v>0</v>
      </c>
      <c r="I156" s="6">
        <v>1</v>
      </c>
      <c r="J156" s="6">
        <v>0</v>
      </c>
      <c r="L156">
        <f t="shared" si="11"/>
        <v>0</v>
      </c>
      <c r="M156">
        <f t="shared" si="12"/>
        <v>0</v>
      </c>
    </row>
    <row r="157" spans="1:13" ht="17" thickTop="1" thickBot="1" x14ac:dyDescent="0.5">
      <c r="A157" s="50" t="s">
        <v>147</v>
      </c>
      <c r="B157" s="3" t="s">
        <v>464</v>
      </c>
      <c r="C157" s="3" t="s">
        <v>467</v>
      </c>
      <c r="D157" s="3" t="s">
        <v>468</v>
      </c>
      <c r="E157" s="3" t="str">
        <f t="shared" si="13"/>
        <v>AF1402_February</v>
      </c>
      <c r="F157" s="10">
        <v>91550.623171260071</v>
      </c>
      <c r="G157" s="4" t="str">
        <f t="shared" si="14"/>
        <v>No shock</v>
      </c>
      <c r="H157" s="4">
        <f t="shared" si="10"/>
        <v>0</v>
      </c>
      <c r="I157" s="6">
        <v>0</v>
      </c>
      <c r="J157" s="6">
        <v>0</v>
      </c>
      <c r="L157">
        <f t="shared" si="11"/>
        <v>0</v>
      </c>
      <c r="M157">
        <f t="shared" si="12"/>
        <v>0</v>
      </c>
    </row>
    <row r="158" spans="1:13" ht="17" thickTop="1" thickBot="1" x14ac:dyDescent="0.5">
      <c r="A158" s="50" t="s">
        <v>147</v>
      </c>
      <c r="B158" s="3" t="s">
        <v>464</v>
      </c>
      <c r="C158" s="3" t="s">
        <v>469</v>
      </c>
      <c r="D158" s="3" t="s">
        <v>470</v>
      </c>
      <c r="E158" s="3" t="str">
        <f t="shared" si="13"/>
        <v>AF1403_February</v>
      </c>
      <c r="F158" s="10">
        <v>48596.213480007718</v>
      </c>
      <c r="G158" s="4" t="str">
        <f t="shared" si="14"/>
        <v>No shock</v>
      </c>
      <c r="H158" s="4">
        <f t="shared" si="10"/>
        <v>0</v>
      </c>
      <c r="I158" s="6">
        <v>0</v>
      </c>
      <c r="J158" s="6">
        <v>0</v>
      </c>
      <c r="L158">
        <f t="shared" si="11"/>
        <v>0</v>
      </c>
      <c r="M158">
        <f t="shared" si="12"/>
        <v>0</v>
      </c>
    </row>
    <row r="159" spans="1:13" ht="17" thickTop="1" thickBot="1" x14ac:dyDescent="0.5">
      <c r="A159" s="50" t="s">
        <v>147</v>
      </c>
      <c r="B159" s="3" t="s">
        <v>464</v>
      </c>
      <c r="C159" s="3" t="s">
        <v>471</v>
      </c>
      <c r="D159" s="3" t="s">
        <v>472</v>
      </c>
      <c r="E159" s="3" t="str">
        <f t="shared" si="13"/>
        <v>AF1404_February</v>
      </c>
      <c r="F159" s="10">
        <v>68968.238158776279</v>
      </c>
      <c r="G159" s="4" t="str">
        <f t="shared" si="14"/>
        <v>No shock</v>
      </c>
      <c r="H159" s="4">
        <f t="shared" si="10"/>
        <v>0</v>
      </c>
      <c r="I159" s="6">
        <v>0</v>
      </c>
      <c r="J159" s="6">
        <v>0</v>
      </c>
      <c r="L159">
        <f t="shared" si="11"/>
        <v>0</v>
      </c>
      <c r="M159">
        <f t="shared" si="12"/>
        <v>0</v>
      </c>
    </row>
    <row r="160" spans="1:13" ht="17" thickTop="1" thickBot="1" x14ac:dyDescent="0.5">
      <c r="A160" s="50" t="s">
        <v>147</v>
      </c>
      <c r="B160" s="3" t="s">
        <v>464</v>
      </c>
      <c r="C160" s="3" t="s">
        <v>473</v>
      </c>
      <c r="D160" s="3" t="s">
        <v>474</v>
      </c>
      <c r="E160" s="3" t="str">
        <f t="shared" si="13"/>
        <v>AF1405_February</v>
      </c>
      <c r="F160" s="10">
        <v>63910.618529353531</v>
      </c>
      <c r="G160" s="4" t="str">
        <f t="shared" si="14"/>
        <v>No shock</v>
      </c>
      <c r="H160" s="4">
        <f t="shared" si="10"/>
        <v>0</v>
      </c>
      <c r="I160" s="6">
        <v>0</v>
      </c>
      <c r="J160" s="6">
        <v>0</v>
      </c>
      <c r="L160">
        <f t="shared" si="11"/>
        <v>0</v>
      </c>
      <c r="M160">
        <f t="shared" si="12"/>
        <v>0</v>
      </c>
    </row>
    <row r="161" spans="1:13" ht="17" thickTop="1" thickBot="1" x14ac:dyDescent="0.5">
      <c r="A161" s="50" t="s">
        <v>147</v>
      </c>
      <c r="B161" s="3" t="s">
        <v>464</v>
      </c>
      <c r="C161" s="3" t="s">
        <v>475</v>
      </c>
      <c r="D161" s="3" t="s">
        <v>476</v>
      </c>
      <c r="E161" s="3" t="str">
        <f t="shared" si="13"/>
        <v>AF1406_February</v>
      </c>
      <c r="F161" s="10">
        <v>53703.410879587544</v>
      </c>
      <c r="G161" s="4" t="str">
        <f t="shared" si="14"/>
        <v>No shock</v>
      </c>
      <c r="H161" s="4">
        <f t="shared" si="10"/>
        <v>0</v>
      </c>
      <c r="I161" s="6">
        <v>0</v>
      </c>
      <c r="J161" s="6">
        <v>0</v>
      </c>
      <c r="L161">
        <f t="shared" si="11"/>
        <v>0</v>
      </c>
      <c r="M161">
        <f t="shared" si="12"/>
        <v>0</v>
      </c>
    </row>
    <row r="162" spans="1:13" ht="17" thickTop="1" thickBot="1" x14ac:dyDescent="0.5">
      <c r="A162" s="50" t="s">
        <v>147</v>
      </c>
      <c r="B162" s="3" t="s">
        <v>464</v>
      </c>
      <c r="C162" s="3" t="s">
        <v>477</v>
      </c>
      <c r="D162" s="3" t="s">
        <v>478</v>
      </c>
      <c r="E162" s="3" t="str">
        <f t="shared" si="13"/>
        <v>AF1407_February</v>
      </c>
      <c r="F162" s="10">
        <v>94953.950859489763</v>
      </c>
      <c r="G162" s="4" t="str">
        <f t="shared" si="14"/>
        <v>No shock</v>
      </c>
      <c r="H162" s="4">
        <f t="shared" si="10"/>
        <v>0</v>
      </c>
      <c r="I162" s="6">
        <v>0</v>
      </c>
      <c r="J162" s="6">
        <v>0</v>
      </c>
      <c r="L162">
        <f t="shared" si="11"/>
        <v>0</v>
      </c>
      <c r="M162">
        <f t="shared" si="12"/>
        <v>0</v>
      </c>
    </row>
    <row r="163" spans="1:13" ht="17" thickTop="1" thickBot="1" x14ac:dyDescent="0.5">
      <c r="A163" s="50" t="s">
        <v>147</v>
      </c>
      <c r="B163" s="3" t="s">
        <v>464</v>
      </c>
      <c r="C163" s="3" t="s">
        <v>479</v>
      </c>
      <c r="D163" s="3" t="s">
        <v>480</v>
      </c>
      <c r="E163" s="3" t="str">
        <f t="shared" si="13"/>
        <v>AF1408_February</v>
      </c>
      <c r="F163" s="10">
        <v>71889.900271477381</v>
      </c>
      <c r="G163" s="4" t="str">
        <f t="shared" si="14"/>
        <v>No shock</v>
      </c>
      <c r="H163" s="4">
        <f t="shared" si="10"/>
        <v>0</v>
      </c>
      <c r="I163" s="6">
        <v>0</v>
      </c>
      <c r="J163" s="6">
        <v>0</v>
      </c>
      <c r="L163">
        <f t="shared" si="11"/>
        <v>0</v>
      </c>
      <c r="M163">
        <f t="shared" si="12"/>
        <v>0</v>
      </c>
    </row>
    <row r="164" spans="1:13" ht="17" thickTop="1" thickBot="1" x14ac:dyDescent="0.5">
      <c r="A164" s="50" t="s">
        <v>147</v>
      </c>
      <c r="B164" s="3" t="s">
        <v>464</v>
      </c>
      <c r="C164" s="3" t="s">
        <v>481</v>
      </c>
      <c r="D164" s="3" t="s">
        <v>482</v>
      </c>
      <c r="E164" s="3" t="str">
        <f t="shared" si="13"/>
        <v>AF1409_February</v>
      </c>
      <c r="F164" s="10">
        <v>39014.586161993961</v>
      </c>
      <c r="G164" s="4" t="str">
        <f t="shared" si="14"/>
        <v>No shock</v>
      </c>
      <c r="H164" s="4">
        <f t="shared" si="10"/>
        <v>0</v>
      </c>
      <c r="I164" s="6">
        <v>0</v>
      </c>
      <c r="J164" s="6">
        <v>0</v>
      </c>
      <c r="L164">
        <f t="shared" si="11"/>
        <v>0</v>
      </c>
      <c r="M164">
        <f t="shared" si="12"/>
        <v>0</v>
      </c>
    </row>
    <row r="165" spans="1:13" ht="17" thickTop="1" thickBot="1" x14ac:dyDescent="0.5">
      <c r="A165" s="50" t="s">
        <v>147</v>
      </c>
      <c r="B165" s="3" t="s">
        <v>464</v>
      </c>
      <c r="C165" s="3" t="s">
        <v>483</v>
      </c>
      <c r="D165" s="3" t="s">
        <v>484</v>
      </c>
      <c r="E165" s="3" t="str">
        <f t="shared" si="13"/>
        <v>AF1410_February</v>
      </c>
      <c r="F165" s="10">
        <v>14543.364046217341</v>
      </c>
      <c r="G165" s="4" t="str">
        <f t="shared" si="14"/>
        <v>No shock</v>
      </c>
      <c r="H165" s="4">
        <f t="shared" si="10"/>
        <v>0</v>
      </c>
      <c r="I165" s="6">
        <v>0</v>
      </c>
      <c r="J165" s="6">
        <v>0</v>
      </c>
      <c r="L165">
        <f t="shared" si="11"/>
        <v>0</v>
      </c>
      <c r="M165">
        <f t="shared" si="12"/>
        <v>0</v>
      </c>
    </row>
    <row r="166" spans="1:13" ht="17" thickTop="1" thickBot="1" x14ac:dyDescent="0.5">
      <c r="A166" s="50" t="s">
        <v>147</v>
      </c>
      <c r="B166" s="3" t="s">
        <v>464</v>
      </c>
      <c r="C166" s="3" t="s">
        <v>485</v>
      </c>
      <c r="D166" s="3" t="s">
        <v>486</v>
      </c>
      <c r="E166" s="3" t="str">
        <f t="shared" si="13"/>
        <v>AF1411_February</v>
      </c>
      <c r="F166" s="10">
        <v>26871.359355242614</v>
      </c>
      <c r="G166" s="4" t="str">
        <f t="shared" si="14"/>
        <v>No shock</v>
      </c>
      <c r="H166" s="4">
        <f t="shared" si="10"/>
        <v>0</v>
      </c>
      <c r="I166" s="6">
        <v>0</v>
      </c>
      <c r="J166" s="6">
        <v>0</v>
      </c>
      <c r="L166">
        <f t="shared" si="11"/>
        <v>0</v>
      </c>
      <c r="M166">
        <f t="shared" si="12"/>
        <v>0</v>
      </c>
    </row>
    <row r="167" spans="1:13" ht="17" thickTop="1" thickBot="1" x14ac:dyDescent="0.5">
      <c r="A167" s="50" t="s">
        <v>147</v>
      </c>
      <c r="B167" s="3" t="s">
        <v>464</v>
      </c>
      <c r="C167" s="3" t="s">
        <v>487</v>
      </c>
      <c r="D167" s="3" t="s">
        <v>488</v>
      </c>
      <c r="E167" s="3" t="str">
        <f t="shared" si="13"/>
        <v>AF1412_February</v>
      </c>
      <c r="F167" s="10">
        <v>15487.619869952956</v>
      </c>
      <c r="G167" s="4" t="str">
        <f t="shared" si="14"/>
        <v>No shock</v>
      </c>
      <c r="H167" s="4">
        <f t="shared" si="10"/>
        <v>0</v>
      </c>
      <c r="I167" s="6">
        <v>0</v>
      </c>
      <c r="J167" s="6">
        <v>0</v>
      </c>
      <c r="L167">
        <f t="shared" si="11"/>
        <v>0</v>
      </c>
      <c r="M167">
        <f t="shared" si="12"/>
        <v>0</v>
      </c>
    </row>
    <row r="168" spans="1:13" ht="17" thickTop="1" thickBot="1" x14ac:dyDescent="0.5">
      <c r="A168" s="50" t="s">
        <v>147</v>
      </c>
      <c r="B168" s="3" t="s">
        <v>464</v>
      </c>
      <c r="C168" s="3" t="s">
        <v>489</v>
      </c>
      <c r="D168" s="3" t="s">
        <v>490</v>
      </c>
      <c r="E168" s="3" t="str">
        <f t="shared" si="13"/>
        <v>AF1413_February</v>
      </c>
      <c r="F168" s="10">
        <v>47864.127730636872</v>
      </c>
      <c r="G168" s="4" t="str">
        <f t="shared" si="14"/>
        <v>No shock</v>
      </c>
      <c r="H168" s="4">
        <f t="shared" si="10"/>
        <v>0</v>
      </c>
      <c r="I168" s="6">
        <v>0</v>
      </c>
      <c r="J168" s="6">
        <v>0</v>
      </c>
      <c r="L168">
        <f t="shared" si="11"/>
        <v>0</v>
      </c>
      <c r="M168">
        <f t="shared" si="12"/>
        <v>0</v>
      </c>
    </row>
    <row r="169" spans="1:13" ht="17" thickTop="1" thickBot="1" x14ac:dyDescent="0.5">
      <c r="A169" s="50" t="s">
        <v>147</v>
      </c>
      <c r="B169" s="3" t="s">
        <v>491</v>
      </c>
      <c r="C169" s="3" t="s">
        <v>492</v>
      </c>
      <c r="D169" s="3" t="s">
        <v>493</v>
      </c>
      <c r="E169" s="3" t="str">
        <f t="shared" si="13"/>
        <v>AF1501_February</v>
      </c>
      <c r="F169" s="10">
        <v>44717.408548621977</v>
      </c>
      <c r="G169" s="4" t="str">
        <f t="shared" si="14"/>
        <v>No shock</v>
      </c>
      <c r="H169" s="4">
        <f t="shared" si="10"/>
        <v>0</v>
      </c>
      <c r="I169" s="6">
        <v>2</v>
      </c>
      <c r="J169" s="6">
        <v>0</v>
      </c>
      <c r="L169">
        <f t="shared" si="11"/>
        <v>0</v>
      </c>
      <c r="M169">
        <f t="shared" si="12"/>
        <v>0</v>
      </c>
    </row>
    <row r="170" spans="1:13" ht="17" thickTop="1" thickBot="1" x14ac:dyDescent="0.5">
      <c r="A170" s="50" t="s">
        <v>147</v>
      </c>
      <c r="B170" s="3" t="s">
        <v>491</v>
      </c>
      <c r="C170" s="3" t="s">
        <v>494</v>
      </c>
      <c r="D170" s="3" t="s">
        <v>495</v>
      </c>
      <c r="E170" s="3" t="str">
        <f t="shared" si="13"/>
        <v>AF1502_February</v>
      </c>
      <c r="F170" s="10">
        <v>33378.420540768187</v>
      </c>
      <c r="G170" s="4" t="str">
        <f t="shared" si="14"/>
        <v>No shock</v>
      </c>
      <c r="H170" s="4">
        <f t="shared" si="10"/>
        <v>0</v>
      </c>
      <c r="I170" s="6">
        <v>0</v>
      </c>
      <c r="J170" s="6">
        <v>0</v>
      </c>
      <c r="L170">
        <f t="shared" si="11"/>
        <v>0</v>
      </c>
      <c r="M170">
        <f t="shared" si="12"/>
        <v>0</v>
      </c>
    </row>
    <row r="171" spans="1:13" ht="17" thickTop="1" thickBot="1" x14ac:dyDescent="0.5">
      <c r="A171" s="50" t="s">
        <v>147</v>
      </c>
      <c r="B171" s="3" t="s">
        <v>491</v>
      </c>
      <c r="C171" s="3" t="s">
        <v>496</v>
      </c>
      <c r="D171" s="3" t="s">
        <v>497</v>
      </c>
      <c r="E171" s="3" t="str">
        <f t="shared" si="13"/>
        <v>AF1503_February</v>
      </c>
      <c r="F171" s="10">
        <v>41389.877917214944</v>
      </c>
      <c r="G171" s="4" t="str">
        <f t="shared" si="14"/>
        <v>No shock</v>
      </c>
      <c r="H171" s="4">
        <f t="shared" si="10"/>
        <v>0</v>
      </c>
      <c r="I171" s="6">
        <v>2</v>
      </c>
      <c r="J171" s="6">
        <v>0</v>
      </c>
      <c r="L171">
        <f t="shared" si="11"/>
        <v>0</v>
      </c>
      <c r="M171">
        <f t="shared" si="12"/>
        <v>0</v>
      </c>
    </row>
    <row r="172" spans="1:13" ht="17" thickTop="1" thickBot="1" x14ac:dyDescent="0.5">
      <c r="A172" s="50" t="s">
        <v>147</v>
      </c>
      <c r="B172" s="3" t="s">
        <v>491</v>
      </c>
      <c r="C172" s="3" t="s">
        <v>498</v>
      </c>
      <c r="D172" s="3" t="s">
        <v>499</v>
      </c>
      <c r="E172" s="3" t="str">
        <f t="shared" si="13"/>
        <v>AF1504_February</v>
      </c>
      <c r="F172" s="10">
        <v>48743.927279628544</v>
      </c>
      <c r="G172" s="4" t="str">
        <f t="shared" si="14"/>
        <v>No shock</v>
      </c>
      <c r="H172" s="4">
        <f t="shared" si="10"/>
        <v>0</v>
      </c>
      <c r="I172" s="6">
        <v>0</v>
      </c>
      <c r="J172" s="6">
        <v>0</v>
      </c>
      <c r="L172">
        <f t="shared" si="11"/>
        <v>0</v>
      </c>
      <c r="M172">
        <f t="shared" si="12"/>
        <v>0</v>
      </c>
    </row>
    <row r="173" spans="1:13" ht="17" thickTop="1" thickBot="1" x14ac:dyDescent="0.5">
      <c r="A173" s="50" t="s">
        <v>147</v>
      </c>
      <c r="B173" s="3" t="s">
        <v>491</v>
      </c>
      <c r="C173" s="3" t="s">
        <v>500</v>
      </c>
      <c r="D173" s="3" t="s">
        <v>501</v>
      </c>
      <c r="E173" s="3" t="str">
        <f t="shared" si="13"/>
        <v>AF1505_February</v>
      </c>
      <c r="F173" s="10">
        <v>47678.269704310937</v>
      </c>
      <c r="G173" s="4" t="str">
        <f t="shared" si="14"/>
        <v>No shock</v>
      </c>
      <c r="H173" s="4">
        <f t="shared" si="10"/>
        <v>0</v>
      </c>
      <c r="I173" s="6">
        <v>1</v>
      </c>
      <c r="J173" s="6">
        <v>0</v>
      </c>
      <c r="L173">
        <f t="shared" si="11"/>
        <v>0</v>
      </c>
      <c r="M173">
        <f t="shared" si="12"/>
        <v>0</v>
      </c>
    </row>
    <row r="174" spans="1:13" ht="17" thickTop="1" thickBot="1" x14ac:dyDescent="0.5">
      <c r="A174" s="50" t="s">
        <v>147</v>
      </c>
      <c r="B174" s="3" t="s">
        <v>491</v>
      </c>
      <c r="C174" s="3" t="s">
        <v>502</v>
      </c>
      <c r="D174" s="3" t="s">
        <v>503</v>
      </c>
      <c r="E174" s="3" t="str">
        <f t="shared" si="13"/>
        <v>AF1506_February</v>
      </c>
      <c r="F174" s="10">
        <v>65995.921404259017</v>
      </c>
      <c r="G174" s="4" t="str">
        <f t="shared" si="14"/>
        <v>No shock</v>
      </c>
      <c r="H174" s="4">
        <f t="shared" si="10"/>
        <v>0</v>
      </c>
      <c r="I174" s="6">
        <v>1</v>
      </c>
      <c r="J174" s="6">
        <v>0</v>
      </c>
      <c r="L174">
        <f t="shared" si="11"/>
        <v>0</v>
      </c>
      <c r="M174">
        <f t="shared" si="12"/>
        <v>0</v>
      </c>
    </row>
    <row r="175" spans="1:13" ht="17" thickTop="1" thickBot="1" x14ac:dyDescent="0.5">
      <c r="A175" s="50" t="s">
        <v>147</v>
      </c>
      <c r="B175" s="3" t="s">
        <v>491</v>
      </c>
      <c r="C175" s="3" t="s">
        <v>504</v>
      </c>
      <c r="D175" s="3" t="s">
        <v>505</v>
      </c>
      <c r="E175" s="3" t="str">
        <f t="shared" si="13"/>
        <v>AF1507_February</v>
      </c>
      <c r="F175" s="10">
        <v>71397.522618927876</v>
      </c>
      <c r="G175" s="4" t="str">
        <f t="shared" si="14"/>
        <v>No shock</v>
      </c>
      <c r="H175" s="4">
        <f t="shared" si="10"/>
        <v>0</v>
      </c>
      <c r="I175" s="6">
        <v>1</v>
      </c>
      <c r="J175" s="6">
        <v>0</v>
      </c>
      <c r="L175">
        <f t="shared" si="11"/>
        <v>0</v>
      </c>
      <c r="M175">
        <f t="shared" si="12"/>
        <v>0</v>
      </c>
    </row>
    <row r="176" spans="1:13" ht="17" thickTop="1" thickBot="1" x14ac:dyDescent="0.5">
      <c r="A176" s="50" t="s">
        <v>147</v>
      </c>
      <c r="B176" s="3" t="s">
        <v>491</v>
      </c>
      <c r="C176" s="3" t="s">
        <v>506</v>
      </c>
      <c r="D176" s="3" t="s">
        <v>507</v>
      </c>
      <c r="E176" s="3" t="str">
        <f t="shared" si="13"/>
        <v>AF1508_February</v>
      </c>
      <c r="F176" s="10">
        <v>43354.742530853924</v>
      </c>
      <c r="G176" s="4" t="str">
        <f t="shared" si="14"/>
        <v>No shock</v>
      </c>
      <c r="H176" s="4">
        <f t="shared" si="10"/>
        <v>0</v>
      </c>
      <c r="I176" s="6">
        <v>1</v>
      </c>
      <c r="J176" s="6">
        <v>0</v>
      </c>
      <c r="L176">
        <f t="shared" si="11"/>
        <v>0</v>
      </c>
      <c r="M176">
        <f t="shared" si="12"/>
        <v>0</v>
      </c>
    </row>
    <row r="177" spans="1:13" ht="17" thickTop="1" thickBot="1" x14ac:dyDescent="0.5">
      <c r="A177" s="50" t="s">
        <v>147</v>
      </c>
      <c r="B177" s="3" t="s">
        <v>491</v>
      </c>
      <c r="C177" s="3" t="s">
        <v>508</v>
      </c>
      <c r="D177" s="3" t="s">
        <v>509</v>
      </c>
      <c r="E177" s="3" t="str">
        <f t="shared" si="13"/>
        <v>AF1509_February</v>
      </c>
      <c r="F177" s="10">
        <v>49121.999072812396</v>
      </c>
      <c r="G177" s="4" t="str">
        <f t="shared" si="14"/>
        <v>No shock</v>
      </c>
      <c r="H177" s="4">
        <f t="shared" si="10"/>
        <v>0</v>
      </c>
      <c r="I177" s="6">
        <v>3</v>
      </c>
      <c r="J177" s="6">
        <v>0</v>
      </c>
      <c r="L177">
        <f t="shared" si="11"/>
        <v>0</v>
      </c>
      <c r="M177">
        <f t="shared" si="12"/>
        <v>0</v>
      </c>
    </row>
    <row r="178" spans="1:13" ht="17" thickTop="1" thickBot="1" x14ac:dyDescent="0.5">
      <c r="A178" s="50" t="s">
        <v>147</v>
      </c>
      <c r="B178" s="3" t="s">
        <v>491</v>
      </c>
      <c r="C178" s="3" t="s">
        <v>510</v>
      </c>
      <c r="D178" s="3" t="s">
        <v>511</v>
      </c>
      <c r="E178" s="3" t="str">
        <f t="shared" si="13"/>
        <v>AF1510_February</v>
      </c>
      <c r="F178" s="10">
        <v>38569.0514729028</v>
      </c>
      <c r="G178" s="4" t="str">
        <f t="shared" si="14"/>
        <v>No shock</v>
      </c>
      <c r="H178" s="4">
        <f t="shared" si="10"/>
        <v>0</v>
      </c>
      <c r="I178" s="6">
        <v>1</v>
      </c>
      <c r="J178" s="6">
        <v>0</v>
      </c>
      <c r="L178">
        <f t="shared" si="11"/>
        <v>0</v>
      </c>
      <c r="M178">
        <f t="shared" si="12"/>
        <v>0</v>
      </c>
    </row>
    <row r="179" spans="1:13" ht="17" thickTop="1" thickBot="1" x14ac:dyDescent="0.5">
      <c r="A179" s="50" t="s">
        <v>147</v>
      </c>
      <c r="B179" s="3" t="s">
        <v>491</v>
      </c>
      <c r="C179" s="3" t="s">
        <v>512</v>
      </c>
      <c r="D179" s="3" t="s">
        <v>513</v>
      </c>
      <c r="E179" s="3" t="str">
        <f t="shared" si="13"/>
        <v>AF1511_February</v>
      </c>
      <c r="F179" s="10">
        <v>49878.869008730217</v>
      </c>
      <c r="G179" s="4" t="str">
        <f t="shared" si="14"/>
        <v>No shock</v>
      </c>
      <c r="H179" s="4">
        <f t="shared" si="10"/>
        <v>0</v>
      </c>
      <c r="I179" s="6">
        <v>0</v>
      </c>
      <c r="J179" s="6">
        <v>0</v>
      </c>
      <c r="L179">
        <f t="shared" si="11"/>
        <v>0</v>
      </c>
      <c r="M179">
        <f t="shared" si="12"/>
        <v>0</v>
      </c>
    </row>
    <row r="180" spans="1:13" ht="17" thickTop="1" thickBot="1" x14ac:dyDescent="0.5">
      <c r="A180" s="50" t="s">
        <v>147</v>
      </c>
      <c r="B180" s="3" t="s">
        <v>491</v>
      </c>
      <c r="C180" s="3" t="s">
        <v>514</v>
      </c>
      <c r="D180" s="3" t="s">
        <v>515</v>
      </c>
      <c r="E180" s="3" t="str">
        <f t="shared" si="13"/>
        <v>AF1512_February</v>
      </c>
      <c r="F180" s="10">
        <v>32317.607579902706</v>
      </c>
      <c r="G180" s="4" t="str">
        <f t="shared" si="14"/>
        <v>No shock</v>
      </c>
      <c r="H180" s="4">
        <f t="shared" si="10"/>
        <v>0</v>
      </c>
      <c r="I180" s="6">
        <v>0</v>
      </c>
      <c r="J180" s="6">
        <v>0</v>
      </c>
      <c r="L180">
        <f t="shared" si="11"/>
        <v>0</v>
      </c>
      <c r="M180">
        <f t="shared" si="12"/>
        <v>0</v>
      </c>
    </row>
    <row r="181" spans="1:13" ht="17" thickTop="1" thickBot="1" x14ac:dyDescent="0.5">
      <c r="A181" s="50" t="s">
        <v>147</v>
      </c>
      <c r="B181" s="3" t="s">
        <v>491</v>
      </c>
      <c r="C181" s="3" t="s">
        <v>516</v>
      </c>
      <c r="D181" s="3" t="s">
        <v>517</v>
      </c>
      <c r="E181" s="3" t="str">
        <f t="shared" si="13"/>
        <v>AF1513_February</v>
      </c>
      <c r="F181" s="10">
        <v>41239.564674468711</v>
      </c>
      <c r="G181" s="4" t="str">
        <f t="shared" si="14"/>
        <v>No shock</v>
      </c>
      <c r="H181" s="4">
        <f t="shared" si="10"/>
        <v>0</v>
      </c>
      <c r="I181" s="6">
        <v>0</v>
      </c>
      <c r="J181" s="6">
        <v>0</v>
      </c>
      <c r="L181">
        <f t="shared" si="11"/>
        <v>0</v>
      </c>
      <c r="M181">
        <f t="shared" si="12"/>
        <v>0</v>
      </c>
    </row>
    <row r="182" spans="1:13" ht="17" thickTop="1" thickBot="1" x14ac:dyDescent="0.5">
      <c r="A182" s="50" t="s">
        <v>147</v>
      </c>
      <c r="B182" s="3" t="s">
        <v>491</v>
      </c>
      <c r="C182" s="3" t="s">
        <v>518</v>
      </c>
      <c r="D182" s="3" t="s">
        <v>519</v>
      </c>
      <c r="E182" s="3" t="str">
        <f t="shared" si="13"/>
        <v>AF1514_February</v>
      </c>
      <c r="F182" s="10">
        <v>31928.619986404537</v>
      </c>
      <c r="G182" s="4" t="str">
        <f t="shared" si="14"/>
        <v>No shock</v>
      </c>
      <c r="H182" s="4">
        <f t="shared" si="10"/>
        <v>0</v>
      </c>
      <c r="I182" s="6">
        <v>1</v>
      </c>
      <c r="J182" s="6">
        <v>0</v>
      </c>
      <c r="L182">
        <f t="shared" si="11"/>
        <v>0</v>
      </c>
      <c r="M182">
        <f t="shared" si="12"/>
        <v>0</v>
      </c>
    </row>
    <row r="183" spans="1:13" ht="17" thickTop="1" thickBot="1" x14ac:dyDescent="0.5">
      <c r="A183" s="50" t="s">
        <v>147</v>
      </c>
      <c r="B183" s="3" t="s">
        <v>491</v>
      </c>
      <c r="C183" s="3" t="s">
        <v>520</v>
      </c>
      <c r="D183" s="3" t="s">
        <v>521</v>
      </c>
      <c r="E183" s="3" t="str">
        <f t="shared" si="13"/>
        <v>AF1515_February</v>
      </c>
      <c r="F183" s="10">
        <v>45983.613975665248</v>
      </c>
      <c r="G183" s="4" t="str">
        <f t="shared" si="14"/>
        <v>No shock</v>
      </c>
      <c r="H183" s="4">
        <f t="shared" si="10"/>
        <v>0</v>
      </c>
      <c r="I183" s="6">
        <v>4</v>
      </c>
      <c r="J183" s="6">
        <v>0</v>
      </c>
      <c r="L183">
        <f t="shared" si="11"/>
        <v>0</v>
      </c>
      <c r="M183">
        <f t="shared" si="12"/>
        <v>0</v>
      </c>
    </row>
    <row r="184" spans="1:13" ht="17" thickTop="1" thickBot="1" x14ac:dyDescent="0.5">
      <c r="A184" s="50" t="s">
        <v>147</v>
      </c>
      <c r="B184" s="3" t="s">
        <v>522</v>
      </c>
      <c r="C184" s="3" t="s">
        <v>523</v>
      </c>
      <c r="D184" s="3" t="s">
        <v>524</v>
      </c>
      <c r="E184" s="3" t="str">
        <f t="shared" si="13"/>
        <v>AF1601_February</v>
      </c>
      <c r="F184" s="10">
        <v>19269.770427308591</v>
      </c>
      <c r="G184" s="4" t="str">
        <f t="shared" si="14"/>
        <v>No shock</v>
      </c>
      <c r="H184" s="4">
        <f t="shared" si="10"/>
        <v>0</v>
      </c>
      <c r="I184" s="6">
        <v>0</v>
      </c>
      <c r="J184" s="6">
        <v>0</v>
      </c>
      <c r="L184">
        <f t="shared" si="11"/>
        <v>0</v>
      </c>
      <c r="M184">
        <f t="shared" si="12"/>
        <v>0</v>
      </c>
    </row>
    <row r="185" spans="1:13" ht="17" thickTop="1" thickBot="1" x14ac:dyDescent="0.5">
      <c r="A185" s="50" t="s">
        <v>147</v>
      </c>
      <c r="B185" s="3" t="s">
        <v>522</v>
      </c>
      <c r="C185" s="3" t="s">
        <v>525</v>
      </c>
      <c r="D185" s="3" t="s">
        <v>526</v>
      </c>
      <c r="E185" s="3" t="str">
        <f t="shared" si="13"/>
        <v>AF1602_February</v>
      </c>
      <c r="F185" s="10">
        <v>43314.616355697653</v>
      </c>
      <c r="G185" s="4" t="str">
        <f t="shared" si="14"/>
        <v>No shock</v>
      </c>
      <c r="H185" s="4">
        <f t="shared" si="10"/>
        <v>0</v>
      </c>
      <c r="I185" s="6">
        <v>0</v>
      </c>
      <c r="J185" s="6">
        <v>0</v>
      </c>
      <c r="L185">
        <f t="shared" si="11"/>
        <v>0</v>
      </c>
      <c r="M185">
        <f t="shared" si="12"/>
        <v>0</v>
      </c>
    </row>
    <row r="186" spans="1:13" ht="17" thickTop="1" thickBot="1" x14ac:dyDescent="0.5">
      <c r="A186" s="50" t="s">
        <v>147</v>
      </c>
      <c r="B186" s="3" t="s">
        <v>522</v>
      </c>
      <c r="C186" s="3" t="s">
        <v>527</v>
      </c>
      <c r="D186" s="3" t="s">
        <v>528</v>
      </c>
      <c r="E186" s="3" t="str">
        <f t="shared" si="13"/>
        <v>AF1603_February</v>
      </c>
      <c r="F186" s="10">
        <v>15879.107202756784</v>
      </c>
      <c r="G186" s="4" t="str">
        <f t="shared" si="14"/>
        <v>No shock</v>
      </c>
      <c r="H186" s="4">
        <f t="shared" si="10"/>
        <v>0</v>
      </c>
      <c r="I186" s="6">
        <v>0</v>
      </c>
      <c r="J186" s="6">
        <v>0</v>
      </c>
      <c r="L186">
        <f t="shared" si="11"/>
        <v>0</v>
      </c>
      <c r="M186">
        <f t="shared" si="12"/>
        <v>0</v>
      </c>
    </row>
    <row r="187" spans="1:13" ht="17" thickTop="1" thickBot="1" x14ac:dyDescent="0.5">
      <c r="A187" s="50" t="s">
        <v>147</v>
      </c>
      <c r="B187" s="3" t="s">
        <v>522</v>
      </c>
      <c r="C187" s="3" t="s">
        <v>529</v>
      </c>
      <c r="D187" s="3" t="s">
        <v>530</v>
      </c>
      <c r="E187" s="3" t="str">
        <f t="shared" si="13"/>
        <v>AF1604_February</v>
      </c>
      <c r="F187" s="10">
        <v>31424.079336350213</v>
      </c>
      <c r="G187" s="4" t="str">
        <f t="shared" si="14"/>
        <v>No shock</v>
      </c>
      <c r="H187" s="4">
        <f t="shared" si="10"/>
        <v>0</v>
      </c>
      <c r="I187" s="6">
        <v>1</v>
      </c>
      <c r="J187" s="6">
        <v>0</v>
      </c>
      <c r="L187">
        <f t="shared" si="11"/>
        <v>0</v>
      </c>
      <c r="M187">
        <f t="shared" si="12"/>
        <v>0</v>
      </c>
    </row>
    <row r="188" spans="1:13" ht="17" thickTop="1" thickBot="1" x14ac:dyDescent="0.5">
      <c r="A188" s="50" t="s">
        <v>147</v>
      </c>
      <c r="B188" s="3" t="s">
        <v>522</v>
      </c>
      <c r="C188" s="3" t="s">
        <v>531</v>
      </c>
      <c r="D188" s="3" t="s">
        <v>532</v>
      </c>
      <c r="E188" s="3" t="str">
        <f t="shared" si="13"/>
        <v>AF1605_February</v>
      </c>
      <c r="F188" s="10">
        <v>25430.458649120239</v>
      </c>
      <c r="G188" s="4" t="str">
        <f t="shared" si="14"/>
        <v>No shock</v>
      </c>
      <c r="H188" s="4">
        <f t="shared" si="10"/>
        <v>0</v>
      </c>
      <c r="I188" s="6">
        <v>1</v>
      </c>
      <c r="J188" s="6">
        <v>0</v>
      </c>
      <c r="L188">
        <f t="shared" si="11"/>
        <v>0</v>
      </c>
      <c r="M188">
        <f t="shared" si="12"/>
        <v>0</v>
      </c>
    </row>
    <row r="189" spans="1:13" ht="17" thickTop="1" thickBot="1" x14ac:dyDescent="0.5">
      <c r="A189" s="50" t="s">
        <v>147</v>
      </c>
      <c r="B189" s="3" t="s">
        <v>522</v>
      </c>
      <c r="C189" s="3" t="s">
        <v>533</v>
      </c>
      <c r="D189" s="3" t="s">
        <v>534</v>
      </c>
      <c r="E189" s="3" t="str">
        <f t="shared" si="13"/>
        <v>AF1606_February</v>
      </c>
      <c r="F189" s="10">
        <v>45703.028715585431</v>
      </c>
      <c r="G189" s="4" t="str">
        <f t="shared" si="14"/>
        <v>No shock</v>
      </c>
      <c r="H189" s="4">
        <f t="shared" si="10"/>
        <v>0</v>
      </c>
      <c r="I189" s="6">
        <v>0</v>
      </c>
      <c r="J189" s="6">
        <v>0</v>
      </c>
      <c r="L189">
        <f t="shared" si="11"/>
        <v>0</v>
      </c>
      <c r="M189">
        <f t="shared" si="12"/>
        <v>0</v>
      </c>
    </row>
    <row r="190" spans="1:13" ht="17" thickTop="1" thickBot="1" x14ac:dyDescent="0.5">
      <c r="A190" s="50" t="s">
        <v>147</v>
      </c>
      <c r="B190" s="3" t="s">
        <v>522</v>
      </c>
      <c r="C190" s="3" t="s">
        <v>535</v>
      </c>
      <c r="D190" s="3" t="s">
        <v>536</v>
      </c>
      <c r="E190" s="3" t="str">
        <f t="shared" si="13"/>
        <v>AF1607_February</v>
      </c>
      <c r="F190" s="10">
        <v>20382.959485486153</v>
      </c>
      <c r="G190" s="4" t="str">
        <f t="shared" si="14"/>
        <v>No shock</v>
      </c>
      <c r="H190" s="4">
        <f t="shared" si="10"/>
        <v>0</v>
      </c>
      <c r="I190" s="6">
        <v>0</v>
      </c>
      <c r="J190" s="6">
        <v>0</v>
      </c>
      <c r="L190">
        <f t="shared" si="11"/>
        <v>0</v>
      </c>
      <c r="M190">
        <f t="shared" si="12"/>
        <v>0</v>
      </c>
    </row>
    <row r="191" spans="1:13" ht="17" thickTop="1" thickBot="1" x14ac:dyDescent="0.5">
      <c r="A191" s="50" t="s">
        <v>147</v>
      </c>
      <c r="B191" s="3" t="s">
        <v>522</v>
      </c>
      <c r="C191" s="3" t="s">
        <v>537</v>
      </c>
      <c r="D191" s="3" t="s">
        <v>538</v>
      </c>
      <c r="E191" s="3" t="str">
        <f t="shared" si="13"/>
        <v>AF1608_February</v>
      </c>
      <c r="F191" s="10">
        <v>23522.275417839603</v>
      </c>
      <c r="G191" s="4" t="str">
        <f t="shared" si="14"/>
        <v>No shock</v>
      </c>
      <c r="H191" s="4">
        <f t="shared" si="10"/>
        <v>0</v>
      </c>
      <c r="I191" s="6">
        <v>0</v>
      </c>
      <c r="J191" s="6">
        <v>0</v>
      </c>
      <c r="L191">
        <f t="shared" si="11"/>
        <v>0</v>
      </c>
      <c r="M191">
        <f t="shared" si="12"/>
        <v>0</v>
      </c>
    </row>
    <row r="192" spans="1:13" ht="17" thickTop="1" thickBot="1" x14ac:dyDescent="0.5">
      <c r="A192" s="50" t="s">
        <v>147</v>
      </c>
      <c r="B192" s="3" t="s">
        <v>539</v>
      </c>
      <c r="C192" s="3" t="s">
        <v>540</v>
      </c>
      <c r="D192" s="3" t="s">
        <v>541</v>
      </c>
      <c r="E192" s="3" t="str">
        <f t="shared" si="13"/>
        <v>AF1701_February</v>
      </c>
      <c r="F192" s="10">
        <v>118273.52959525074</v>
      </c>
      <c r="G192" s="4" t="str">
        <f t="shared" si="14"/>
        <v>No shock</v>
      </c>
      <c r="H192" s="4">
        <f t="shared" si="10"/>
        <v>0</v>
      </c>
      <c r="I192" s="6">
        <v>0</v>
      </c>
      <c r="J192" s="6">
        <v>0</v>
      </c>
      <c r="L192">
        <f t="shared" si="11"/>
        <v>0</v>
      </c>
      <c r="M192">
        <f t="shared" si="12"/>
        <v>0</v>
      </c>
    </row>
    <row r="193" spans="1:13" ht="17" thickTop="1" thickBot="1" x14ac:dyDescent="0.5">
      <c r="A193" s="50" t="s">
        <v>147</v>
      </c>
      <c r="B193" s="3" t="s">
        <v>539</v>
      </c>
      <c r="C193" s="3" t="s">
        <v>542</v>
      </c>
      <c r="D193" s="3" t="s">
        <v>543</v>
      </c>
      <c r="E193" s="3" t="str">
        <f t="shared" si="13"/>
        <v>AF1702_February</v>
      </c>
      <c r="F193" s="10">
        <v>162251.89056735652</v>
      </c>
      <c r="G193" s="4" t="str">
        <f t="shared" si="14"/>
        <v>No shock</v>
      </c>
      <c r="H193" s="4">
        <f t="shared" si="10"/>
        <v>0</v>
      </c>
      <c r="I193" s="6">
        <v>0</v>
      </c>
      <c r="J193" s="6">
        <v>0</v>
      </c>
      <c r="L193">
        <f t="shared" si="11"/>
        <v>0</v>
      </c>
      <c r="M193">
        <f t="shared" si="12"/>
        <v>0</v>
      </c>
    </row>
    <row r="194" spans="1:13" ht="17" thickTop="1" thickBot="1" x14ac:dyDescent="0.5">
      <c r="A194" s="50" t="s">
        <v>147</v>
      </c>
      <c r="B194" s="3" t="s">
        <v>539</v>
      </c>
      <c r="C194" s="3" t="s">
        <v>544</v>
      </c>
      <c r="D194" s="3" t="s">
        <v>545</v>
      </c>
      <c r="E194" s="3" t="str">
        <f t="shared" si="13"/>
        <v>AF1703_February</v>
      </c>
      <c r="F194" s="10">
        <v>28192.317779127305</v>
      </c>
      <c r="G194" s="4" t="str">
        <f t="shared" si="14"/>
        <v>No shock</v>
      </c>
      <c r="H194" s="4">
        <f t="shared" si="10"/>
        <v>0</v>
      </c>
      <c r="I194" s="6">
        <v>0</v>
      </c>
      <c r="J194" s="6">
        <v>0</v>
      </c>
      <c r="L194">
        <f t="shared" si="11"/>
        <v>0</v>
      </c>
      <c r="M194">
        <f t="shared" si="12"/>
        <v>0</v>
      </c>
    </row>
    <row r="195" spans="1:13" ht="17" thickTop="1" thickBot="1" x14ac:dyDescent="0.5">
      <c r="A195" s="50" t="s">
        <v>147</v>
      </c>
      <c r="B195" s="3" t="s">
        <v>539</v>
      </c>
      <c r="C195" s="3" t="s">
        <v>546</v>
      </c>
      <c r="D195" s="3" t="s">
        <v>547</v>
      </c>
      <c r="E195" s="3" t="str">
        <f t="shared" si="13"/>
        <v>AF1704_February</v>
      </c>
      <c r="F195" s="10">
        <v>69827.077430857433</v>
      </c>
      <c r="G195" s="4" t="str">
        <f t="shared" si="14"/>
        <v>No shock</v>
      </c>
      <c r="H195" s="4">
        <f t="shared" ref="H195:H258" si="15">SUM(K195:M195)</f>
        <v>0</v>
      </c>
      <c r="I195" s="6">
        <v>0</v>
      </c>
      <c r="J195" s="6">
        <v>0</v>
      </c>
      <c r="L195">
        <f t="shared" ref="L195:L258" si="16">IF(I195&gt;99, 1, 0)</f>
        <v>0</v>
      </c>
      <c r="M195">
        <f t="shared" ref="M195:M258" si="17">IF(J195&gt;99, 1, 0)</f>
        <v>0</v>
      </c>
    </row>
    <row r="196" spans="1:13" ht="17" thickTop="1" thickBot="1" x14ac:dyDescent="0.5">
      <c r="A196" s="50" t="s">
        <v>147</v>
      </c>
      <c r="B196" s="3" t="s">
        <v>539</v>
      </c>
      <c r="C196" s="3" t="s">
        <v>548</v>
      </c>
      <c r="D196" s="3" t="s">
        <v>549</v>
      </c>
      <c r="E196" s="3" t="str">
        <f t="shared" ref="E196:E259" si="18">_xlfn.CONCAT(D196,"_",A196)</f>
        <v>AF1705_February</v>
      </c>
      <c r="F196" s="10">
        <v>28037.145351069263</v>
      </c>
      <c r="G196" s="4" t="str">
        <f t="shared" ref="G196:G259" si="19">IF(H196&gt;0,"Shock","No shock")</f>
        <v>No shock</v>
      </c>
      <c r="H196" s="4">
        <f t="shared" si="15"/>
        <v>0</v>
      </c>
      <c r="I196" s="6">
        <v>0</v>
      </c>
      <c r="J196" s="6">
        <v>0</v>
      </c>
      <c r="L196">
        <f t="shared" si="16"/>
        <v>0</v>
      </c>
      <c r="M196">
        <f t="shared" si="17"/>
        <v>0</v>
      </c>
    </row>
    <row r="197" spans="1:13" ht="17" thickTop="1" thickBot="1" x14ac:dyDescent="0.5">
      <c r="A197" s="50" t="s">
        <v>147</v>
      </c>
      <c r="B197" s="3" t="s">
        <v>539</v>
      </c>
      <c r="C197" s="3" t="s">
        <v>550</v>
      </c>
      <c r="D197" s="3" t="s">
        <v>551</v>
      </c>
      <c r="E197" s="3" t="str">
        <f t="shared" si="18"/>
        <v>AF1706_February</v>
      </c>
      <c r="F197" s="10">
        <v>70836.421678920771</v>
      </c>
      <c r="G197" s="4" t="str">
        <f t="shared" si="19"/>
        <v>No shock</v>
      </c>
      <c r="H197" s="4">
        <f t="shared" si="15"/>
        <v>0</v>
      </c>
      <c r="I197" s="6">
        <v>0</v>
      </c>
      <c r="J197" s="6">
        <v>0</v>
      </c>
      <c r="L197">
        <f t="shared" si="16"/>
        <v>0</v>
      </c>
      <c r="M197">
        <f t="shared" si="17"/>
        <v>0</v>
      </c>
    </row>
    <row r="198" spans="1:13" ht="17" thickTop="1" thickBot="1" x14ac:dyDescent="0.5">
      <c r="A198" s="50" t="s">
        <v>147</v>
      </c>
      <c r="B198" s="3" t="s">
        <v>539</v>
      </c>
      <c r="C198" s="3" t="s">
        <v>552</v>
      </c>
      <c r="D198" s="3" t="s">
        <v>553</v>
      </c>
      <c r="E198" s="3" t="str">
        <f t="shared" si="18"/>
        <v>AF1707_February</v>
      </c>
      <c r="F198" s="10">
        <v>61350.547873758878</v>
      </c>
      <c r="G198" s="4" t="str">
        <f t="shared" si="19"/>
        <v>No shock</v>
      </c>
      <c r="H198" s="4">
        <f t="shared" si="15"/>
        <v>0</v>
      </c>
      <c r="I198" s="6">
        <v>0</v>
      </c>
      <c r="J198" s="6">
        <v>0</v>
      </c>
      <c r="L198">
        <f t="shared" si="16"/>
        <v>0</v>
      </c>
      <c r="M198">
        <f t="shared" si="17"/>
        <v>0</v>
      </c>
    </row>
    <row r="199" spans="1:13" ht="17" thickTop="1" thickBot="1" x14ac:dyDescent="0.5">
      <c r="A199" s="50" t="s">
        <v>147</v>
      </c>
      <c r="B199" s="3" t="s">
        <v>539</v>
      </c>
      <c r="C199" s="3" t="s">
        <v>554</v>
      </c>
      <c r="D199" s="3" t="s">
        <v>555</v>
      </c>
      <c r="E199" s="3" t="str">
        <f t="shared" si="18"/>
        <v>AF1708_February</v>
      </c>
      <c r="F199" s="10">
        <v>32101.827692170595</v>
      </c>
      <c r="G199" s="4" t="str">
        <f t="shared" si="19"/>
        <v>No shock</v>
      </c>
      <c r="H199" s="4">
        <f t="shared" si="15"/>
        <v>0</v>
      </c>
      <c r="I199" s="6">
        <v>0</v>
      </c>
      <c r="J199" s="6">
        <v>0</v>
      </c>
      <c r="L199">
        <f t="shared" si="16"/>
        <v>0</v>
      </c>
      <c r="M199">
        <f t="shared" si="17"/>
        <v>0</v>
      </c>
    </row>
    <row r="200" spans="1:13" ht="17" thickTop="1" thickBot="1" x14ac:dyDescent="0.5">
      <c r="A200" s="50" t="s">
        <v>147</v>
      </c>
      <c r="B200" s="3" t="s">
        <v>539</v>
      </c>
      <c r="C200" s="3" t="s">
        <v>556</v>
      </c>
      <c r="D200" s="3" t="s">
        <v>557</v>
      </c>
      <c r="E200" s="3" t="str">
        <f t="shared" si="18"/>
        <v>AF1709_February</v>
      </c>
      <c r="F200" s="10">
        <v>61944.91878126037</v>
      </c>
      <c r="G200" s="4" t="str">
        <f t="shared" si="19"/>
        <v>No shock</v>
      </c>
      <c r="H200" s="4">
        <f t="shared" si="15"/>
        <v>0</v>
      </c>
      <c r="I200" s="6">
        <v>0</v>
      </c>
      <c r="J200" s="6">
        <v>0</v>
      </c>
      <c r="L200">
        <f t="shared" si="16"/>
        <v>0</v>
      </c>
      <c r="M200">
        <f t="shared" si="17"/>
        <v>0</v>
      </c>
    </row>
    <row r="201" spans="1:13" ht="17" thickTop="1" thickBot="1" x14ac:dyDescent="0.5">
      <c r="A201" s="50" t="s">
        <v>147</v>
      </c>
      <c r="B201" s="3" t="s">
        <v>539</v>
      </c>
      <c r="C201" s="3" t="s">
        <v>558</v>
      </c>
      <c r="D201" s="3" t="s">
        <v>559</v>
      </c>
      <c r="E201" s="3" t="str">
        <f t="shared" si="18"/>
        <v>AF1710_February</v>
      </c>
      <c r="F201" s="10">
        <v>94671.130245302556</v>
      </c>
      <c r="G201" s="4" t="str">
        <f t="shared" si="19"/>
        <v>No shock</v>
      </c>
      <c r="H201" s="4">
        <f t="shared" si="15"/>
        <v>0</v>
      </c>
      <c r="I201" s="6">
        <v>0</v>
      </c>
      <c r="J201" s="6">
        <v>0</v>
      </c>
      <c r="L201">
        <f t="shared" si="16"/>
        <v>0</v>
      </c>
      <c r="M201">
        <f t="shared" si="17"/>
        <v>0</v>
      </c>
    </row>
    <row r="202" spans="1:13" ht="17" thickTop="1" thickBot="1" x14ac:dyDescent="0.5">
      <c r="A202" s="50" t="s">
        <v>147</v>
      </c>
      <c r="B202" s="3" t="s">
        <v>539</v>
      </c>
      <c r="C202" s="3" t="s">
        <v>560</v>
      </c>
      <c r="D202" s="3" t="s">
        <v>561</v>
      </c>
      <c r="E202" s="3" t="str">
        <f t="shared" si="18"/>
        <v>AF1711_February</v>
      </c>
      <c r="F202" s="10">
        <v>39167.653969463434</v>
      </c>
      <c r="G202" s="4" t="str">
        <f t="shared" si="19"/>
        <v>No shock</v>
      </c>
      <c r="H202" s="4">
        <f t="shared" si="15"/>
        <v>0</v>
      </c>
      <c r="I202" s="6">
        <v>0</v>
      </c>
      <c r="J202" s="6">
        <v>0</v>
      </c>
      <c r="L202">
        <f t="shared" si="16"/>
        <v>0</v>
      </c>
      <c r="M202">
        <f t="shared" si="17"/>
        <v>0</v>
      </c>
    </row>
    <row r="203" spans="1:13" ht="17" thickTop="1" thickBot="1" x14ac:dyDescent="0.5">
      <c r="A203" s="50" t="s">
        <v>147</v>
      </c>
      <c r="B203" s="3" t="s">
        <v>539</v>
      </c>
      <c r="C203" s="3" t="s">
        <v>562</v>
      </c>
      <c r="D203" s="3" t="s">
        <v>563</v>
      </c>
      <c r="E203" s="3" t="str">
        <f t="shared" si="18"/>
        <v>AF1712_February</v>
      </c>
      <c r="F203" s="10">
        <v>51249.772081853298</v>
      </c>
      <c r="G203" s="4" t="str">
        <f t="shared" si="19"/>
        <v>No shock</v>
      </c>
      <c r="H203" s="4">
        <f t="shared" si="15"/>
        <v>0</v>
      </c>
      <c r="I203" s="6">
        <v>0</v>
      </c>
      <c r="J203" s="6">
        <v>0</v>
      </c>
      <c r="L203">
        <f t="shared" si="16"/>
        <v>0</v>
      </c>
      <c r="M203">
        <f t="shared" si="17"/>
        <v>0</v>
      </c>
    </row>
    <row r="204" spans="1:13" ht="17" thickTop="1" thickBot="1" x14ac:dyDescent="0.5">
      <c r="A204" s="50" t="s">
        <v>147</v>
      </c>
      <c r="B204" s="3" t="s">
        <v>539</v>
      </c>
      <c r="C204" s="3" t="s">
        <v>564</v>
      </c>
      <c r="D204" s="3" t="s">
        <v>565</v>
      </c>
      <c r="E204" s="3" t="str">
        <f t="shared" si="18"/>
        <v>AF1713_February</v>
      </c>
      <c r="F204" s="10">
        <v>67675.358941306622</v>
      </c>
      <c r="G204" s="4" t="str">
        <f t="shared" si="19"/>
        <v>No shock</v>
      </c>
      <c r="H204" s="4">
        <f t="shared" si="15"/>
        <v>0</v>
      </c>
      <c r="I204" s="6">
        <v>0</v>
      </c>
      <c r="J204" s="6">
        <v>0</v>
      </c>
      <c r="L204">
        <f t="shared" si="16"/>
        <v>0</v>
      </c>
      <c r="M204">
        <f t="shared" si="17"/>
        <v>0</v>
      </c>
    </row>
    <row r="205" spans="1:13" ht="17" thickTop="1" thickBot="1" x14ac:dyDescent="0.5">
      <c r="A205" s="50" t="s">
        <v>147</v>
      </c>
      <c r="B205" s="3" t="s">
        <v>539</v>
      </c>
      <c r="C205" s="3" t="s">
        <v>566</v>
      </c>
      <c r="D205" s="3" t="s">
        <v>567</v>
      </c>
      <c r="E205" s="3" t="str">
        <f t="shared" si="18"/>
        <v>AF1714_February</v>
      </c>
      <c r="F205" s="10">
        <v>61387.126737310005</v>
      </c>
      <c r="G205" s="4" t="str">
        <f t="shared" si="19"/>
        <v>No shock</v>
      </c>
      <c r="H205" s="4">
        <f t="shared" si="15"/>
        <v>0</v>
      </c>
      <c r="I205" s="6">
        <v>0</v>
      </c>
      <c r="J205" s="6">
        <v>0</v>
      </c>
      <c r="L205">
        <f t="shared" si="16"/>
        <v>0</v>
      </c>
      <c r="M205">
        <f t="shared" si="17"/>
        <v>0</v>
      </c>
    </row>
    <row r="206" spans="1:13" ht="17" thickTop="1" thickBot="1" x14ac:dyDescent="0.5">
      <c r="A206" s="50" t="s">
        <v>147</v>
      </c>
      <c r="B206" s="3" t="s">
        <v>539</v>
      </c>
      <c r="C206" s="3" t="s">
        <v>568</v>
      </c>
      <c r="D206" s="3" t="s">
        <v>569</v>
      </c>
      <c r="E206" s="3" t="str">
        <f t="shared" si="18"/>
        <v>AF1715_February</v>
      </c>
      <c r="F206" s="10">
        <v>91682.482534597482</v>
      </c>
      <c r="G206" s="4" t="str">
        <f t="shared" si="19"/>
        <v>No shock</v>
      </c>
      <c r="H206" s="4">
        <f t="shared" si="15"/>
        <v>0</v>
      </c>
      <c r="I206" s="6">
        <v>0</v>
      </c>
      <c r="J206" s="6">
        <v>0</v>
      </c>
      <c r="L206">
        <f t="shared" si="16"/>
        <v>0</v>
      </c>
      <c r="M206">
        <f t="shared" si="17"/>
        <v>0</v>
      </c>
    </row>
    <row r="207" spans="1:13" ht="17" thickTop="1" thickBot="1" x14ac:dyDescent="0.5">
      <c r="A207" s="50" t="s">
        <v>147</v>
      </c>
      <c r="B207" s="3" t="s">
        <v>539</v>
      </c>
      <c r="C207" s="3" t="s">
        <v>570</v>
      </c>
      <c r="D207" s="3" t="s">
        <v>571</v>
      </c>
      <c r="E207" s="3" t="str">
        <f t="shared" si="18"/>
        <v>AF1716_February</v>
      </c>
      <c r="F207" s="10">
        <v>39988.261366276165</v>
      </c>
      <c r="G207" s="4" t="str">
        <f t="shared" si="19"/>
        <v>No shock</v>
      </c>
      <c r="H207" s="4">
        <f t="shared" si="15"/>
        <v>0</v>
      </c>
      <c r="I207" s="6">
        <v>0</v>
      </c>
      <c r="J207" s="6">
        <v>0</v>
      </c>
      <c r="L207">
        <f t="shared" si="16"/>
        <v>0</v>
      </c>
      <c r="M207">
        <f t="shared" si="17"/>
        <v>0</v>
      </c>
    </row>
    <row r="208" spans="1:13" ht="17" thickTop="1" thickBot="1" x14ac:dyDescent="0.5">
      <c r="A208" s="50" t="s">
        <v>147</v>
      </c>
      <c r="B208" s="3" t="s">
        <v>539</v>
      </c>
      <c r="C208" s="3" t="s">
        <v>572</v>
      </c>
      <c r="D208" s="3" t="s">
        <v>573</v>
      </c>
      <c r="E208" s="3" t="str">
        <f t="shared" si="18"/>
        <v>AF1717_February</v>
      </c>
      <c r="F208" s="10">
        <v>31614.02547254564</v>
      </c>
      <c r="G208" s="4" t="str">
        <f t="shared" si="19"/>
        <v>No shock</v>
      </c>
      <c r="H208" s="4">
        <f t="shared" si="15"/>
        <v>0</v>
      </c>
      <c r="I208" s="6">
        <v>0</v>
      </c>
      <c r="J208" s="6">
        <v>0</v>
      </c>
      <c r="L208">
        <f t="shared" si="16"/>
        <v>0</v>
      </c>
      <c r="M208">
        <f t="shared" si="17"/>
        <v>0</v>
      </c>
    </row>
    <row r="209" spans="1:13" ht="17" thickTop="1" thickBot="1" x14ac:dyDescent="0.5">
      <c r="A209" s="50" t="s">
        <v>147</v>
      </c>
      <c r="B209" s="3" t="s">
        <v>539</v>
      </c>
      <c r="C209" s="3" t="s">
        <v>574</v>
      </c>
      <c r="D209" s="3" t="s">
        <v>575</v>
      </c>
      <c r="E209" s="3" t="str">
        <f t="shared" si="18"/>
        <v>AF1718_February</v>
      </c>
      <c r="F209" s="10">
        <v>33179.857334004169</v>
      </c>
      <c r="G209" s="4" t="str">
        <f t="shared" si="19"/>
        <v>No shock</v>
      </c>
      <c r="H209" s="4">
        <f t="shared" si="15"/>
        <v>0</v>
      </c>
      <c r="I209" s="6">
        <v>0</v>
      </c>
      <c r="J209" s="6">
        <v>0</v>
      </c>
      <c r="L209">
        <f t="shared" si="16"/>
        <v>0</v>
      </c>
      <c r="M209">
        <f t="shared" si="17"/>
        <v>0</v>
      </c>
    </row>
    <row r="210" spans="1:13" ht="17" thickTop="1" thickBot="1" x14ac:dyDescent="0.5">
      <c r="A210" s="50" t="s">
        <v>147</v>
      </c>
      <c r="B210" s="3" t="s">
        <v>539</v>
      </c>
      <c r="C210" s="3" t="s">
        <v>576</v>
      </c>
      <c r="D210" s="3" t="s">
        <v>577</v>
      </c>
      <c r="E210" s="3" t="str">
        <f t="shared" si="18"/>
        <v>AF1719_February</v>
      </c>
      <c r="F210" s="10">
        <v>39218.537722716159</v>
      </c>
      <c r="G210" s="4" t="str">
        <f t="shared" si="19"/>
        <v>No shock</v>
      </c>
      <c r="H210" s="4">
        <f t="shared" si="15"/>
        <v>0</v>
      </c>
      <c r="I210" s="6">
        <v>0</v>
      </c>
      <c r="J210" s="6">
        <v>0</v>
      </c>
      <c r="L210">
        <f t="shared" si="16"/>
        <v>0</v>
      </c>
      <c r="M210">
        <f t="shared" si="17"/>
        <v>0</v>
      </c>
    </row>
    <row r="211" spans="1:13" ht="17" thickTop="1" thickBot="1" x14ac:dyDescent="0.5">
      <c r="A211" s="50" t="s">
        <v>147</v>
      </c>
      <c r="B211" s="3" t="s">
        <v>539</v>
      </c>
      <c r="C211" s="3" t="s">
        <v>578</v>
      </c>
      <c r="D211" s="3" t="s">
        <v>579</v>
      </c>
      <c r="E211" s="3" t="str">
        <f t="shared" si="18"/>
        <v>AF1720_February</v>
      </c>
      <c r="F211" s="10">
        <v>26839.524639010109</v>
      </c>
      <c r="G211" s="4" t="str">
        <f t="shared" si="19"/>
        <v>No shock</v>
      </c>
      <c r="H211" s="4">
        <f t="shared" si="15"/>
        <v>0</v>
      </c>
      <c r="I211" s="6">
        <v>0</v>
      </c>
      <c r="J211" s="6">
        <v>0</v>
      </c>
      <c r="L211">
        <f t="shared" si="16"/>
        <v>0</v>
      </c>
      <c r="M211">
        <f t="shared" si="17"/>
        <v>0</v>
      </c>
    </row>
    <row r="212" spans="1:13" ht="17" thickTop="1" thickBot="1" x14ac:dyDescent="0.5">
      <c r="A212" s="50" t="s">
        <v>147</v>
      </c>
      <c r="B212" s="3" t="s">
        <v>539</v>
      </c>
      <c r="C212" s="3" t="s">
        <v>580</v>
      </c>
      <c r="D212" s="3" t="s">
        <v>581</v>
      </c>
      <c r="E212" s="3" t="str">
        <f t="shared" si="18"/>
        <v>AF1721_February</v>
      </c>
      <c r="F212" s="10">
        <v>27911.339052904383</v>
      </c>
      <c r="G212" s="4" t="str">
        <f t="shared" si="19"/>
        <v>No shock</v>
      </c>
      <c r="H212" s="4">
        <f t="shared" si="15"/>
        <v>0</v>
      </c>
      <c r="I212" s="6">
        <v>0</v>
      </c>
      <c r="J212" s="6">
        <v>0</v>
      </c>
      <c r="L212">
        <f t="shared" si="16"/>
        <v>0</v>
      </c>
      <c r="M212">
        <f t="shared" si="17"/>
        <v>0</v>
      </c>
    </row>
    <row r="213" spans="1:13" ht="17" thickTop="1" thickBot="1" x14ac:dyDescent="0.5">
      <c r="A213" s="50" t="s">
        <v>147</v>
      </c>
      <c r="B213" s="3" t="s">
        <v>539</v>
      </c>
      <c r="C213" s="3" t="s">
        <v>582</v>
      </c>
      <c r="D213" s="3" t="s">
        <v>583</v>
      </c>
      <c r="E213" s="3" t="str">
        <f t="shared" si="18"/>
        <v>AF1722_February</v>
      </c>
      <c r="F213" s="10">
        <v>45680.741501007004</v>
      </c>
      <c r="G213" s="4" t="str">
        <f t="shared" si="19"/>
        <v>No shock</v>
      </c>
      <c r="H213" s="4">
        <f t="shared" si="15"/>
        <v>0</v>
      </c>
      <c r="I213" s="6">
        <v>0</v>
      </c>
      <c r="J213" s="6">
        <v>0</v>
      </c>
      <c r="L213">
        <f t="shared" si="16"/>
        <v>0</v>
      </c>
      <c r="M213">
        <f t="shared" si="17"/>
        <v>0</v>
      </c>
    </row>
    <row r="214" spans="1:13" ht="17" thickTop="1" thickBot="1" x14ac:dyDescent="0.5">
      <c r="A214" s="50" t="s">
        <v>147</v>
      </c>
      <c r="B214" s="3" t="s">
        <v>539</v>
      </c>
      <c r="C214" s="3" t="s">
        <v>584</v>
      </c>
      <c r="D214" s="3" t="s">
        <v>585</v>
      </c>
      <c r="E214" s="3" t="str">
        <f t="shared" si="18"/>
        <v>AF1723_February</v>
      </c>
      <c r="F214" s="10">
        <v>32417.697195343844</v>
      </c>
      <c r="G214" s="4" t="str">
        <f t="shared" si="19"/>
        <v>No shock</v>
      </c>
      <c r="H214" s="4">
        <f t="shared" si="15"/>
        <v>0</v>
      </c>
      <c r="I214" s="6">
        <v>0</v>
      </c>
      <c r="J214" s="6">
        <v>0</v>
      </c>
      <c r="L214">
        <f t="shared" si="16"/>
        <v>0</v>
      </c>
      <c r="M214">
        <f t="shared" si="17"/>
        <v>0</v>
      </c>
    </row>
    <row r="215" spans="1:13" ht="17" thickTop="1" thickBot="1" x14ac:dyDescent="0.5">
      <c r="A215" s="50" t="s">
        <v>147</v>
      </c>
      <c r="B215" s="3" t="s">
        <v>539</v>
      </c>
      <c r="C215" s="3" t="s">
        <v>586</v>
      </c>
      <c r="D215" s="3" t="s">
        <v>587</v>
      </c>
      <c r="E215" s="3" t="str">
        <f t="shared" si="18"/>
        <v>AF1724_February</v>
      </c>
      <c r="F215" s="10">
        <v>28096.524345332502</v>
      </c>
      <c r="G215" s="4" t="str">
        <f t="shared" si="19"/>
        <v>No shock</v>
      </c>
      <c r="H215" s="4">
        <f t="shared" si="15"/>
        <v>0</v>
      </c>
      <c r="I215" s="6">
        <v>0</v>
      </c>
      <c r="J215" s="6">
        <v>0</v>
      </c>
      <c r="L215">
        <f t="shared" si="16"/>
        <v>0</v>
      </c>
      <c r="M215">
        <f t="shared" si="17"/>
        <v>0</v>
      </c>
    </row>
    <row r="216" spans="1:13" ht="17" thickTop="1" thickBot="1" x14ac:dyDescent="0.5">
      <c r="A216" s="50" t="s">
        <v>147</v>
      </c>
      <c r="B216" s="3" t="s">
        <v>539</v>
      </c>
      <c r="C216" s="3" t="s">
        <v>588</v>
      </c>
      <c r="D216" s="3" t="s">
        <v>589</v>
      </c>
      <c r="E216" s="3" t="str">
        <f t="shared" si="18"/>
        <v>AF1725_February</v>
      </c>
      <c r="F216" s="10">
        <v>14021.006151024098</v>
      </c>
      <c r="G216" s="4" t="str">
        <f t="shared" si="19"/>
        <v>No shock</v>
      </c>
      <c r="H216" s="4">
        <f t="shared" si="15"/>
        <v>0</v>
      </c>
      <c r="I216" s="6">
        <v>0</v>
      </c>
      <c r="J216" s="6">
        <v>0</v>
      </c>
      <c r="L216">
        <f t="shared" si="16"/>
        <v>0</v>
      </c>
      <c r="M216">
        <f t="shared" si="17"/>
        <v>0</v>
      </c>
    </row>
    <row r="217" spans="1:13" ht="17" thickTop="1" thickBot="1" x14ac:dyDescent="0.5">
      <c r="A217" s="50" t="s">
        <v>147</v>
      </c>
      <c r="B217" s="3" t="s">
        <v>539</v>
      </c>
      <c r="C217" s="3" t="s">
        <v>590</v>
      </c>
      <c r="D217" s="3" t="s">
        <v>591</v>
      </c>
      <c r="E217" s="3" t="str">
        <f t="shared" si="18"/>
        <v>AF1726_February</v>
      </c>
      <c r="F217" s="10">
        <v>20044.329336309307</v>
      </c>
      <c r="G217" s="4" t="str">
        <f t="shared" si="19"/>
        <v>No shock</v>
      </c>
      <c r="H217" s="4">
        <f t="shared" si="15"/>
        <v>0</v>
      </c>
      <c r="I217" s="6">
        <v>0</v>
      </c>
      <c r="J217" s="6">
        <v>0</v>
      </c>
      <c r="L217">
        <f t="shared" si="16"/>
        <v>0</v>
      </c>
      <c r="M217">
        <f t="shared" si="17"/>
        <v>0</v>
      </c>
    </row>
    <row r="218" spans="1:13" ht="17" thickTop="1" thickBot="1" x14ac:dyDescent="0.5">
      <c r="A218" s="50" t="s">
        <v>147</v>
      </c>
      <c r="B218" s="3" t="s">
        <v>539</v>
      </c>
      <c r="C218" s="3" t="s">
        <v>592</v>
      </c>
      <c r="D218" s="3" t="s">
        <v>593</v>
      </c>
      <c r="E218" s="3" t="str">
        <f t="shared" si="18"/>
        <v>AF1727_February</v>
      </c>
      <c r="F218" s="10">
        <v>44323.399296348696</v>
      </c>
      <c r="G218" s="4" t="str">
        <f t="shared" si="19"/>
        <v>No shock</v>
      </c>
      <c r="H218" s="4">
        <f t="shared" si="15"/>
        <v>0</v>
      </c>
      <c r="I218" s="6">
        <v>0</v>
      </c>
      <c r="J218" s="6">
        <v>0</v>
      </c>
      <c r="L218">
        <f t="shared" si="16"/>
        <v>0</v>
      </c>
      <c r="M218">
        <f t="shared" si="17"/>
        <v>0</v>
      </c>
    </row>
    <row r="219" spans="1:13" ht="17" thickTop="1" thickBot="1" x14ac:dyDescent="0.5">
      <c r="A219" s="50" t="s">
        <v>147</v>
      </c>
      <c r="B219" s="3" t="s">
        <v>539</v>
      </c>
      <c r="C219" s="3" t="s">
        <v>594</v>
      </c>
      <c r="D219" s="3" t="s">
        <v>595</v>
      </c>
      <c r="E219" s="3" t="str">
        <f t="shared" si="18"/>
        <v>AF1728_February</v>
      </c>
      <c r="F219" s="10">
        <v>25340.251620668863</v>
      </c>
      <c r="G219" s="4" t="str">
        <f t="shared" si="19"/>
        <v>No shock</v>
      </c>
      <c r="H219" s="4">
        <f t="shared" si="15"/>
        <v>0</v>
      </c>
      <c r="I219" s="6">
        <v>0</v>
      </c>
      <c r="J219" s="6">
        <v>0</v>
      </c>
      <c r="L219">
        <f t="shared" si="16"/>
        <v>0</v>
      </c>
      <c r="M219">
        <f t="shared" si="17"/>
        <v>0</v>
      </c>
    </row>
    <row r="220" spans="1:13" ht="17" thickTop="1" thickBot="1" x14ac:dyDescent="0.5">
      <c r="A220" s="50" t="s">
        <v>147</v>
      </c>
      <c r="B220" s="3" t="s">
        <v>596</v>
      </c>
      <c r="C220" s="3" t="s">
        <v>597</v>
      </c>
      <c r="D220" s="3" t="s">
        <v>598</v>
      </c>
      <c r="E220" s="3" t="str">
        <f t="shared" si="18"/>
        <v>AF1801_February</v>
      </c>
      <c r="F220" s="10">
        <v>370299.59655242239</v>
      </c>
      <c r="G220" s="4" t="str">
        <f t="shared" si="19"/>
        <v>No shock</v>
      </c>
      <c r="H220" s="4">
        <f t="shared" si="15"/>
        <v>0</v>
      </c>
      <c r="I220" s="6">
        <v>0</v>
      </c>
      <c r="J220" s="6">
        <v>0</v>
      </c>
      <c r="L220">
        <f t="shared" si="16"/>
        <v>0</v>
      </c>
      <c r="M220">
        <f t="shared" si="17"/>
        <v>0</v>
      </c>
    </row>
    <row r="221" spans="1:13" ht="17" thickTop="1" thickBot="1" x14ac:dyDescent="0.5">
      <c r="A221" s="50" t="s">
        <v>147</v>
      </c>
      <c r="B221" s="3" t="s">
        <v>596</v>
      </c>
      <c r="C221" s="3" t="s">
        <v>599</v>
      </c>
      <c r="D221" s="3" t="s">
        <v>600</v>
      </c>
      <c r="E221" s="3" t="str">
        <f t="shared" si="18"/>
        <v>AF1802_February</v>
      </c>
      <c r="F221" s="10">
        <v>21062.795669888197</v>
      </c>
      <c r="G221" s="4" t="str">
        <f t="shared" si="19"/>
        <v>No shock</v>
      </c>
      <c r="H221" s="4">
        <f t="shared" si="15"/>
        <v>0</v>
      </c>
      <c r="I221" s="6">
        <v>0</v>
      </c>
      <c r="J221" s="6">
        <v>0</v>
      </c>
      <c r="L221">
        <f t="shared" si="16"/>
        <v>0</v>
      </c>
      <c r="M221">
        <f t="shared" si="17"/>
        <v>0</v>
      </c>
    </row>
    <row r="222" spans="1:13" ht="17" thickTop="1" thickBot="1" x14ac:dyDescent="0.5">
      <c r="A222" s="50" t="s">
        <v>147</v>
      </c>
      <c r="B222" s="3" t="s">
        <v>596</v>
      </c>
      <c r="C222" s="3" t="s">
        <v>601</v>
      </c>
      <c r="D222" s="3" t="s">
        <v>602</v>
      </c>
      <c r="E222" s="3" t="str">
        <f t="shared" si="18"/>
        <v>AF1803_February</v>
      </c>
      <c r="F222" s="10">
        <v>66622.772939159491</v>
      </c>
      <c r="G222" s="4" t="str">
        <f t="shared" si="19"/>
        <v>No shock</v>
      </c>
      <c r="H222" s="4">
        <f t="shared" si="15"/>
        <v>0</v>
      </c>
      <c r="I222" s="6">
        <v>0</v>
      </c>
      <c r="J222" s="6">
        <v>0</v>
      </c>
      <c r="L222">
        <f t="shared" si="16"/>
        <v>0</v>
      </c>
      <c r="M222">
        <f t="shared" si="17"/>
        <v>0</v>
      </c>
    </row>
    <row r="223" spans="1:13" ht="17" thickTop="1" thickBot="1" x14ac:dyDescent="0.5">
      <c r="A223" s="50" t="s">
        <v>147</v>
      </c>
      <c r="B223" s="3" t="s">
        <v>596</v>
      </c>
      <c r="C223" s="3" t="s">
        <v>603</v>
      </c>
      <c r="D223" s="3" t="s">
        <v>604</v>
      </c>
      <c r="E223" s="3" t="str">
        <f t="shared" si="18"/>
        <v>AF1804_February</v>
      </c>
      <c r="F223" s="10">
        <v>52478.678902765547</v>
      </c>
      <c r="G223" s="4" t="str">
        <f t="shared" si="19"/>
        <v>No shock</v>
      </c>
      <c r="H223" s="4">
        <f t="shared" si="15"/>
        <v>0</v>
      </c>
      <c r="I223" s="6">
        <v>0</v>
      </c>
      <c r="J223" s="6">
        <v>0</v>
      </c>
      <c r="L223">
        <f t="shared" si="16"/>
        <v>0</v>
      </c>
      <c r="M223">
        <f t="shared" si="17"/>
        <v>0</v>
      </c>
    </row>
    <row r="224" spans="1:13" ht="17" thickTop="1" thickBot="1" x14ac:dyDescent="0.5">
      <c r="A224" s="50" t="s">
        <v>147</v>
      </c>
      <c r="B224" s="3" t="s">
        <v>596</v>
      </c>
      <c r="C224" s="3" t="s">
        <v>605</v>
      </c>
      <c r="D224" s="3" t="s">
        <v>606</v>
      </c>
      <c r="E224" s="3" t="str">
        <f t="shared" si="18"/>
        <v>AF1805_February</v>
      </c>
      <c r="F224" s="10">
        <v>46990.940750860929</v>
      </c>
      <c r="G224" s="4" t="str">
        <f t="shared" si="19"/>
        <v>No shock</v>
      </c>
      <c r="H224" s="4">
        <f t="shared" si="15"/>
        <v>0</v>
      </c>
      <c r="I224" s="6">
        <v>0</v>
      </c>
      <c r="J224" s="6">
        <v>0</v>
      </c>
      <c r="L224">
        <f t="shared" si="16"/>
        <v>0</v>
      </c>
      <c r="M224">
        <f t="shared" si="17"/>
        <v>0</v>
      </c>
    </row>
    <row r="225" spans="1:13" ht="17" thickTop="1" thickBot="1" x14ac:dyDescent="0.5">
      <c r="A225" s="50" t="s">
        <v>147</v>
      </c>
      <c r="B225" s="3" t="s">
        <v>596</v>
      </c>
      <c r="C225" s="3" t="s">
        <v>607</v>
      </c>
      <c r="D225" s="3" t="s">
        <v>608</v>
      </c>
      <c r="E225" s="3" t="str">
        <f t="shared" si="18"/>
        <v>AF1806_February</v>
      </c>
      <c r="F225" s="10">
        <v>27011.628990988655</v>
      </c>
      <c r="G225" s="4" t="str">
        <f t="shared" si="19"/>
        <v>No shock</v>
      </c>
      <c r="H225" s="4">
        <f t="shared" si="15"/>
        <v>0</v>
      </c>
      <c r="I225" s="6">
        <v>0</v>
      </c>
      <c r="J225" s="6">
        <v>0</v>
      </c>
      <c r="L225">
        <f t="shared" si="16"/>
        <v>0</v>
      </c>
      <c r="M225">
        <f t="shared" si="17"/>
        <v>0</v>
      </c>
    </row>
    <row r="226" spans="1:13" ht="17" thickTop="1" thickBot="1" x14ac:dyDescent="0.5">
      <c r="A226" s="50" t="s">
        <v>147</v>
      </c>
      <c r="B226" s="3" t="s">
        <v>596</v>
      </c>
      <c r="C226" s="3" t="s">
        <v>609</v>
      </c>
      <c r="D226" s="3" t="s">
        <v>610</v>
      </c>
      <c r="E226" s="3" t="str">
        <f t="shared" si="18"/>
        <v>AF1807_February</v>
      </c>
      <c r="F226" s="10">
        <v>57330.205380073465</v>
      </c>
      <c r="G226" s="4" t="str">
        <f t="shared" si="19"/>
        <v>No shock</v>
      </c>
      <c r="H226" s="4">
        <f t="shared" si="15"/>
        <v>0</v>
      </c>
      <c r="I226" s="6">
        <v>0</v>
      </c>
      <c r="J226" s="6">
        <v>0</v>
      </c>
      <c r="L226">
        <f t="shared" si="16"/>
        <v>0</v>
      </c>
      <c r="M226">
        <f t="shared" si="17"/>
        <v>0</v>
      </c>
    </row>
    <row r="227" spans="1:13" ht="17" thickTop="1" thickBot="1" x14ac:dyDescent="0.5">
      <c r="A227" s="50" t="s">
        <v>147</v>
      </c>
      <c r="B227" s="3" t="s">
        <v>596</v>
      </c>
      <c r="C227" s="3" t="s">
        <v>611</v>
      </c>
      <c r="D227" s="3" t="s">
        <v>612</v>
      </c>
      <c r="E227" s="3" t="str">
        <f t="shared" si="18"/>
        <v>AF1808_February</v>
      </c>
      <c r="F227" s="10">
        <v>56847.818433850727</v>
      </c>
      <c r="G227" s="4" t="str">
        <f t="shared" si="19"/>
        <v>No shock</v>
      </c>
      <c r="H227" s="4">
        <f t="shared" si="15"/>
        <v>0</v>
      </c>
      <c r="I227" s="6">
        <v>0</v>
      </c>
      <c r="J227" s="6">
        <v>0</v>
      </c>
      <c r="L227">
        <f t="shared" si="16"/>
        <v>0</v>
      </c>
      <c r="M227">
        <f t="shared" si="17"/>
        <v>0</v>
      </c>
    </row>
    <row r="228" spans="1:13" ht="17" thickTop="1" thickBot="1" x14ac:dyDescent="0.5">
      <c r="A228" s="50" t="s">
        <v>147</v>
      </c>
      <c r="B228" s="3" t="s">
        <v>596</v>
      </c>
      <c r="C228" s="3" t="s">
        <v>613</v>
      </c>
      <c r="D228" s="3" t="s">
        <v>614</v>
      </c>
      <c r="E228" s="3" t="str">
        <f t="shared" si="18"/>
        <v>AF1809_February</v>
      </c>
      <c r="F228" s="10">
        <v>81274.21323526479</v>
      </c>
      <c r="G228" s="4" t="str">
        <f t="shared" si="19"/>
        <v>No shock</v>
      </c>
      <c r="H228" s="4">
        <f t="shared" si="15"/>
        <v>0</v>
      </c>
      <c r="I228" s="6">
        <v>0</v>
      </c>
      <c r="J228" s="6">
        <v>0</v>
      </c>
      <c r="L228">
        <f t="shared" si="16"/>
        <v>0</v>
      </c>
      <c r="M228">
        <f t="shared" si="17"/>
        <v>0</v>
      </c>
    </row>
    <row r="229" spans="1:13" ht="17" thickTop="1" thickBot="1" x14ac:dyDescent="0.5">
      <c r="A229" s="50" t="s">
        <v>147</v>
      </c>
      <c r="B229" s="3" t="s">
        <v>596</v>
      </c>
      <c r="C229" s="3" t="s">
        <v>615</v>
      </c>
      <c r="D229" s="3" t="s">
        <v>616</v>
      </c>
      <c r="E229" s="3" t="str">
        <f t="shared" si="18"/>
        <v>AF1810_February</v>
      </c>
      <c r="F229" s="10">
        <v>245088.27421089908</v>
      </c>
      <c r="G229" s="4" t="str">
        <f t="shared" si="19"/>
        <v>No shock</v>
      </c>
      <c r="H229" s="4">
        <f t="shared" si="15"/>
        <v>0</v>
      </c>
      <c r="I229" s="6">
        <v>0</v>
      </c>
      <c r="J229" s="6">
        <v>0</v>
      </c>
      <c r="L229">
        <f t="shared" si="16"/>
        <v>0</v>
      </c>
      <c r="M229">
        <f t="shared" si="17"/>
        <v>0</v>
      </c>
    </row>
    <row r="230" spans="1:13" ht="17" thickTop="1" thickBot="1" x14ac:dyDescent="0.5">
      <c r="A230" s="50" t="s">
        <v>147</v>
      </c>
      <c r="B230" s="3" t="s">
        <v>596</v>
      </c>
      <c r="C230" s="3" t="s">
        <v>617</v>
      </c>
      <c r="D230" s="3" t="s">
        <v>618</v>
      </c>
      <c r="E230" s="3" t="str">
        <f t="shared" si="18"/>
        <v>AF1811_February</v>
      </c>
      <c r="F230" s="10">
        <v>87668.657810225763</v>
      </c>
      <c r="G230" s="4" t="str">
        <f t="shared" si="19"/>
        <v>No shock</v>
      </c>
      <c r="H230" s="4">
        <f t="shared" si="15"/>
        <v>0</v>
      </c>
      <c r="I230" s="6">
        <v>1</v>
      </c>
      <c r="J230" s="6">
        <v>0</v>
      </c>
      <c r="L230">
        <f t="shared" si="16"/>
        <v>0</v>
      </c>
      <c r="M230">
        <f t="shared" si="17"/>
        <v>0</v>
      </c>
    </row>
    <row r="231" spans="1:13" ht="17" thickTop="1" thickBot="1" x14ac:dyDescent="0.5">
      <c r="A231" s="50" t="s">
        <v>147</v>
      </c>
      <c r="B231" s="3" t="s">
        <v>596</v>
      </c>
      <c r="C231" s="3" t="s">
        <v>619</v>
      </c>
      <c r="D231" s="3" t="s">
        <v>620</v>
      </c>
      <c r="E231" s="3" t="str">
        <f t="shared" si="18"/>
        <v>AF1812_February</v>
      </c>
      <c r="F231" s="10">
        <v>72300.275447257343</v>
      </c>
      <c r="G231" s="4" t="str">
        <f t="shared" si="19"/>
        <v>No shock</v>
      </c>
      <c r="H231" s="4">
        <f t="shared" si="15"/>
        <v>0</v>
      </c>
      <c r="I231" s="6">
        <v>0</v>
      </c>
      <c r="J231" s="6">
        <v>0</v>
      </c>
      <c r="L231">
        <f t="shared" si="16"/>
        <v>0</v>
      </c>
      <c r="M231">
        <f t="shared" si="17"/>
        <v>0</v>
      </c>
    </row>
    <row r="232" spans="1:13" ht="17" thickTop="1" thickBot="1" x14ac:dyDescent="0.5">
      <c r="A232" s="50" t="s">
        <v>147</v>
      </c>
      <c r="B232" s="3" t="s">
        <v>596</v>
      </c>
      <c r="C232" s="3" t="s">
        <v>621</v>
      </c>
      <c r="D232" s="3" t="s">
        <v>622</v>
      </c>
      <c r="E232" s="3" t="str">
        <f t="shared" si="18"/>
        <v>AF1813_February</v>
      </c>
      <c r="F232" s="10">
        <v>47809.938429599133</v>
      </c>
      <c r="G232" s="4" t="str">
        <f t="shared" si="19"/>
        <v>No shock</v>
      </c>
      <c r="H232" s="4">
        <f t="shared" si="15"/>
        <v>0</v>
      </c>
      <c r="I232" s="6">
        <v>0</v>
      </c>
      <c r="J232" s="6">
        <v>0</v>
      </c>
      <c r="L232">
        <f t="shared" si="16"/>
        <v>0</v>
      </c>
      <c r="M232">
        <f t="shared" si="17"/>
        <v>0</v>
      </c>
    </row>
    <row r="233" spans="1:13" ht="17" thickTop="1" thickBot="1" x14ac:dyDescent="0.5">
      <c r="A233" s="50" t="s">
        <v>147</v>
      </c>
      <c r="B233" s="3" t="s">
        <v>596</v>
      </c>
      <c r="C233" s="3" t="s">
        <v>623</v>
      </c>
      <c r="D233" s="3" t="s">
        <v>624</v>
      </c>
      <c r="E233" s="3" t="str">
        <f t="shared" si="18"/>
        <v>AF1814_February</v>
      </c>
      <c r="F233" s="10">
        <v>45624.097845951284</v>
      </c>
      <c r="G233" s="4" t="str">
        <f t="shared" si="19"/>
        <v>No shock</v>
      </c>
      <c r="H233" s="4">
        <f t="shared" si="15"/>
        <v>0</v>
      </c>
      <c r="I233" s="6">
        <v>0</v>
      </c>
      <c r="J233" s="6">
        <v>0</v>
      </c>
      <c r="L233">
        <f t="shared" si="16"/>
        <v>0</v>
      </c>
      <c r="M233">
        <f t="shared" si="17"/>
        <v>0</v>
      </c>
    </row>
    <row r="234" spans="1:13" ht="17" thickTop="1" thickBot="1" x14ac:dyDescent="0.5">
      <c r="A234" s="50" t="s">
        <v>147</v>
      </c>
      <c r="B234" s="3" t="s">
        <v>596</v>
      </c>
      <c r="C234" s="3" t="s">
        <v>625</v>
      </c>
      <c r="D234" s="3" t="s">
        <v>626</v>
      </c>
      <c r="E234" s="3" t="str">
        <f t="shared" si="18"/>
        <v>AF1815_February</v>
      </c>
      <c r="F234" s="10">
        <v>47256.708947771156</v>
      </c>
      <c r="G234" s="4" t="str">
        <f t="shared" si="19"/>
        <v>No shock</v>
      </c>
      <c r="H234" s="4">
        <f t="shared" si="15"/>
        <v>0</v>
      </c>
      <c r="I234" s="6">
        <v>1</v>
      </c>
      <c r="J234" s="6">
        <v>0</v>
      </c>
      <c r="L234">
        <f t="shared" si="16"/>
        <v>0</v>
      </c>
      <c r="M234">
        <f t="shared" si="17"/>
        <v>0</v>
      </c>
    </row>
    <row r="235" spans="1:13" ht="17" thickTop="1" thickBot="1" x14ac:dyDescent="0.5">
      <c r="A235" s="50" t="s">
        <v>147</v>
      </c>
      <c r="B235" s="3" t="s">
        <v>596</v>
      </c>
      <c r="C235" s="3" t="s">
        <v>627</v>
      </c>
      <c r="D235" s="3" t="s">
        <v>628</v>
      </c>
      <c r="E235" s="3" t="str">
        <f t="shared" si="18"/>
        <v>AF1816_February</v>
      </c>
      <c r="F235" s="10">
        <v>105982.04965688742</v>
      </c>
      <c r="G235" s="4" t="str">
        <f t="shared" si="19"/>
        <v>No shock</v>
      </c>
      <c r="H235" s="4">
        <f t="shared" si="15"/>
        <v>0</v>
      </c>
      <c r="I235" s="6">
        <v>0</v>
      </c>
      <c r="J235" s="6">
        <v>0</v>
      </c>
      <c r="L235">
        <f t="shared" si="16"/>
        <v>0</v>
      </c>
      <c r="M235">
        <f t="shared" si="17"/>
        <v>0</v>
      </c>
    </row>
    <row r="236" spans="1:13" ht="17" thickTop="1" thickBot="1" x14ac:dyDescent="0.5">
      <c r="A236" s="50" t="s">
        <v>147</v>
      </c>
      <c r="B236" s="3" t="s">
        <v>596</v>
      </c>
      <c r="C236" s="3" t="s">
        <v>629</v>
      </c>
      <c r="D236" s="3" t="s">
        <v>630</v>
      </c>
      <c r="E236" s="3" t="str">
        <f t="shared" si="18"/>
        <v>AF1817_February</v>
      </c>
      <c r="F236" s="10">
        <v>69232.643163932764</v>
      </c>
      <c r="G236" s="4" t="str">
        <f t="shared" si="19"/>
        <v>No shock</v>
      </c>
      <c r="H236" s="4">
        <f t="shared" si="15"/>
        <v>0</v>
      </c>
      <c r="I236" s="6">
        <v>0</v>
      </c>
      <c r="J236" s="6">
        <v>0</v>
      </c>
      <c r="L236">
        <f t="shared" si="16"/>
        <v>0</v>
      </c>
      <c r="M236">
        <f t="shared" si="17"/>
        <v>0</v>
      </c>
    </row>
    <row r="237" spans="1:13" ht="17" thickTop="1" thickBot="1" x14ac:dyDescent="0.5">
      <c r="A237" s="50" t="s">
        <v>147</v>
      </c>
      <c r="B237" s="3" t="s">
        <v>631</v>
      </c>
      <c r="C237" s="3" t="s">
        <v>631</v>
      </c>
      <c r="D237" s="3" t="s">
        <v>632</v>
      </c>
      <c r="E237" s="3" t="str">
        <f t="shared" si="18"/>
        <v>AF1901_February</v>
      </c>
      <c r="F237" s="10">
        <v>446594.18412644812</v>
      </c>
      <c r="G237" s="4" t="str">
        <f t="shared" si="19"/>
        <v>No shock</v>
      </c>
      <c r="H237" s="4">
        <f t="shared" si="15"/>
        <v>0</v>
      </c>
      <c r="I237" s="6">
        <v>6</v>
      </c>
      <c r="J237" s="6">
        <v>0</v>
      </c>
      <c r="L237">
        <f t="shared" si="16"/>
        <v>0</v>
      </c>
      <c r="M237">
        <f t="shared" si="17"/>
        <v>0</v>
      </c>
    </row>
    <row r="238" spans="1:13" ht="17" thickTop="1" thickBot="1" x14ac:dyDescent="0.5">
      <c r="A238" s="50" t="s">
        <v>147</v>
      </c>
      <c r="B238" s="3" t="s">
        <v>631</v>
      </c>
      <c r="C238" s="3" t="s">
        <v>633</v>
      </c>
      <c r="D238" s="3" t="s">
        <v>634</v>
      </c>
      <c r="E238" s="3" t="str">
        <f t="shared" si="18"/>
        <v>AF1902_February</v>
      </c>
      <c r="F238" s="10">
        <v>107698.80084165111</v>
      </c>
      <c r="G238" s="4" t="str">
        <f t="shared" si="19"/>
        <v>No shock</v>
      </c>
      <c r="H238" s="4">
        <f t="shared" si="15"/>
        <v>0</v>
      </c>
      <c r="I238" s="6">
        <v>3</v>
      </c>
      <c r="J238" s="6">
        <v>0</v>
      </c>
      <c r="L238">
        <f t="shared" si="16"/>
        <v>0</v>
      </c>
      <c r="M238">
        <f t="shared" si="17"/>
        <v>0</v>
      </c>
    </row>
    <row r="239" spans="1:13" ht="17" thickTop="1" thickBot="1" x14ac:dyDescent="0.5">
      <c r="A239" s="50" t="s">
        <v>147</v>
      </c>
      <c r="B239" s="3" t="s">
        <v>631</v>
      </c>
      <c r="C239" s="3" t="s">
        <v>635</v>
      </c>
      <c r="D239" s="3" t="s">
        <v>636</v>
      </c>
      <c r="E239" s="3" t="str">
        <f t="shared" si="18"/>
        <v>AF1903_February</v>
      </c>
      <c r="F239" s="10">
        <v>81881.044944227237</v>
      </c>
      <c r="G239" s="4" t="str">
        <f t="shared" si="19"/>
        <v>No shock</v>
      </c>
      <c r="H239" s="4">
        <f t="shared" si="15"/>
        <v>0</v>
      </c>
      <c r="I239" s="6">
        <v>0</v>
      </c>
      <c r="J239" s="6">
        <v>0</v>
      </c>
      <c r="L239">
        <f t="shared" si="16"/>
        <v>0</v>
      </c>
      <c r="M239">
        <f t="shared" si="17"/>
        <v>0</v>
      </c>
    </row>
    <row r="240" spans="1:13" ht="17" thickTop="1" thickBot="1" x14ac:dyDescent="0.5">
      <c r="A240" s="50" t="s">
        <v>147</v>
      </c>
      <c r="B240" s="3" t="s">
        <v>631</v>
      </c>
      <c r="C240" s="3" t="s">
        <v>637</v>
      </c>
      <c r="D240" s="3" t="s">
        <v>638</v>
      </c>
      <c r="E240" s="3" t="str">
        <f t="shared" si="18"/>
        <v>AF1904_February</v>
      </c>
      <c r="F240" s="10">
        <v>234403.84312826901</v>
      </c>
      <c r="G240" s="4" t="str">
        <f t="shared" si="19"/>
        <v>No shock</v>
      </c>
      <c r="H240" s="4">
        <f t="shared" si="15"/>
        <v>0</v>
      </c>
      <c r="I240" s="6">
        <v>2</v>
      </c>
      <c r="J240" s="6">
        <v>0</v>
      </c>
      <c r="L240">
        <f t="shared" si="16"/>
        <v>0</v>
      </c>
      <c r="M240">
        <f t="shared" si="17"/>
        <v>0</v>
      </c>
    </row>
    <row r="241" spans="1:13" ht="17" thickTop="1" thickBot="1" x14ac:dyDescent="0.5">
      <c r="A241" s="50" t="s">
        <v>147</v>
      </c>
      <c r="B241" s="3" t="s">
        <v>631</v>
      </c>
      <c r="C241" s="3" t="s">
        <v>639</v>
      </c>
      <c r="D241" s="3" t="s">
        <v>640</v>
      </c>
      <c r="E241" s="3" t="str">
        <f t="shared" si="18"/>
        <v>AF1905_February</v>
      </c>
      <c r="F241" s="10">
        <v>426666.50046505075</v>
      </c>
      <c r="G241" s="4" t="str">
        <f t="shared" si="19"/>
        <v>No shock</v>
      </c>
      <c r="H241" s="4">
        <f t="shared" si="15"/>
        <v>0</v>
      </c>
      <c r="I241" s="6">
        <v>0</v>
      </c>
      <c r="J241" s="6">
        <v>0</v>
      </c>
      <c r="L241">
        <f t="shared" si="16"/>
        <v>0</v>
      </c>
      <c r="M241">
        <f t="shared" si="17"/>
        <v>0</v>
      </c>
    </row>
    <row r="242" spans="1:13" ht="17" thickTop="1" thickBot="1" x14ac:dyDescent="0.5">
      <c r="A242" s="50" t="s">
        <v>147</v>
      </c>
      <c r="B242" s="3" t="s">
        <v>631</v>
      </c>
      <c r="C242" s="3" t="s">
        <v>641</v>
      </c>
      <c r="D242" s="3" t="s">
        <v>642</v>
      </c>
      <c r="E242" s="3" t="str">
        <f t="shared" si="18"/>
        <v>AF1906_February</v>
      </c>
      <c r="F242" s="10">
        <v>160112.09280163713</v>
      </c>
      <c r="G242" s="4" t="str">
        <f t="shared" si="19"/>
        <v>No shock</v>
      </c>
      <c r="H242" s="4">
        <f t="shared" si="15"/>
        <v>0</v>
      </c>
      <c r="I242" s="6">
        <v>11</v>
      </c>
      <c r="J242" s="6">
        <v>0</v>
      </c>
      <c r="L242">
        <f t="shared" si="16"/>
        <v>0</v>
      </c>
      <c r="M242">
        <f t="shared" si="17"/>
        <v>0</v>
      </c>
    </row>
    <row r="243" spans="1:13" ht="17" thickTop="1" thickBot="1" x14ac:dyDescent="0.5">
      <c r="A243" s="50" t="s">
        <v>147</v>
      </c>
      <c r="B243" s="3" t="s">
        <v>631</v>
      </c>
      <c r="C243" s="3" t="s">
        <v>643</v>
      </c>
      <c r="D243" s="3" t="s">
        <v>644</v>
      </c>
      <c r="E243" s="3" t="str">
        <f t="shared" si="18"/>
        <v>AF1907_February</v>
      </c>
      <c r="F243" s="10">
        <v>103372.01463400699</v>
      </c>
      <c r="G243" s="4" t="str">
        <f t="shared" si="19"/>
        <v>No shock</v>
      </c>
      <c r="H243" s="4">
        <f t="shared" si="15"/>
        <v>0</v>
      </c>
      <c r="I243" s="6">
        <v>0</v>
      </c>
      <c r="J243" s="6">
        <v>0</v>
      </c>
      <c r="L243">
        <f t="shared" si="16"/>
        <v>0</v>
      </c>
      <c r="M243">
        <f t="shared" si="17"/>
        <v>0</v>
      </c>
    </row>
    <row r="244" spans="1:13" ht="17" thickTop="1" thickBot="1" x14ac:dyDescent="0.5">
      <c r="A244" s="50" t="s">
        <v>147</v>
      </c>
      <c r="B244" s="3" t="s">
        <v>645</v>
      </c>
      <c r="C244" s="3" t="s">
        <v>646</v>
      </c>
      <c r="D244" s="3" t="s">
        <v>647</v>
      </c>
      <c r="E244" s="3" t="str">
        <f t="shared" si="18"/>
        <v>AF2001_February</v>
      </c>
      <c r="F244" s="10">
        <v>175337.44748941041</v>
      </c>
      <c r="G244" s="4" t="str">
        <f t="shared" si="19"/>
        <v>No shock</v>
      </c>
      <c r="H244" s="4">
        <f t="shared" si="15"/>
        <v>0</v>
      </c>
      <c r="I244" s="6">
        <v>1</v>
      </c>
      <c r="J244" s="6">
        <v>0</v>
      </c>
      <c r="L244">
        <f t="shared" si="16"/>
        <v>0</v>
      </c>
      <c r="M244">
        <f t="shared" si="17"/>
        <v>0</v>
      </c>
    </row>
    <row r="245" spans="1:13" ht="17" thickTop="1" thickBot="1" x14ac:dyDescent="0.5">
      <c r="A245" s="50" t="s">
        <v>147</v>
      </c>
      <c r="B245" s="3" t="s">
        <v>645</v>
      </c>
      <c r="C245" s="3" t="s">
        <v>648</v>
      </c>
      <c r="D245" s="3" t="s">
        <v>649</v>
      </c>
      <c r="E245" s="3" t="str">
        <f t="shared" si="18"/>
        <v>AF2002_February</v>
      </c>
      <c r="F245" s="10">
        <v>76701.247684562069</v>
      </c>
      <c r="G245" s="4" t="str">
        <f t="shared" si="19"/>
        <v>No shock</v>
      </c>
      <c r="H245" s="4">
        <f t="shared" si="15"/>
        <v>0</v>
      </c>
      <c r="I245" s="6">
        <v>0</v>
      </c>
      <c r="J245" s="6">
        <v>0</v>
      </c>
      <c r="L245">
        <f t="shared" si="16"/>
        <v>0</v>
      </c>
      <c r="M245">
        <f t="shared" si="17"/>
        <v>0</v>
      </c>
    </row>
    <row r="246" spans="1:13" ht="17" thickTop="1" thickBot="1" x14ac:dyDescent="0.5">
      <c r="A246" s="50" t="s">
        <v>147</v>
      </c>
      <c r="B246" s="3" t="s">
        <v>645</v>
      </c>
      <c r="C246" s="3" t="s">
        <v>650</v>
      </c>
      <c r="D246" s="3" t="s">
        <v>651</v>
      </c>
      <c r="E246" s="3" t="str">
        <f t="shared" si="18"/>
        <v>AF2003_February</v>
      </c>
      <c r="F246" s="10">
        <v>60104.455424515494</v>
      </c>
      <c r="G246" s="4" t="str">
        <f t="shared" si="19"/>
        <v>No shock</v>
      </c>
      <c r="H246" s="4">
        <f t="shared" si="15"/>
        <v>0</v>
      </c>
      <c r="I246" s="6">
        <v>0</v>
      </c>
      <c r="J246" s="6">
        <v>0</v>
      </c>
      <c r="L246">
        <f t="shared" si="16"/>
        <v>0</v>
      </c>
      <c r="M246">
        <f t="shared" si="17"/>
        <v>0</v>
      </c>
    </row>
    <row r="247" spans="1:13" ht="17" thickTop="1" thickBot="1" x14ac:dyDescent="0.5">
      <c r="A247" s="50" t="s">
        <v>147</v>
      </c>
      <c r="B247" s="3" t="s">
        <v>645</v>
      </c>
      <c r="C247" s="3" t="s">
        <v>652</v>
      </c>
      <c r="D247" s="3" t="s">
        <v>653</v>
      </c>
      <c r="E247" s="3" t="str">
        <f t="shared" si="18"/>
        <v>AF2004_February</v>
      </c>
      <c r="F247" s="10">
        <v>19512.581419572387</v>
      </c>
      <c r="G247" s="4" t="str">
        <f t="shared" si="19"/>
        <v>No shock</v>
      </c>
      <c r="H247" s="4">
        <f t="shared" si="15"/>
        <v>0</v>
      </c>
      <c r="I247" s="6">
        <v>0</v>
      </c>
      <c r="J247" s="6">
        <v>0</v>
      </c>
      <c r="L247">
        <f t="shared" si="16"/>
        <v>0</v>
      </c>
      <c r="M247">
        <f t="shared" si="17"/>
        <v>0</v>
      </c>
    </row>
    <row r="248" spans="1:13" ht="17" thickTop="1" thickBot="1" x14ac:dyDescent="0.5">
      <c r="A248" s="50" t="s">
        <v>147</v>
      </c>
      <c r="B248" s="3" t="s">
        <v>645</v>
      </c>
      <c r="C248" s="3" t="s">
        <v>654</v>
      </c>
      <c r="D248" s="3" t="s">
        <v>655</v>
      </c>
      <c r="E248" s="3" t="str">
        <f t="shared" si="18"/>
        <v>AF2005_February</v>
      </c>
      <c r="F248" s="10">
        <v>70209.122622802286</v>
      </c>
      <c r="G248" s="4" t="str">
        <f t="shared" si="19"/>
        <v>No shock</v>
      </c>
      <c r="H248" s="4">
        <f t="shared" si="15"/>
        <v>0</v>
      </c>
      <c r="I248" s="6">
        <v>0</v>
      </c>
      <c r="J248" s="6">
        <v>0</v>
      </c>
      <c r="L248">
        <f t="shared" si="16"/>
        <v>0</v>
      </c>
      <c r="M248">
        <f t="shared" si="17"/>
        <v>0</v>
      </c>
    </row>
    <row r="249" spans="1:13" ht="17" thickTop="1" thickBot="1" x14ac:dyDescent="0.5">
      <c r="A249" s="50" t="s">
        <v>147</v>
      </c>
      <c r="B249" s="3" t="s">
        <v>645</v>
      </c>
      <c r="C249" s="3" t="s">
        <v>656</v>
      </c>
      <c r="D249" s="3" t="s">
        <v>657</v>
      </c>
      <c r="E249" s="3" t="str">
        <f t="shared" si="18"/>
        <v>AF2006_February</v>
      </c>
      <c r="F249" s="10">
        <v>100355.16610117505</v>
      </c>
      <c r="G249" s="4" t="str">
        <f t="shared" si="19"/>
        <v>No shock</v>
      </c>
      <c r="H249" s="4">
        <f t="shared" si="15"/>
        <v>0</v>
      </c>
      <c r="I249" s="6">
        <v>0</v>
      </c>
      <c r="J249" s="6">
        <v>0</v>
      </c>
      <c r="L249">
        <f t="shared" si="16"/>
        <v>0</v>
      </c>
      <c r="M249">
        <f t="shared" si="17"/>
        <v>0</v>
      </c>
    </row>
    <row r="250" spans="1:13" ht="17" thickTop="1" thickBot="1" x14ac:dyDescent="0.5">
      <c r="A250" s="50" t="s">
        <v>147</v>
      </c>
      <c r="B250" s="3" t="s">
        <v>645</v>
      </c>
      <c r="C250" s="3" t="s">
        <v>658</v>
      </c>
      <c r="D250" s="3" t="s">
        <v>659</v>
      </c>
      <c r="E250" s="3" t="str">
        <f t="shared" si="18"/>
        <v>AF2007_February</v>
      </c>
      <c r="F250" s="10">
        <v>88866.401973806162</v>
      </c>
      <c r="G250" s="4" t="str">
        <f t="shared" si="19"/>
        <v>No shock</v>
      </c>
      <c r="H250" s="4">
        <f t="shared" si="15"/>
        <v>0</v>
      </c>
      <c r="I250" s="6">
        <v>0</v>
      </c>
      <c r="J250" s="6">
        <v>0</v>
      </c>
      <c r="L250">
        <f t="shared" si="16"/>
        <v>0</v>
      </c>
      <c r="M250">
        <f t="shared" si="17"/>
        <v>0</v>
      </c>
    </row>
    <row r="251" spans="1:13" ht="17" thickTop="1" thickBot="1" x14ac:dyDescent="0.5">
      <c r="A251" s="50" t="s">
        <v>147</v>
      </c>
      <c r="B251" s="3" t="s">
        <v>660</v>
      </c>
      <c r="C251" s="3" t="s">
        <v>661</v>
      </c>
      <c r="D251" s="3" t="s">
        <v>662</v>
      </c>
      <c r="E251" s="3" t="str">
        <f t="shared" si="18"/>
        <v>AF2101_February</v>
      </c>
      <c r="F251" s="10">
        <v>652784.821134364</v>
      </c>
      <c r="G251" s="4" t="str">
        <f t="shared" si="19"/>
        <v>No shock</v>
      </c>
      <c r="H251" s="4">
        <f t="shared" si="15"/>
        <v>0</v>
      </c>
      <c r="I251" s="6">
        <v>1</v>
      </c>
      <c r="J251" s="6">
        <v>0</v>
      </c>
      <c r="L251">
        <f t="shared" si="16"/>
        <v>0</v>
      </c>
      <c r="M251">
        <f t="shared" si="17"/>
        <v>0</v>
      </c>
    </row>
    <row r="252" spans="1:13" ht="17" thickTop="1" thickBot="1" x14ac:dyDescent="0.5">
      <c r="A252" s="50" t="s">
        <v>147</v>
      </c>
      <c r="B252" s="3" t="s">
        <v>660</v>
      </c>
      <c r="C252" s="3" t="s">
        <v>663</v>
      </c>
      <c r="D252" s="3" t="s">
        <v>664</v>
      </c>
      <c r="E252" s="3" t="str">
        <f t="shared" si="18"/>
        <v>AF2102_February</v>
      </c>
      <c r="F252" s="10">
        <v>233379.64243451395</v>
      </c>
      <c r="G252" s="4" t="str">
        <f t="shared" si="19"/>
        <v>No shock</v>
      </c>
      <c r="H252" s="4">
        <f t="shared" si="15"/>
        <v>0</v>
      </c>
      <c r="I252" s="6">
        <v>0</v>
      </c>
      <c r="J252" s="6">
        <v>0</v>
      </c>
      <c r="L252">
        <f t="shared" si="16"/>
        <v>0</v>
      </c>
      <c r="M252">
        <f t="shared" si="17"/>
        <v>0</v>
      </c>
    </row>
    <row r="253" spans="1:13" ht="17" thickTop="1" thickBot="1" x14ac:dyDescent="0.5">
      <c r="A253" s="50" t="s">
        <v>147</v>
      </c>
      <c r="B253" s="3" t="s">
        <v>660</v>
      </c>
      <c r="C253" s="3" t="s">
        <v>665</v>
      </c>
      <c r="D253" s="3" t="s">
        <v>666</v>
      </c>
      <c r="E253" s="3" t="str">
        <f t="shared" si="18"/>
        <v>AF2103_February</v>
      </c>
      <c r="F253" s="10">
        <v>174680.69993388114</v>
      </c>
      <c r="G253" s="4" t="str">
        <f t="shared" si="19"/>
        <v>No shock</v>
      </c>
      <c r="H253" s="4">
        <f t="shared" si="15"/>
        <v>0</v>
      </c>
      <c r="I253" s="6">
        <v>1</v>
      </c>
      <c r="J253" s="6">
        <v>0</v>
      </c>
      <c r="L253">
        <f t="shared" si="16"/>
        <v>0</v>
      </c>
      <c r="M253">
        <f t="shared" si="17"/>
        <v>0</v>
      </c>
    </row>
    <row r="254" spans="1:13" ht="17" thickTop="1" thickBot="1" x14ac:dyDescent="0.5">
      <c r="A254" s="50" t="s">
        <v>147</v>
      </c>
      <c r="B254" s="3" t="s">
        <v>660</v>
      </c>
      <c r="C254" s="3" t="s">
        <v>667</v>
      </c>
      <c r="D254" s="3" t="s">
        <v>668</v>
      </c>
      <c r="E254" s="3" t="str">
        <f t="shared" si="18"/>
        <v>AF2104_February</v>
      </c>
      <c r="F254" s="10">
        <v>57632.342661651506</v>
      </c>
      <c r="G254" s="4" t="str">
        <f t="shared" si="19"/>
        <v>No shock</v>
      </c>
      <c r="H254" s="4">
        <f t="shared" si="15"/>
        <v>0</v>
      </c>
      <c r="I254" s="6">
        <v>0</v>
      </c>
      <c r="J254" s="6">
        <v>0</v>
      </c>
      <c r="L254">
        <f t="shared" si="16"/>
        <v>0</v>
      </c>
      <c r="M254">
        <f t="shared" si="17"/>
        <v>0</v>
      </c>
    </row>
    <row r="255" spans="1:13" ht="17" thickTop="1" thickBot="1" x14ac:dyDescent="0.5">
      <c r="A255" s="50" t="s">
        <v>147</v>
      </c>
      <c r="B255" s="3" t="s">
        <v>660</v>
      </c>
      <c r="C255" s="3" t="s">
        <v>669</v>
      </c>
      <c r="D255" s="3" t="s">
        <v>670</v>
      </c>
      <c r="E255" s="3" t="str">
        <f t="shared" si="18"/>
        <v>AF2105_February</v>
      </c>
      <c r="F255" s="10">
        <v>17418.543516834561</v>
      </c>
      <c r="G255" s="4" t="str">
        <f t="shared" si="19"/>
        <v>No shock</v>
      </c>
      <c r="H255" s="4">
        <f t="shared" si="15"/>
        <v>0</v>
      </c>
      <c r="I255" s="6">
        <v>0</v>
      </c>
      <c r="J255" s="6">
        <v>0</v>
      </c>
      <c r="L255">
        <f t="shared" si="16"/>
        <v>0</v>
      </c>
      <c r="M255">
        <f t="shared" si="17"/>
        <v>0</v>
      </c>
    </row>
    <row r="256" spans="1:13" ht="17" thickTop="1" thickBot="1" x14ac:dyDescent="0.5">
      <c r="A256" s="50" t="s">
        <v>147</v>
      </c>
      <c r="B256" s="3" t="s">
        <v>660</v>
      </c>
      <c r="C256" s="3" t="s">
        <v>660</v>
      </c>
      <c r="D256" s="3" t="s">
        <v>671</v>
      </c>
      <c r="E256" s="3" t="str">
        <f t="shared" si="18"/>
        <v>AF2106_February</v>
      </c>
      <c r="F256" s="10">
        <v>157196.17730726174</v>
      </c>
      <c r="G256" s="4" t="str">
        <f t="shared" si="19"/>
        <v>No shock</v>
      </c>
      <c r="H256" s="4">
        <f t="shared" si="15"/>
        <v>0</v>
      </c>
      <c r="I256" s="6">
        <v>0</v>
      </c>
      <c r="J256" s="6">
        <v>0</v>
      </c>
      <c r="L256">
        <f t="shared" si="16"/>
        <v>0</v>
      </c>
      <c r="M256">
        <f t="shared" si="17"/>
        <v>0</v>
      </c>
    </row>
    <row r="257" spans="1:13" ht="17" thickTop="1" thickBot="1" x14ac:dyDescent="0.5">
      <c r="A257" s="50" t="s">
        <v>147</v>
      </c>
      <c r="B257" s="3" t="s">
        <v>660</v>
      </c>
      <c r="C257" s="3" t="s">
        <v>672</v>
      </c>
      <c r="D257" s="3" t="s">
        <v>673</v>
      </c>
      <c r="E257" s="3" t="str">
        <f t="shared" si="18"/>
        <v>AF2107_February</v>
      </c>
      <c r="F257" s="10">
        <v>135074.11697881419</v>
      </c>
      <c r="G257" s="4" t="str">
        <f t="shared" si="19"/>
        <v>No shock</v>
      </c>
      <c r="H257" s="4">
        <f t="shared" si="15"/>
        <v>0</v>
      </c>
      <c r="I257" s="6">
        <v>1</v>
      </c>
      <c r="J257" s="6">
        <v>0</v>
      </c>
      <c r="L257">
        <f t="shared" si="16"/>
        <v>0</v>
      </c>
      <c r="M257">
        <f t="shared" si="17"/>
        <v>0</v>
      </c>
    </row>
    <row r="258" spans="1:13" ht="17" thickTop="1" thickBot="1" x14ac:dyDescent="0.5">
      <c r="A258" s="50" t="s">
        <v>147</v>
      </c>
      <c r="B258" s="3" t="s">
        <v>660</v>
      </c>
      <c r="C258" s="3" t="s">
        <v>674</v>
      </c>
      <c r="D258" s="3" t="s">
        <v>675</v>
      </c>
      <c r="E258" s="3" t="str">
        <f t="shared" si="18"/>
        <v>AF2108_February</v>
      </c>
      <c r="F258" s="10">
        <v>126259.56077684647</v>
      </c>
      <c r="G258" s="4" t="str">
        <f t="shared" si="19"/>
        <v>No shock</v>
      </c>
      <c r="H258" s="4">
        <f t="shared" si="15"/>
        <v>0</v>
      </c>
      <c r="I258" s="6">
        <v>0</v>
      </c>
      <c r="J258" s="6">
        <v>0</v>
      </c>
      <c r="L258">
        <f t="shared" si="16"/>
        <v>0</v>
      </c>
      <c r="M258">
        <f t="shared" si="17"/>
        <v>0</v>
      </c>
    </row>
    <row r="259" spans="1:13" ht="17" thickTop="1" thickBot="1" x14ac:dyDescent="0.5">
      <c r="A259" s="50" t="s">
        <v>147</v>
      </c>
      <c r="B259" s="3" t="s">
        <v>660</v>
      </c>
      <c r="C259" s="3" t="s">
        <v>676</v>
      </c>
      <c r="D259" s="3" t="s">
        <v>677</v>
      </c>
      <c r="E259" s="3" t="str">
        <f t="shared" si="18"/>
        <v>AF2109_February</v>
      </c>
      <c r="F259" s="10">
        <v>117342.44194520789</v>
      </c>
      <c r="G259" s="4" t="str">
        <f t="shared" si="19"/>
        <v>No shock</v>
      </c>
      <c r="H259" s="4">
        <f t="shared" ref="H259:H322" si="20">SUM(K259:M259)</f>
        <v>0</v>
      </c>
      <c r="I259" s="6">
        <v>0</v>
      </c>
      <c r="J259" s="6">
        <v>0</v>
      </c>
      <c r="L259">
        <f t="shared" ref="L259:L322" si="21">IF(I259&gt;99, 1, 0)</f>
        <v>0</v>
      </c>
      <c r="M259">
        <f t="shared" ref="M259:M322" si="22">IF(J259&gt;99, 1, 0)</f>
        <v>0</v>
      </c>
    </row>
    <row r="260" spans="1:13" ht="17" thickTop="1" thickBot="1" x14ac:dyDescent="0.5">
      <c r="A260" s="50" t="s">
        <v>147</v>
      </c>
      <c r="B260" s="3" t="s">
        <v>660</v>
      </c>
      <c r="C260" s="3" t="s">
        <v>678</v>
      </c>
      <c r="D260" s="3" t="s">
        <v>679</v>
      </c>
      <c r="E260" s="3" t="str">
        <f t="shared" ref="E260:E323" si="23">_xlfn.CONCAT(D260,"_",A260)</f>
        <v>AF2110_February</v>
      </c>
      <c r="F260" s="10">
        <v>71483.155958662828</v>
      </c>
      <c r="G260" s="4" t="str">
        <f t="shared" ref="G260:G323" si="24">IF(H260&gt;0,"Shock","No shock")</f>
        <v>No shock</v>
      </c>
      <c r="H260" s="4">
        <f t="shared" si="20"/>
        <v>0</v>
      </c>
      <c r="I260" s="6">
        <v>0</v>
      </c>
      <c r="J260" s="6">
        <v>0</v>
      </c>
      <c r="L260">
        <f t="shared" si="21"/>
        <v>0</v>
      </c>
      <c r="M260">
        <f t="shared" si="22"/>
        <v>0</v>
      </c>
    </row>
    <row r="261" spans="1:13" ht="17" thickTop="1" thickBot="1" x14ac:dyDescent="0.5">
      <c r="A261" s="50" t="s">
        <v>147</v>
      </c>
      <c r="B261" s="3" t="s">
        <v>660</v>
      </c>
      <c r="C261" s="3" t="s">
        <v>680</v>
      </c>
      <c r="D261" s="3" t="s">
        <v>681</v>
      </c>
      <c r="E261" s="3" t="str">
        <f t="shared" si="23"/>
        <v>AF2111_February</v>
      </c>
      <c r="F261" s="10">
        <v>106228.5090845473</v>
      </c>
      <c r="G261" s="4" t="str">
        <f t="shared" si="24"/>
        <v>No shock</v>
      </c>
      <c r="H261" s="4">
        <f t="shared" si="20"/>
        <v>0</v>
      </c>
      <c r="I261" s="6">
        <v>0</v>
      </c>
      <c r="J261" s="6">
        <v>0</v>
      </c>
      <c r="L261">
        <f t="shared" si="21"/>
        <v>0</v>
      </c>
      <c r="M261">
        <f t="shared" si="22"/>
        <v>0</v>
      </c>
    </row>
    <row r="262" spans="1:13" ht="17" thickTop="1" thickBot="1" x14ac:dyDescent="0.5">
      <c r="A262" s="50" t="s">
        <v>147</v>
      </c>
      <c r="B262" s="3" t="s">
        <v>660</v>
      </c>
      <c r="C262" s="3" t="s">
        <v>682</v>
      </c>
      <c r="D262" s="3" t="s">
        <v>683</v>
      </c>
      <c r="E262" s="3" t="str">
        <f t="shared" si="23"/>
        <v>AF2112_February</v>
      </c>
      <c r="F262" s="10">
        <v>45817.563213785455</v>
      </c>
      <c r="G262" s="4" t="str">
        <f t="shared" si="24"/>
        <v>No shock</v>
      </c>
      <c r="H262" s="4">
        <f t="shared" si="20"/>
        <v>0</v>
      </c>
      <c r="I262" s="6">
        <v>0</v>
      </c>
      <c r="J262" s="6">
        <v>0</v>
      </c>
      <c r="L262">
        <f t="shared" si="21"/>
        <v>0</v>
      </c>
      <c r="M262">
        <f t="shared" si="22"/>
        <v>0</v>
      </c>
    </row>
    <row r="263" spans="1:13" ht="17" thickTop="1" thickBot="1" x14ac:dyDescent="0.5">
      <c r="A263" s="50" t="s">
        <v>147</v>
      </c>
      <c r="B263" s="3" t="s">
        <v>660</v>
      </c>
      <c r="C263" s="3" t="s">
        <v>684</v>
      </c>
      <c r="D263" s="3" t="s">
        <v>685</v>
      </c>
      <c r="E263" s="3" t="str">
        <f t="shared" si="23"/>
        <v>AF2113_February</v>
      </c>
      <c r="F263" s="10">
        <v>23611.903899314642</v>
      </c>
      <c r="G263" s="4" t="str">
        <f t="shared" si="24"/>
        <v>No shock</v>
      </c>
      <c r="H263" s="4">
        <f t="shared" si="20"/>
        <v>0</v>
      </c>
      <c r="I263" s="6">
        <v>0</v>
      </c>
      <c r="J263" s="6">
        <v>0</v>
      </c>
      <c r="L263">
        <f t="shared" si="21"/>
        <v>0</v>
      </c>
      <c r="M263">
        <f t="shared" si="22"/>
        <v>0</v>
      </c>
    </row>
    <row r="264" spans="1:13" ht="17" thickTop="1" thickBot="1" x14ac:dyDescent="0.5">
      <c r="A264" s="50" t="s">
        <v>147</v>
      </c>
      <c r="B264" s="3" t="s">
        <v>660</v>
      </c>
      <c r="C264" s="3" t="s">
        <v>686</v>
      </c>
      <c r="D264" s="3" t="s">
        <v>687</v>
      </c>
      <c r="E264" s="3" t="str">
        <f t="shared" si="23"/>
        <v>AF2114_February</v>
      </c>
      <c r="F264" s="10">
        <v>77647.285898474453</v>
      </c>
      <c r="G264" s="4" t="str">
        <f t="shared" si="24"/>
        <v>No shock</v>
      </c>
      <c r="H264" s="4">
        <f t="shared" si="20"/>
        <v>0</v>
      </c>
      <c r="I264" s="6">
        <v>0</v>
      </c>
      <c r="J264" s="6">
        <v>0</v>
      </c>
      <c r="L264">
        <f t="shared" si="21"/>
        <v>0</v>
      </c>
      <c r="M264">
        <f t="shared" si="22"/>
        <v>0</v>
      </c>
    </row>
    <row r="265" spans="1:13" ht="17" thickTop="1" thickBot="1" x14ac:dyDescent="0.5">
      <c r="A265" s="50" t="s">
        <v>147</v>
      </c>
      <c r="B265" s="3" t="s">
        <v>660</v>
      </c>
      <c r="C265" s="3" t="s">
        <v>688</v>
      </c>
      <c r="D265" s="3" t="s">
        <v>689</v>
      </c>
      <c r="E265" s="3" t="str">
        <f t="shared" si="23"/>
        <v>AF2115_February</v>
      </c>
      <c r="F265" s="10">
        <v>66893.803142546982</v>
      </c>
      <c r="G265" s="4" t="str">
        <f t="shared" si="24"/>
        <v>No shock</v>
      </c>
      <c r="H265" s="4">
        <f t="shared" si="20"/>
        <v>0</v>
      </c>
      <c r="I265" s="6">
        <v>0</v>
      </c>
      <c r="J265" s="6">
        <v>0</v>
      </c>
      <c r="L265">
        <f t="shared" si="21"/>
        <v>0</v>
      </c>
      <c r="M265">
        <f t="shared" si="22"/>
        <v>0</v>
      </c>
    </row>
    <row r="266" spans="1:13" ht="17" thickTop="1" thickBot="1" x14ac:dyDescent="0.5">
      <c r="A266" s="50" t="s">
        <v>147</v>
      </c>
      <c r="B266" s="3" t="s">
        <v>660</v>
      </c>
      <c r="C266" s="3" t="s">
        <v>690</v>
      </c>
      <c r="D266" s="3" t="s">
        <v>691</v>
      </c>
      <c r="E266" s="3" t="str">
        <f t="shared" si="23"/>
        <v>AF2116_February</v>
      </c>
      <c r="F266" s="10">
        <v>8749.9948591340981</v>
      </c>
      <c r="G266" s="4" t="str">
        <f t="shared" si="24"/>
        <v>No shock</v>
      </c>
      <c r="H266" s="4">
        <f t="shared" si="20"/>
        <v>0</v>
      </c>
      <c r="I266" s="6">
        <v>0</v>
      </c>
      <c r="J266" s="6">
        <v>0</v>
      </c>
      <c r="L266">
        <f t="shared" si="21"/>
        <v>0</v>
      </c>
      <c r="M266">
        <f t="shared" si="22"/>
        <v>0</v>
      </c>
    </row>
    <row r="267" spans="1:13" ht="17" thickTop="1" thickBot="1" x14ac:dyDescent="0.5">
      <c r="A267" s="50" t="s">
        <v>147</v>
      </c>
      <c r="B267" s="3" t="s">
        <v>692</v>
      </c>
      <c r="C267" s="3" t="s">
        <v>692</v>
      </c>
      <c r="D267" s="3" t="s">
        <v>693</v>
      </c>
      <c r="E267" s="3" t="str">
        <f t="shared" si="23"/>
        <v>AF2201_February</v>
      </c>
      <c r="F267" s="10">
        <v>203273.3294630349</v>
      </c>
      <c r="G267" s="4" t="str">
        <f t="shared" si="24"/>
        <v>No shock</v>
      </c>
      <c r="H267" s="4">
        <f t="shared" si="20"/>
        <v>0</v>
      </c>
      <c r="I267" s="6">
        <v>0</v>
      </c>
      <c r="J267" s="6">
        <v>0</v>
      </c>
      <c r="L267">
        <f t="shared" si="21"/>
        <v>0</v>
      </c>
      <c r="M267">
        <f t="shared" si="22"/>
        <v>0</v>
      </c>
    </row>
    <row r="268" spans="1:13" ht="17" thickTop="1" thickBot="1" x14ac:dyDescent="0.5">
      <c r="A268" s="50" t="s">
        <v>147</v>
      </c>
      <c r="B268" s="3" t="s">
        <v>692</v>
      </c>
      <c r="C268" s="3" t="s">
        <v>694</v>
      </c>
      <c r="D268" s="3" t="s">
        <v>695</v>
      </c>
      <c r="E268" s="3" t="str">
        <f t="shared" si="23"/>
        <v>AF2202_February</v>
      </c>
      <c r="F268" s="10">
        <v>104683.22197102413</v>
      </c>
      <c r="G268" s="4" t="str">
        <f t="shared" si="24"/>
        <v>No shock</v>
      </c>
      <c r="H268" s="4">
        <f t="shared" si="20"/>
        <v>0</v>
      </c>
      <c r="I268" s="6">
        <v>1</v>
      </c>
      <c r="J268" s="6">
        <v>0</v>
      </c>
      <c r="L268">
        <f t="shared" si="21"/>
        <v>0</v>
      </c>
      <c r="M268">
        <f t="shared" si="22"/>
        <v>0</v>
      </c>
    </row>
    <row r="269" spans="1:13" ht="17" thickTop="1" thickBot="1" x14ac:dyDescent="0.5">
      <c r="A269" s="50" t="s">
        <v>147</v>
      </c>
      <c r="B269" s="3" t="s">
        <v>692</v>
      </c>
      <c r="C269" s="3" t="s">
        <v>696</v>
      </c>
      <c r="D269" s="3" t="s">
        <v>697</v>
      </c>
      <c r="E269" s="3" t="str">
        <f t="shared" si="23"/>
        <v>AF2203_February</v>
      </c>
      <c r="F269" s="10">
        <v>172725.45017389435</v>
      </c>
      <c r="G269" s="4" t="str">
        <f t="shared" si="24"/>
        <v>No shock</v>
      </c>
      <c r="H269" s="4">
        <f t="shared" si="20"/>
        <v>0</v>
      </c>
      <c r="I269" s="6">
        <v>0</v>
      </c>
      <c r="J269" s="6">
        <v>0</v>
      </c>
      <c r="L269">
        <f t="shared" si="21"/>
        <v>0</v>
      </c>
      <c r="M269">
        <f t="shared" si="22"/>
        <v>0</v>
      </c>
    </row>
    <row r="270" spans="1:13" ht="17" thickTop="1" thickBot="1" x14ac:dyDescent="0.5">
      <c r="A270" s="50" t="s">
        <v>147</v>
      </c>
      <c r="B270" s="3" t="s">
        <v>692</v>
      </c>
      <c r="C270" s="3" t="s">
        <v>698</v>
      </c>
      <c r="D270" s="3" t="s">
        <v>699</v>
      </c>
      <c r="E270" s="3" t="str">
        <f t="shared" si="23"/>
        <v>AF2204_February</v>
      </c>
      <c r="F270" s="10">
        <v>65747.93548385294</v>
      </c>
      <c r="G270" s="4" t="str">
        <f t="shared" si="24"/>
        <v>No shock</v>
      </c>
      <c r="H270" s="4">
        <f t="shared" si="20"/>
        <v>0</v>
      </c>
      <c r="I270" s="6">
        <v>0</v>
      </c>
      <c r="J270" s="6">
        <v>0</v>
      </c>
      <c r="L270">
        <f t="shared" si="21"/>
        <v>0</v>
      </c>
      <c r="M270">
        <f t="shared" si="22"/>
        <v>0</v>
      </c>
    </row>
    <row r="271" spans="1:13" ht="17" thickTop="1" thickBot="1" x14ac:dyDescent="0.5">
      <c r="A271" s="50" t="s">
        <v>147</v>
      </c>
      <c r="B271" s="3" t="s">
        <v>692</v>
      </c>
      <c r="C271" s="3" t="s">
        <v>700</v>
      </c>
      <c r="D271" s="3" t="s">
        <v>701</v>
      </c>
      <c r="E271" s="3" t="str">
        <f t="shared" si="23"/>
        <v>AF2205_February</v>
      </c>
      <c r="F271" s="10">
        <v>154442.50026049971</v>
      </c>
      <c r="G271" s="4" t="str">
        <f t="shared" si="24"/>
        <v>No shock</v>
      </c>
      <c r="H271" s="4">
        <f t="shared" si="20"/>
        <v>0</v>
      </c>
      <c r="I271" s="6">
        <v>0</v>
      </c>
      <c r="J271" s="6">
        <v>0</v>
      </c>
      <c r="L271">
        <f t="shared" si="21"/>
        <v>0</v>
      </c>
      <c r="M271">
        <f t="shared" si="22"/>
        <v>0</v>
      </c>
    </row>
    <row r="272" spans="1:13" ht="17" thickTop="1" thickBot="1" x14ac:dyDescent="0.5">
      <c r="A272" s="50" t="s">
        <v>147</v>
      </c>
      <c r="B272" s="3" t="s">
        <v>692</v>
      </c>
      <c r="C272" s="3" t="s">
        <v>702</v>
      </c>
      <c r="D272" s="3" t="s">
        <v>703</v>
      </c>
      <c r="E272" s="3" t="str">
        <f t="shared" si="23"/>
        <v>AF2206_February</v>
      </c>
      <c r="F272" s="10">
        <v>63289.056298479132</v>
      </c>
      <c r="G272" s="4" t="str">
        <f t="shared" si="24"/>
        <v>No shock</v>
      </c>
      <c r="H272" s="4">
        <f t="shared" si="20"/>
        <v>0</v>
      </c>
      <c r="I272" s="6">
        <v>1</v>
      </c>
      <c r="J272" s="6">
        <v>0</v>
      </c>
      <c r="L272">
        <f t="shared" si="21"/>
        <v>0</v>
      </c>
      <c r="M272">
        <f t="shared" si="22"/>
        <v>0</v>
      </c>
    </row>
    <row r="273" spans="1:13" ht="17" thickTop="1" thickBot="1" x14ac:dyDescent="0.5">
      <c r="A273" s="50" t="s">
        <v>147</v>
      </c>
      <c r="B273" s="3" t="s">
        <v>692</v>
      </c>
      <c r="C273" s="3" t="s">
        <v>704</v>
      </c>
      <c r="D273" s="3" t="s">
        <v>705</v>
      </c>
      <c r="E273" s="3" t="str">
        <f t="shared" si="23"/>
        <v>AF2207_February</v>
      </c>
      <c r="F273" s="10">
        <v>88510.306621084252</v>
      </c>
      <c r="G273" s="4" t="str">
        <f t="shared" si="24"/>
        <v>No shock</v>
      </c>
      <c r="H273" s="4">
        <f t="shared" si="20"/>
        <v>0</v>
      </c>
      <c r="I273" s="6">
        <v>0</v>
      </c>
      <c r="J273" s="6">
        <v>0</v>
      </c>
      <c r="L273">
        <f t="shared" si="21"/>
        <v>0</v>
      </c>
      <c r="M273">
        <f t="shared" si="22"/>
        <v>0</v>
      </c>
    </row>
    <row r="274" spans="1:13" ht="17" thickTop="1" thickBot="1" x14ac:dyDescent="0.5">
      <c r="A274" s="50" t="s">
        <v>147</v>
      </c>
      <c r="B274" s="3" t="s">
        <v>706</v>
      </c>
      <c r="C274" s="3" t="s">
        <v>707</v>
      </c>
      <c r="D274" s="3" t="s">
        <v>708</v>
      </c>
      <c r="E274" s="3" t="str">
        <f t="shared" si="23"/>
        <v>AF2301_February</v>
      </c>
      <c r="F274" s="10">
        <v>254049.64716426123</v>
      </c>
      <c r="G274" s="4" t="str">
        <f t="shared" si="24"/>
        <v>No shock</v>
      </c>
      <c r="H274" s="4">
        <f t="shared" si="20"/>
        <v>0</v>
      </c>
      <c r="I274" s="6">
        <v>0</v>
      </c>
      <c r="J274" s="6">
        <v>0</v>
      </c>
      <c r="L274">
        <f t="shared" si="21"/>
        <v>0</v>
      </c>
      <c r="M274">
        <f t="shared" si="22"/>
        <v>0</v>
      </c>
    </row>
    <row r="275" spans="1:13" ht="17" thickTop="1" thickBot="1" x14ac:dyDescent="0.5">
      <c r="A275" s="50" t="s">
        <v>147</v>
      </c>
      <c r="B275" s="3" t="s">
        <v>706</v>
      </c>
      <c r="C275" s="3" t="s">
        <v>709</v>
      </c>
      <c r="D275" s="3" t="s">
        <v>710</v>
      </c>
      <c r="E275" s="3" t="str">
        <f t="shared" si="23"/>
        <v>AF2302_February</v>
      </c>
      <c r="F275" s="10">
        <v>62687.06996126828</v>
      </c>
      <c r="G275" s="4" t="str">
        <f t="shared" si="24"/>
        <v>No shock</v>
      </c>
      <c r="H275" s="4">
        <f t="shared" si="20"/>
        <v>0</v>
      </c>
      <c r="I275" s="6">
        <v>0</v>
      </c>
      <c r="J275" s="6">
        <v>0</v>
      </c>
      <c r="L275">
        <f t="shared" si="21"/>
        <v>0</v>
      </c>
      <c r="M275">
        <f t="shared" si="22"/>
        <v>0</v>
      </c>
    </row>
    <row r="276" spans="1:13" ht="17" thickTop="1" thickBot="1" x14ac:dyDescent="0.5">
      <c r="A276" s="50" t="s">
        <v>147</v>
      </c>
      <c r="B276" s="3" t="s">
        <v>706</v>
      </c>
      <c r="C276" s="3" t="s">
        <v>711</v>
      </c>
      <c r="D276" s="3" t="s">
        <v>712</v>
      </c>
      <c r="E276" s="3" t="str">
        <f t="shared" si="23"/>
        <v>AF2303_February</v>
      </c>
      <c r="F276" s="10">
        <v>60707.63540491747</v>
      </c>
      <c r="G276" s="4" t="str">
        <f t="shared" si="24"/>
        <v>No shock</v>
      </c>
      <c r="H276" s="4">
        <f t="shared" si="20"/>
        <v>0</v>
      </c>
      <c r="I276" s="6">
        <v>0</v>
      </c>
      <c r="J276" s="6">
        <v>0</v>
      </c>
      <c r="L276">
        <f t="shared" si="21"/>
        <v>0</v>
      </c>
      <c r="M276">
        <f t="shared" si="22"/>
        <v>0</v>
      </c>
    </row>
    <row r="277" spans="1:13" ht="17" thickTop="1" thickBot="1" x14ac:dyDescent="0.5">
      <c r="A277" s="50" t="s">
        <v>147</v>
      </c>
      <c r="B277" s="3" t="s">
        <v>706</v>
      </c>
      <c r="C277" s="3" t="s">
        <v>713</v>
      </c>
      <c r="D277" s="3" t="s">
        <v>714</v>
      </c>
      <c r="E277" s="3" t="str">
        <f t="shared" si="23"/>
        <v>AF2304_February</v>
      </c>
      <c r="F277" s="10">
        <v>60104.65921541342</v>
      </c>
      <c r="G277" s="4" t="str">
        <f t="shared" si="24"/>
        <v>No shock</v>
      </c>
      <c r="H277" s="4">
        <f t="shared" si="20"/>
        <v>0</v>
      </c>
      <c r="I277" s="6">
        <v>0</v>
      </c>
      <c r="J277" s="6">
        <v>0</v>
      </c>
      <c r="L277">
        <f t="shared" si="21"/>
        <v>0</v>
      </c>
      <c r="M277">
        <f t="shared" si="22"/>
        <v>0</v>
      </c>
    </row>
    <row r="278" spans="1:13" ht="17" thickTop="1" thickBot="1" x14ac:dyDescent="0.5">
      <c r="A278" s="50" t="s">
        <v>147</v>
      </c>
      <c r="B278" s="3" t="s">
        <v>706</v>
      </c>
      <c r="C278" s="3" t="s">
        <v>715</v>
      </c>
      <c r="D278" s="3" t="s">
        <v>716</v>
      </c>
      <c r="E278" s="3" t="str">
        <f t="shared" si="23"/>
        <v>AF2305_February</v>
      </c>
      <c r="F278" s="10">
        <v>126305.94744699092</v>
      </c>
      <c r="G278" s="4" t="str">
        <f t="shared" si="24"/>
        <v>No shock</v>
      </c>
      <c r="H278" s="4">
        <f t="shared" si="20"/>
        <v>0</v>
      </c>
      <c r="I278" s="6">
        <v>0</v>
      </c>
      <c r="J278" s="6">
        <v>0</v>
      </c>
      <c r="L278">
        <f t="shared" si="21"/>
        <v>0</v>
      </c>
      <c r="M278">
        <f t="shared" si="22"/>
        <v>0</v>
      </c>
    </row>
    <row r="279" spans="1:13" ht="17" thickTop="1" thickBot="1" x14ac:dyDescent="0.5">
      <c r="A279" s="50" t="s">
        <v>147</v>
      </c>
      <c r="B279" s="3" t="s">
        <v>706</v>
      </c>
      <c r="C279" s="3" t="s">
        <v>717</v>
      </c>
      <c r="D279" s="3" t="s">
        <v>718</v>
      </c>
      <c r="E279" s="3" t="str">
        <f t="shared" si="23"/>
        <v>AF2306_February</v>
      </c>
      <c r="F279" s="10">
        <v>97262.611555968833</v>
      </c>
      <c r="G279" s="4" t="str">
        <f t="shared" si="24"/>
        <v>No shock</v>
      </c>
      <c r="H279" s="4">
        <f t="shared" si="20"/>
        <v>0</v>
      </c>
      <c r="I279" s="6">
        <v>0</v>
      </c>
      <c r="J279" s="6">
        <v>0</v>
      </c>
      <c r="L279">
        <f t="shared" si="21"/>
        <v>0</v>
      </c>
      <c r="M279">
        <f t="shared" si="22"/>
        <v>0</v>
      </c>
    </row>
    <row r="280" spans="1:13" ht="17" thickTop="1" thickBot="1" x14ac:dyDescent="0.5">
      <c r="A280" s="50" t="s">
        <v>147</v>
      </c>
      <c r="B280" s="3" t="s">
        <v>706</v>
      </c>
      <c r="C280" s="3" t="s">
        <v>719</v>
      </c>
      <c r="D280" s="3" t="s">
        <v>720</v>
      </c>
      <c r="E280" s="3" t="str">
        <f t="shared" si="23"/>
        <v>AF2307_February</v>
      </c>
      <c r="F280" s="10">
        <v>141657.1285171895</v>
      </c>
      <c r="G280" s="4" t="str">
        <f t="shared" si="24"/>
        <v>No shock</v>
      </c>
      <c r="H280" s="4">
        <f t="shared" si="20"/>
        <v>0</v>
      </c>
      <c r="I280" s="6">
        <v>0</v>
      </c>
      <c r="J280" s="6">
        <v>0</v>
      </c>
      <c r="L280">
        <f t="shared" si="21"/>
        <v>0</v>
      </c>
      <c r="M280">
        <f t="shared" si="22"/>
        <v>0</v>
      </c>
    </row>
    <row r="281" spans="1:13" ht="17" thickTop="1" thickBot="1" x14ac:dyDescent="0.5">
      <c r="A281" s="50" t="s">
        <v>147</v>
      </c>
      <c r="B281" s="3" t="s">
        <v>706</v>
      </c>
      <c r="C281" s="3" t="s">
        <v>721</v>
      </c>
      <c r="D281" s="3" t="s">
        <v>722</v>
      </c>
      <c r="E281" s="3" t="str">
        <f t="shared" si="23"/>
        <v>AF2308_February</v>
      </c>
      <c r="F281" s="10">
        <v>121072.54664975341</v>
      </c>
      <c r="G281" s="4" t="str">
        <f t="shared" si="24"/>
        <v>No shock</v>
      </c>
      <c r="H281" s="4">
        <f t="shared" si="20"/>
        <v>0</v>
      </c>
      <c r="I281" s="6">
        <v>0</v>
      </c>
      <c r="J281" s="6">
        <v>0</v>
      </c>
      <c r="L281">
        <f t="shared" si="21"/>
        <v>0</v>
      </c>
      <c r="M281">
        <f t="shared" si="22"/>
        <v>0</v>
      </c>
    </row>
    <row r="282" spans="1:13" ht="17" thickTop="1" thickBot="1" x14ac:dyDescent="0.5">
      <c r="A282" s="50" t="s">
        <v>147</v>
      </c>
      <c r="B282" s="3" t="s">
        <v>706</v>
      </c>
      <c r="C282" s="3" t="s">
        <v>723</v>
      </c>
      <c r="D282" s="3" t="s">
        <v>724</v>
      </c>
      <c r="E282" s="3" t="str">
        <f t="shared" si="23"/>
        <v>AF2309_February</v>
      </c>
      <c r="F282" s="10">
        <v>76410.607168719915</v>
      </c>
      <c r="G282" s="4" t="str">
        <f t="shared" si="24"/>
        <v>No shock</v>
      </c>
      <c r="H282" s="4">
        <f t="shared" si="20"/>
        <v>0</v>
      </c>
      <c r="I282" s="6">
        <v>0</v>
      </c>
      <c r="J282" s="6">
        <v>0</v>
      </c>
      <c r="L282">
        <f t="shared" si="21"/>
        <v>0</v>
      </c>
      <c r="M282">
        <f t="shared" si="22"/>
        <v>0</v>
      </c>
    </row>
    <row r="283" spans="1:13" ht="17" thickTop="1" thickBot="1" x14ac:dyDescent="0.5">
      <c r="A283" s="50" t="s">
        <v>147</v>
      </c>
      <c r="B283" s="3" t="s">
        <v>706</v>
      </c>
      <c r="C283" s="3" t="s">
        <v>725</v>
      </c>
      <c r="D283" s="3" t="s">
        <v>726</v>
      </c>
      <c r="E283" s="3" t="str">
        <f t="shared" si="23"/>
        <v>AF2310_February</v>
      </c>
      <c r="F283" s="10">
        <v>49406.965532136397</v>
      </c>
      <c r="G283" s="4" t="str">
        <f t="shared" si="24"/>
        <v>No shock</v>
      </c>
      <c r="H283" s="4">
        <f t="shared" si="20"/>
        <v>0</v>
      </c>
      <c r="I283" s="6">
        <v>0</v>
      </c>
      <c r="J283" s="6">
        <v>0</v>
      </c>
      <c r="L283">
        <f t="shared" si="21"/>
        <v>0</v>
      </c>
      <c r="M283">
        <f t="shared" si="22"/>
        <v>0</v>
      </c>
    </row>
    <row r="284" spans="1:13" ht="17" thickTop="1" thickBot="1" x14ac:dyDescent="0.5">
      <c r="A284" s="50" t="s">
        <v>147</v>
      </c>
      <c r="B284" s="3" t="s">
        <v>727</v>
      </c>
      <c r="C284" s="3" t="s">
        <v>728</v>
      </c>
      <c r="D284" s="3" t="s">
        <v>729</v>
      </c>
      <c r="E284" s="3" t="str">
        <f t="shared" si="23"/>
        <v>AF2401_February</v>
      </c>
      <c r="F284" s="10">
        <v>58860.713526713698</v>
      </c>
      <c r="G284" s="4" t="str">
        <f t="shared" si="24"/>
        <v>No shock</v>
      </c>
      <c r="H284" s="4">
        <f t="shared" si="20"/>
        <v>0</v>
      </c>
      <c r="I284" s="6">
        <v>0</v>
      </c>
      <c r="J284" s="6">
        <v>0</v>
      </c>
      <c r="L284">
        <f t="shared" si="21"/>
        <v>0</v>
      </c>
      <c r="M284">
        <f t="shared" si="22"/>
        <v>0</v>
      </c>
    </row>
    <row r="285" spans="1:13" ht="17" thickTop="1" thickBot="1" x14ac:dyDescent="0.5">
      <c r="A285" s="50" t="s">
        <v>147</v>
      </c>
      <c r="B285" s="3" t="s">
        <v>727</v>
      </c>
      <c r="C285" s="3" t="s">
        <v>730</v>
      </c>
      <c r="D285" s="3" t="s">
        <v>731</v>
      </c>
      <c r="E285" s="3" t="str">
        <f t="shared" si="23"/>
        <v>AF2402_February</v>
      </c>
      <c r="F285" s="10">
        <v>110721.57410010036</v>
      </c>
      <c r="G285" s="4" t="str">
        <f t="shared" si="24"/>
        <v>No shock</v>
      </c>
      <c r="H285" s="4">
        <f t="shared" si="20"/>
        <v>0</v>
      </c>
      <c r="I285" s="6">
        <v>0</v>
      </c>
      <c r="J285" s="6">
        <v>0</v>
      </c>
      <c r="L285">
        <f t="shared" si="21"/>
        <v>0</v>
      </c>
      <c r="M285">
        <f t="shared" si="22"/>
        <v>0</v>
      </c>
    </row>
    <row r="286" spans="1:13" ht="17" thickTop="1" thickBot="1" x14ac:dyDescent="0.5">
      <c r="A286" s="50" t="s">
        <v>147</v>
      </c>
      <c r="B286" s="3" t="s">
        <v>727</v>
      </c>
      <c r="C286" s="3" t="s">
        <v>732</v>
      </c>
      <c r="D286" s="3" t="s">
        <v>733</v>
      </c>
      <c r="E286" s="3" t="str">
        <f t="shared" si="23"/>
        <v>AF2403_February</v>
      </c>
      <c r="F286" s="10">
        <v>94400.829357582174</v>
      </c>
      <c r="G286" s="4" t="str">
        <f t="shared" si="24"/>
        <v>No shock</v>
      </c>
      <c r="H286" s="4">
        <f t="shared" si="20"/>
        <v>0</v>
      </c>
      <c r="I286" s="6">
        <v>0</v>
      </c>
      <c r="J286" s="6">
        <v>0</v>
      </c>
      <c r="L286">
        <f t="shared" si="21"/>
        <v>0</v>
      </c>
      <c r="M286">
        <f t="shared" si="22"/>
        <v>0</v>
      </c>
    </row>
    <row r="287" spans="1:13" ht="17" thickTop="1" thickBot="1" x14ac:dyDescent="0.5">
      <c r="A287" s="50" t="s">
        <v>147</v>
      </c>
      <c r="B287" s="3" t="s">
        <v>727</v>
      </c>
      <c r="C287" s="3" t="s">
        <v>734</v>
      </c>
      <c r="D287" s="3" t="s">
        <v>735</v>
      </c>
      <c r="E287" s="3" t="str">
        <f t="shared" si="23"/>
        <v>AF2404_February</v>
      </c>
      <c r="F287" s="10">
        <v>65082.709984529909</v>
      </c>
      <c r="G287" s="4" t="str">
        <f t="shared" si="24"/>
        <v>No shock</v>
      </c>
      <c r="H287" s="4">
        <f t="shared" si="20"/>
        <v>0</v>
      </c>
      <c r="I287" s="6">
        <v>0</v>
      </c>
      <c r="J287" s="6">
        <v>0</v>
      </c>
      <c r="L287">
        <f t="shared" si="21"/>
        <v>0</v>
      </c>
      <c r="M287">
        <f t="shared" si="22"/>
        <v>0</v>
      </c>
    </row>
    <row r="288" spans="1:13" ht="17" thickTop="1" thickBot="1" x14ac:dyDescent="0.5">
      <c r="A288" s="50" t="s">
        <v>147</v>
      </c>
      <c r="B288" s="3" t="s">
        <v>727</v>
      </c>
      <c r="C288" s="3" t="s">
        <v>736</v>
      </c>
      <c r="D288" s="3" t="s">
        <v>737</v>
      </c>
      <c r="E288" s="3" t="str">
        <f t="shared" si="23"/>
        <v>AF2405_February</v>
      </c>
      <c r="F288" s="10">
        <v>90767.765975663846</v>
      </c>
      <c r="G288" s="4" t="str">
        <f t="shared" si="24"/>
        <v>No shock</v>
      </c>
      <c r="H288" s="4">
        <f t="shared" si="20"/>
        <v>0</v>
      </c>
      <c r="I288" s="6">
        <v>0</v>
      </c>
      <c r="J288" s="6">
        <v>0</v>
      </c>
      <c r="L288">
        <f t="shared" si="21"/>
        <v>0</v>
      </c>
      <c r="M288">
        <f t="shared" si="22"/>
        <v>0</v>
      </c>
    </row>
    <row r="289" spans="1:13" ht="17" thickTop="1" thickBot="1" x14ac:dyDescent="0.5">
      <c r="A289" s="50" t="s">
        <v>147</v>
      </c>
      <c r="B289" s="3" t="s">
        <v>727</v>
      </c>
      <c r="C289" s="3" t="s">
        <v>738</v>
      </c>
      <c r="D289" s="3" t="s">
        <v>739</v>
      </c>
      <c r="E289" s="3" t="str">
        <f t="shared" si="23"/>
        <v>AF2406_February</v>
      </c>
      <c r="F289" s="10">
        <v>120570.86682109348</v>
      </c>
      <c r="G289" s="4" t="str">
        <f t="shared" si="24"/>
        <v>No shock</v>
      </c>
      <c r="H289" s="4">
        <f t="shared" si="20"/>
        <v>0</v>
      </c>
      <c r="I289" s="6">
        <v>0</v>
      </c>
      <c r="J289" s="6">
        <v>0</v>
      </c>
      <c r="L289">
        <f t="shared" si="21"/>
        <v>0</v>
      </c>
      <c r="M289">
        <f t="shared" si="22"/>
        <v>0</v>
      </c>
    </row>
    <row r="290" spans="1:13" ht="17" thickTop="1" thickBot="1" x14ac:dyDescent="0.5">
      <c r="A290" s="50" t="s">
        <v>147</v>
      </c>
      <c r="B290" s="3" t="s">
        <v>727</v>
      </c>
      <c r="C290" s="3" t="s">
        <v>740</v>
      </c>
      <c r="D290" s="3" t="s">
        <v>741</v>
      </c>
      <c r="E290" s="3" t="str">
        <f t="shared" si="23"/>
        <v>AF2407_February</v>
      </c>
      <c r="F290" s="10">
        <v>80928.588358222347</v>
      </c>
      <c r="G290" s="4" t="str">
        <f t="shared" si="24"/>
        <v>No shock</v>
      </c>
      <c r="H290" s="4">
        <f t="shared" si="20"/>
        <v>0</v>
      </c>
      <c r="I290" s="6">
        <v>0</v>
      </c>
      <c r="J290" s="6">
        <v>0</v>
      </c>
      <c r="L290">
        <f t="shared" si="21"/>
        <v>0</v>
      </c>
      <c r="M290">
        <f t="shared" si="22"/>
        <v>0</v>
      </c>
    </row>
    <row r="291" spans="1:13" ht="17" thickTop="1" thickBot="1" x14ac:dyDescent="0.5">
      <c r="A291" s="50" t="s">
        <v>147</v>
      </c>
      <c r="B291" s="3" t="s">
        <v>727</v>
      </c>
      <c r="C291" s="3" t="s">
        <v>742</v>
      </c>
      <c r="D291" s="3" t="s">
        <v>743</v>
      </c>
      <c r="E291" s="3" t="str">
        <f t="shared" si="23"/>
        <v>AF2408_February</v>
      </c>
      <c r="F291" s="10">
        <v>43945.29383763652</v>
      </c>
      <c r="G291" s="4" t="str">
        <f t="shared" si="24"/>
        <v>No shock</v>
      </c>
      <c r="H291" s="4">
        <f t="shared" si="20"/>
        <v>0</v>
      </c>
      <c r="I291" s="6">
        <v>0</v>
      </c>
      <c r="J291" s="6">
        <v>0</v>
      </c>
      <c r="L291">
        <f t="shared" si="21"/>
        <v>0</v>
      </c>
      <c r="M291">
        <f t="shared" si="22"/>
        <v>0</v>
      </c>
    </row>
    <row r="292" spans="1:13" ht="17" thickTop="1" thickBot="1" x14ac:dyDescent="0.5">
      <c r="A292" s="50" t="s">
        <v>147</v>
      </c>
      <c r="B292" s="3" t="s">
        <v>727</v>
      </c>
      <c r="C292" s="3" t="s">
        <v>744</v>
      </c>
      <c r="D292" s="3" t="s">
        <v>745</v>
      </c>
      <c r="E292" s="3" t="str">
        <f t="shared" si="23"/>
        <v>AF2409_February</v>
      </c>
      <c r="F292" s="10">
        <v>43910.81145114058</v>
      </c>
      <c r="G292" s="4" t="str">
        <f t="shared" si="24"/>
        <v>No shock</v>
      </c>
      <c r="H292" s="4">
        <f t="shared" si="20"/>
        <v>0</v>
      </c>
      <c r="I292" s="6">
        <v>0</v>
      </c>
      <c r="J292" s="6">
        <v>0</v>
      </c>
      <c r="L292">
        <f t="shared" si="21"/>
        <v>0</v>
      </c>
      <c r="M292">
        <f t="shared" si="22"/>
        <v>0</v>
      </c>
    </row>
    <row r="293" spans="1:13" ht="17" thickTop="1" thickBot="1" x14ac:dyDescent="0.5">
      <c r="A293" s="50" t="s">
        <v>147</v>
      </c>
      <c r="B293" s="3" t="s">
        <v>746</v>
      </c>
      <c r="C293" s="3" t="s">
        <v>747</v>
      </c>
      <c r="D293" s="3" t="s">
        <v>748</v>
      </c>
      <c r="E293" s="3" t="str">
        <f t="shared" si="23"/>
        <v>AF2501_February</v>
      </c>
      <c r="F293" s="10">
        <v>177336.07028498684</v>
      </c>
      <c r="G293" s="4" t="str">
        <f t="shared" si="24"/>
        <v>No shock</v>
      </c>
      <c r="H293" s="4">
        <f t="shared" si="20"/>
        <v>0</v>
      </c>
      <c r="I293" s="6">
        <v>0</v>
      </c>
      <c r="J293" s="6">
        <v>0</v>
      </c>
      <c r="L293">
        <f t="shared" si="21"/>
        <v>0</v>
      </c>
      <c r="M293">
        <f t="shared" si="22"/>
        <v>0</v>
      </c>
    </row>
    <row r="294" spans="1:13" ht="17" thickTop="1" thickBot="1" x14ac:dyDescent="0.5">
      <c r="A294" s="50" t="s">
        <v>147</v>
      </c>
      <c r="B294" s="3" t="s">
        <v>746</v>
      </c>
      <c r="C294" s="3" t="s">
        <v>749</v>
      </c>
      <c r="D294" s="3" t="s">
        <v>750</v>
      </c>
      <c r="E294" s="3" t="str">
        <f t="shared" si="23"/>
        <v>AF2502_February</v>
      </c>
      <c r="F294" s="10">
        <v>96514.153332213304</v>
      </c>
      <c r="G294" s="4" t="str">
        <f t="shared" si="24"/>
        <v>No shock</v>
      </c>
      <c r="H294" s="4">
        <f t="shared" si="20"/>
        <v>0</v>
      </c>
      <c r="I294" s="6">
        <v>0</v>
      </c>
      <c r="J294" s="6">
        <v>0</v>
      </c>
      <c r="L294">
        <f t="shared" si="21"/>
        <v>0</v>
      </c>
      <c r="M294">
        <f t="shared" si="22"/>
        <v>0</v>
      </c>
    </row>
    <row r="295" spans="1:13" ht="17" thickTop="1" thickBot="1" x14ac:dyDescent="0.5">
      <c r="A295" s="50" t="s">
        <v>147</v>
      </c>
      <c r="B295" s="3" t="s">
        <v>746</v>
      </c>
      <c r="C295" s="3" t="s">
        <v>751</v>
      </c>
      <c r="D295" s="3" t="s">
        <v>752</v>
      </c>
      <c r="E295" s="3" t="str">
        <f t="shared" si="23"/>
        <v>AF2503_February</v>
      </c>
      <c r="F295" s="10">
        <v>45601.32936362685</v>
      </c>
      <c r="G295" s="4" t="str">
        <f t="shared" si="24"/>
        <v>No shock</v>
      </c>
      <c r="H295" s="4">
        <f t="shared" si="20"/>
        <v>0</v>
      </c>
      <c r="I295" s="6">
        <v>1</v>
      </c>
      <c r="J295" s="6">
        <v>0</v>
      </c>
      <c r="L295">
        <f t="shared" si="21"/>
        <v>0</v>
      </c>
      <c r="M295">
        <f t="shared" si="22"/>
        <v>0</v>
      </c>
    </row>
    <row r="296" spans="1:13" ht="17" thickTop="1" thickBot="1" x14ac:dyDescent="0.5">
      <c r="A296" s="50" t="s">
        <v>147</v>
      </c>
      <c r="B296" s="3" t="s">
        <v>746</v>
      </c>
      <c r="C296" s="3" t="s">
        <v>753</v>
      </c>
      <c r="D296" s="3" t="s">
        <v>754</v>
      </c>
      <c r="E296" s="3" t="str">
        <f t="shared" si="23"/>
        <v>AF2504_February</v>
      </c>
      <c r="F296" s="10">
        <v>95831.407453962034</v>
      </c>
      <c r="G296" s="4" t="str">
        <f t="shared" si="24"/>
        <v>No shock</v>
      </c>
      <c r="H296" s="4">
        <f t="shared" si="20"/>
        <v>0</v>
      </c>
      <c r="I296" s="6">
        <v>0</v>
      </c>
      <c r="J296" s="6">
        <v>0</v>
      </c>
      <c r="L296">
        <f t="shared" si="21"/>
        <v>0</v>
      </c>
      <c r="M296">
        <f t="shared" si="22"/>
        <v>0</v>
      </c>
    </row>
    <row r="297" spans="1:13" ht="17" thickTop="1" thickBot="1" x14ac:dyDescent="0.5">
      <c r="A297" s="50" t="s">
        <v>147</v>
      </c>
      <c r="B297" s="3" t="s">
        <v>746</v>
      </c>
      <c r="C297" s="3" t="s">
        <v>755</v>
      </c>
      <c r="D297" s="3" t="s">
        <v>756</v>
      </c>
      <c r="E297" s="3" t="str">
        <f t="shared" si="23"/>
        <v>AF2505_February</v>
      </c>
      <c r="F297" s="10">
        <v>71677.228808630534</v>
      </c>
      <c r="G297" s="4" t="str">
        <f t="shared" si="24"/>
        <v>No shock</v>
      </c>
      <c r="H297" s="4">
        <f t="shared" si="20"/>
        <v>0</v>
      </c>
      <c r="I297" s="6">
        <v>0</v>
      </c>
      <c r="J297" s="6">
        <v>0</v>
      </c>
      <c r="L297">
        <f t="shared" si="21"/>
        <v>0</v>
      </c>
      <c r="M297">
        <f t="shared" si="22"/>
        <v>0</v>
      </c>
    </row>
    <row r="298" spans="1:13" ht="17" thickTop="1" thickBot="1" x14ac:dyDescent="0.5">
      <c r="A298" s="50" t="s">
        <v>147</v>
      </c>
      <c r="B298" s="3" t="s">
        <v>746</v>
      </c>
      <c r="C298" s="3" t="s">
        <v>757</v>
      </c>
      <c r="D298" s="3" t="s">
        <v>758</v>
      </c>
      <c r="E298" s="3" t="str">
        <f t="shared" si="23"/>
        <v>AF2506_February</v>
      </c>
      <c r="F298" s="10">
        <v>32388.164712989754</v>
      </c>
      <c r="G298" s="4" t="str">
        <f t="shared" si="24"/>
        <v>No shock</v>
      </c>
      <c r="H298" s="4">
        <f t="shared" si="20"/>
        <v>0</v>
      </c>
      <c r="I298" s="6">
        <v>0</v>
      </c>
      <c r="J298" s="6">
        <v>0</v>
      </c>
      <c r="L298">
        <f t="shared" si="21"/>
        <v>0</v>
      </c>
      <c r="M298">
        <f t="shared" si="22"/>
        <v>0</v>
      </c>
    </row>
    <row r="299" spans="1:13" ht="17" thickTop="1" thickBot="1" x14ac:dyDescent="0.5">
      <c r="A299" s="50" t="s">
        <v>147</v>
      </c>
      <c r="B299" s="3" t="s">
        <v>746</v>
      </c>
      <c r="C299" s="3" t="s">
        <v>759</v>
      </c>
      <c r="D299" s="3" t="s">
        <v>760</v>
      </c>
      <c r="E299" s="3" t="str">
        <f t="shared" si="23"/>
        <v>AF2507_February</v>
      </c>
      <c r="F299" s="10">
        <v>79413.350578525249</v>
      </c>
      <c r="G299" s="4" t="str">
        <f t="shared" si="24"/>
        <v>No shock</v>
      </c>
      <c r="H299" s="4">
        <f t="shared" si="20"/>
        <v>0</v>
      </c>
      <c r="I299" s="6">
        <v>0</v>
      </c>
      <c r="J299" s="6">
        <v>0</v>
      </c>
      <c r="L299">
        <f t="shared" si="21"/>
        <v>0</v>
      </c>
      <c r="M299">
        <f t="shared" si="22"/>
        <v>0</v>
      </c>
    </row>
    <row r="300" spans="1:13" ht="17" thickTop="1" thickBot="1" x14ac:dyDescent="0.5">
      <c r="A300" s="50" t="s">
        <v>147</v>
      </c>
      <c r="B300" s="3" t="s">
        <v>761</v>
      </c>
      <c r="C300" s="3" t="s">
        <v>762</v>
      </c>
      <c r="D300" s="3" t="s">
        <v>763</v>
      </c>
      <c r="E300" s="3" t="str">
        <f t="shared" si="23"/>
        <v>AF2601_February</v>
      </c>
      <c r="F300" s="10">
        <v>81946.400841400071</v>
      </c>
      <c r="G300" s="4" t="str">
        <f t="shared" si="24"/>
        <v>No shock</v>
      </c>
      <c r="H300" s="4">
        <f t="shared" si="20"/>
        <v>0</v>
      </c>
      <c r="I300" s="6">
        <v>3</v>
      </c>
      <c r="J300" s="6">
        <v>0</v>
      </c>
      <c r="L300">
        <f t="shared" si="21"/>
        <v>0</v>
      </c>
      <c r="M300">
        <f t="shared" si="22"/>
        <v>0</v>
      </c>
    </row>
    <row r="301" spans="1:13" ht="17" thickTop="1" thickBot="1" x14ac:dyDescent="0.5">
      <c r="A301" s="50" t="s">
        <v>147</v>
      </c>
      <c r="B301" s="3" t="s">
        <v>761</v>
      </c>
      <c r="C301" s="3" t="s">
        <v>764</v>
      </c>
      <c r="D301" s="3" t="s">
        <v>765</v>
      </c>
      <c r="E301" s="3" t="str">
        <f t="shared" si="23"/>
        <v>AF2602_February</v>
      </c>
      <c r="F301" s="10">
        <v>54604.866280423346</v>
      </c>
      <c r="G301" s="4" t="str">
        <f t="shared" si="24"/>
        <v>No shock</v>
      </c>
      <c r="H301" s="4">
        <f t="shared" si="20"/>
        <v>0</v>
      </c>
      <c r="I301" s="6">
        <v>0</v>
      </c>
      <c r="J301" s="6">
        <v>0</v>
      </c>
      <c r="L301">
        <f t="shared" si="21"/>
        <v>0</v>
      </c>
      <c r="M301">
        <f t="shared" si="22"/>
        <v>0</v>
      </c>
    </row>
    <row r="302" spans="1:13" ht="17" thickTop="1" thickBot="1" x14ac:dyDescent="0.5">
      <c r="A302" s="50" t="s">
        <v>147</v>
      </c>
      <c r="B302" s="3" t="s">
        <v>761</v>
      </c>
      <c r="C302" s="3" t="s">
        <v>766</v>
      </c>
      <c r="D302" s="3" t="s">
        <v>767</v>
      </c>
      <c r="E302" s="3" t="str">
        <f t="shared" si="23"/>
        <v>AF2603_February</v>
      </c>
      <c r="F302" s="10">
        <v>36393.245650132274</v>
      </c>
      <c r="G302" s="4" t="str">
        <f t="shared" si="24"/>
        <v>No shock</v>
      </c>
      <c r="H302" s="4">
        <f t="shared" si="20"/>
        <v>0</v>
      </c>
      <c r="I302" s="6">
        <v>0</v>
      </c>
      <c r="J302" s="6">
        <v>0</v>
      </c>
      <c r="L302">
        <f t="shared" si="21"/>
        <v>0</v>
      </c>
      <c r="M302">
        <f t="shared" si="22"/>
        <v>0</v>
      </c>
    </row>
    <row r="303" spans="1:13" ht="17" thickTop="1" thickBot="1" x14ac:dyDescent="0.5">
      <c r="A303" s="50" t="s">
        <v>147</v>
      </c>
      <c r="B303" s="3" t="s">
        <v>761</v>
      </c>
      <c r="C303" s="3" t="s">
        <v>768</v>
      </c>
      <c r="D303" s="3" t="s">
        <v>769</v>
      </c>
      <c r="E303" s="3" t="str">
        <f t="shared" si="23"/>
        <v>AF2604_February</v>
      </c>
      <c r="F303" s="10">
        <v>36139.560246918016</v>
      </c>
      <c r="G303" s="4" t="str">
        <f t="shared" si="24"/>
        <v>No shock</v>
      </c>
      <c r="H303" s="4">
        <f t="shared" si="20"/>
        <v>0</v>
      </c>
      <c r="I303" s="6">
        <v>0</v>
      </c>
      <c r="J303" s="6">
        <v>0</v>
      </c>
      <c r="L303">
        <f t="shared" si="21"/>
        <v>0</v>
      </c>
      <c r="M303">
        <f t="shared" si="22"/>
        <v>0</v>
      </c>
    </row>
    <row r="304" spans="1:13" ht="17" thickTop="1" thickBot="1" x14ac:dyDescent="0.5">
      <c r="A304" s="50" t="s">
        <v>147</v>
      </c>
      <c r="B304" s="3" t="s">
        <v>761</v>
      </c>
      <c r="C304" s="3" t="s">
        <v>770</v>
      </c>
      <c r="D304" s="3" t="s">
        <v>771</v>
      </c>
      <c r="E304" s="3" t="str">
        <f t="shared" si="23"/>
        <v>AF2605_February</v>
      </c>
      <c r="F304" s="10">
        <v>49230.007231552663</v>
      </c>
      <c r="G304" s="4" t="str">
        <f t="shared" si="24"/>
        <v>No shock</v>
      </c>
      <c r="H304" s="4">
        <f t="shared" si="20"/>
        <v>0</v>
      </c>
      <c r="I304" s="6">
        <v>1</v>
      </c>
      <c r="J304" s="6">
        <v>0</v>
      </c>
      <c r="L304">
        <f t="shared" si="21"/>
        <v>0</v>
      </c>
      <c r="M304">
        <f t="shared" si="22"/>
        <v>0</v>
      </c>
    </row>
    <row r="305" spans="1:13" ht="17" thickTop="1" thickBot="1" x14ac:dyDescent="0.5">
      <c r="A305" s="50" t="s">
        <v>147</v>
      </c>
      <c r="B305" s="3" t="s">
        <v>761</v>
      </c>
      <c r="C305" s="3" t="s">
        <v>772</v>
      </c>
      <c r="D305" s="3" t="s">
        <v>773</v>
      </c>
      <c r="E305" s="3" t="str">
        <f t="shared" si="23"/>
        <v>AF2606_February</v>
      </c>
      <c r="F305" s="10">
        <v>89770.043019478384</v>
      </c>
      <c r="G305" s="4" t="str">
        <f t="shared" si="24"/>
        <v>No shock</v>
      </c>
      <c r="H305" s="4">
        <f t="shared" si="20"/>
        <v>0</v>
      </c>
      <c r="I305" s="6">
        <v>1</v>
      </c>
      <c r="J305" s="6">
        <v>0</v>
      </c>
      <c r="L305">
        <f t="shared" si="21"/>
        <v>0</v>
      </c>
      <c r="M305">
        <f t="shared" si="22"/>
        <v>0</v>
      </c>
    </row>
    <row r="306" spans="1:13" ht="17" thickTop="1" thickBot="1" x14ac:dyDescent="0.5">
      <c r="A306" s="50" t="s">
        <v>147</v>
      </c>
      <c r="B306" s="3" t="s">
        <v>761</v>
      </c>
      <c r="C306" s="3" t="s">
        <v>774</v>
      </c>
      <c r="D306" s="3" t="s">
        <v>775</v>
      </c>
      <c r="E306" s="3" t="str">
        <f t="shared" si="23"/>
        <v>AF2607_February</v>
      </c>
      <c r="F306" s="10">
        <v>53941.87264340523</v>
      </c>
      <c r="G306" s="4" t="str">
        <f t="shared" si="24"/>
        <v>No shock</v>
      </c>
      <c r="H306" s="4">
        <f t="shared" si="20"/>
        <v>0</v>
      </c>
      <c r="I306" s="6">
        <v>1</v>
      </c>
      <c r="J306" s="6">
        <v>0</v>
      </c>
      <c r="L306">
        <f t="shared" si="21"/>
        <v>0</v>
      </c>
      <c r="M306">
        <f t="shared" si="22"/>
        <v>0</v>
      </c>
    </row>
    <row r="307" spans="1:13" ht="17" thickTop="1" thickBot="1" x14ac:dyDescent="0.5">
      <c r="A307" s="50" t="s">
        <v>147</v>
      </c>
      <c r="B307" s="3" t="s">
        <v>761</v>
      </c>
      <c r="C307" s="3" t="s">
        <v>776</v>
      </c>
      <c r="D307" s="3" t="s">
        <v>777</v>
      </c>
      <c r="E307" s="3" t="str">
        <f t="shared" si="23"/>
        <v>AF2608_February</v>
      </c>
      <c r="F307" s="10">
        <v>18980.175742546329</v>
      </c>
      <c r="G307" s="4" t="str">
        <f t="shared" si="24"/>
        <v>No shock</v>
      </c>
      <c r="H307" s="4">
        <f t="shared" si="20"/>
        <v>0</v>
      </c>
      <c r="I307" s="6">
        <v>0</v>
      </c>
      <c r="J307" s="6">
        <v>0</v>
      </c>
      <c r="L307">
        <f t="shared" si="21"/>
        <v>0</v>
      </c>
      <c r="M307">
        <f t="shared" si="22"/>
        <v>0</v>
      </c>
    </row>
    <row r="308" spans="1:13" ht="17" thickTop="1" thickBot="1" x14ac:dyDescent="0.5">
      <c r="A308" s="50" t="s">
        <v>147</v>
      </c>
      <c r="B308" s="3" t="s">
        <v>761</v>
      </c>
      <c r="C308" s="3" t="s">
        <v>778</v>
      </c>
      <c r="D308" s="3" t="s">
        <v>779</v>
      </c>
      <c r="E308" s="3" t="str">
        <f t="shared" si="23"/>
        <v>AF2609_February</v>
      </c>
      <c r="F308" s="10">
        <v>15391.312199673186</v>
      </c>
      <c r="G308" s="4" t="str">
        <f t="shared" si="24"/>
        <v>No shock</v>
      </c>
      <c r="H308" s="4">
        <f t="shared" si="20"/>
        <v>0</v>
      </c>
      <c r="I308" s="6">
        <v>1</v>
      </c>
      <c r="J308" s="6">
        <v>0</v>
      </c>
      <c r="L308">
        <f t="shared" si="21"/>
        <v>0</v>
      </c>
      <c r="M308">
        <f t="shared" si="22"/>
        <v>0</v>
      </c>
    </row>
    <row r="309" spans="1:13" ht="17" thickTop="1" thickBot="1" x14ac:dyDescent="0.5">
      <c r="A309" s="50" t="s">
        <v>147</v>
      </c>
      <c r="B309" s="3" t="s">
        <v>761</v>
      </c>
      <c r="C309" s="3" t="s">
        <v>780</v>
      </c>
      <c r="D309" s="3" t="s">
        <v>781</v>
      </c>
      <c r="E309" s="3" t="str">
        <f t="shared" si="23"/>
        <v>AF2610_February</v>
      </c>
      <c r="F309" s="10">
        <v>40712.283932823739</v>
      </c>
      <c r="G309" s="4" t="str">
        <f t="shared" si="24"/>
        <v>No shock</v>
      </c>
      <c r="H309" s="4">
        <f t="shared" si="20"/>
        <v>0</v>
      </c>
      <c r="I309" s="6">
        <v>0</v>
      </c>
      <c r="J309" s="6">
        <v>0</v>
      </c>
      <c r="L309">
        <f t="shared" si="21"/>
        <v>0</v>
      </c>
      <c r="M309">
        <f t="shared" si="22"/>
        <v>0</v>
      </c>
    </row>
    <row r="310" spans="1:13" ht="17" thickTop="1" thickBot="1" x14ac:dyDescent="0.5">
      <c r="A310" s="50" t="s">
        <v>147</v>
      </c>
      <c r="B310" s="3" t="s">
        <v>761</v>
      </c>
      <c r="C310" s="3" t="s">
        <v>782</v>
      </c>
      <c r="D310" s="3" t="s">
        <v>783</v>
      </c>
      <c r="E310" s="3" t="str">
        <f t="shared" si="23"/>
        <v>AF2611_February</v>
      </c>
      <c r="F310" s="10">
        <v>50624.494096760551</v>
      </c>
      <c r="G310" s="4" t="str">
        <f t="shared" si="24"/>
        <v>No shock</v>
      </c>
      <c r="H310" s="4">
        <f t="shared" si="20"/>
        <v>0</v>
      </c>
      <c r="I310" s="6">
        <v>0</v>
      </c>
      <c r="J310" s="6">
        <v>0</v>
      </c>
      <c r="L310">
        <f t="shared" si="21"/>
        <v>0</v>
      </c>
      <c r="M310">
        <f t="shared" si="22"/>
        <v>0</v>
      </c>
    </row>
    <row r="311" spans="1:13" ht="17" thickTop="1" thickBot="1" x14ac:dyDescent="0.5">
      <c r="A311" s="50" t="s">
        <v>147</v>
      </c>
      <c r="B311" s="3" t="s">
        <v>784</v>
      </c>
      <c r="C311" s="3" t="s">
        <v>784</v>
      </c>
      <c r="D311" s="3" t="s">
        <v>785</v>
      </c>
      <c r="E311" s="3" t="str">
        <f t="shared" si="23"/>
        <v>AF2701_February</v>
      </c>
      <c r="F311" s="10">
        <v>855552.68444012338</v>
      </c>
      <c r="G311" s="4" t="str">
        <f t="shared" si="24"/>
        <v>No shock</v>
      </c>
      <c r="H311" s="4">
        <f t="shared" si="20"/>
        <v>0</v>
      </c>
      <c r="I311" s="6">
        <v>42</v>
      </c>
      <c r="J311" s="6">
        <v>0</v>
      </c>
      <c r="L311">
        <f t="shared" si="21"/>
        <v>0</v>
      </c>
      <c r="M311">
        <f t="shared" si="22"/>
        <v>0</v>
      </c>
    </row>
    <row r="312" spans="1:13" ht="17" thickTop="1" thickBot="1" x14ac:dyDescent="0.5">
      <c r="A312" s="50" t="s">
        <v>147</v>
      </c>
      <c r="B312" s="3" t="s">
        <v>784</v>
      </c>
      <c r="C312" s="3" t="s">
        <v>786</v>
      </c>
      <c r="D312" s="3" t="s">
        <v>787</v>
      </c>
      <c r="E312" s="3" t="str">
        <f t="shared" si="23"/>
        <v>AF2702_February</v>
      </c>
      <c r="F312" s="10">
        <v>89282.432755776696</v>
      </c>
      <c r="G312" s="4" t="str">
        <f t="shared" si="24"/>
        <v>No shock</v>
      </c>
      <c r="H312" s="4">
        <f t="shared" si="20"/>
        <v>0</v>
      </c>
      <c r="I312" s="6">
        <v>1</v>
      </c>
      <c r="J312" s="6">
        <v>0</v>
      </c>
      <c r="L312">
        <f t="shared" si="21"/>
        <v>0</v>
      </c>
      <c r="M312">
        <f t="shared" si="22"/>
        <v>0</v>
      </c>
    </row>
    <row r="313" spans="1:13" ht="17" thickTop="1" thickBot="1" x14ac:dyDescent="0.5">
      <c r="A313" s="50" t="s">
        <v>147</v>
      </c>
      <c r="B313" s="3" t="s">
        <v>784</v>
      </c>
      <c r="C313" s="3" t="s">
        <v>788</v>
      </c>
      <c r="D313" s="3" t="s">
        <v>789</v>
      </c>
      <c r="E313" s="3" t="str">
        <f t="shared" si="23"/>
        <v>AF2703_February</v>
      </c>
      <c r="F313" s="10">
        <v>63377.389082527669</v>
      </c>
      <c r="G313" s="4" t="str">
        <f t="shared" si="24"/>
        <v>No shock</v>
      </c>
      <c r="H313" s="4">
        <f t="shared" si="20"/>
        <v>0</v>
      </c>
      <c r="I313" s="6">
        <v>8</v>
      </c>
      <c r="J313" s="6">
        <v>0</v>
      </c>
      <c r="L313">
        <f t="shared" si="21"/>
        <v>0</v>
      </c>
      <c r="M313">
        <f t="shared" si="22"/>
        <v>0</v>
      </c>
    </row>
    <row r="314" spans="1:13" ht="17" thickTop="1" thickBot="1" x14ac:dyDescent="0.5">
      <c r="A314" s="50" t="s">
        <v>147</v>
      </c>
      <c r="B314" s="3" t="s">
        <v>784</v>
      </c>
      <c r="C314" s="3" t="s">
        <v>790</v>
      </c>
      <c r="D314" s="3" t="s">
        <v>791</v>
      </c>
      <c r="E314" s="3" t="str">
        <f t="shared" si="23"/>
        <v>AF2704_February</v>
      </c>
      <c r="F314" s="10">
        <v>129226.36354544543</v>
      </c>
      <c r="G314" s="4" t="str">
        <f t="shared" si="24"/>
        <v>No shock</v>
      </c>
      <c r="H314" s="4">
        <f t="shared" si="20"/>
        <v>0</v>
      </c>
      <c r="I314" s="6">
        <v>3</v>
      </c>
      <c r="J314" s="6">
        <v>0</v>
      </c>
      <c r="L314">
        <f t="shared" si="21"/>
        <v>0</v>
      </c>
      <c r="M314">
        <f t="shared" si="22"/>
        <v>0</v>
      </c>
    </row>
    <row r="315" spans="1:13" ht="17" thickTop="1" thickBot="1" x14ac:dyDescent="0.5">
      <c r="A315" s="50" t="s">
        <v>147</v>
      </c>
      <c r="B315" s="3" t="s">
        <v>784</v>
      </c>
      <c r="C315" s="3" t="s">
        <v>792</v>
      </c>
      <c r="D315" s="3" t="s">
        <v>793</v>
      </c>
      <c r="E315" s="3" t="str">
        <f t="shared" si="23"/>
        <v>AF2705_February</v>
      </c>
      <c r="F315" s="10">
        <v>130452.58963579794</v>
      </c>
      <c r="G315" s="4" t="str">
        <f t="shared" si="24"/>
        <v>No shock</v>
      </c>
      <c r="H315" s="4">
        <f t="shared" si="20"/>
        <v>0</v>
      </c>
      <c r="I315" s="6">
        <v>3</v>
      </c>
      <c r="J315" s="6">
        <v>0</v>
      </c>
      <c r="L315">
        <f t="shared" si="21"/>
        <v>0</v>
      </c>
      <c r="M315">
        <f t="shared" si="22"/>
        <v>0</v>
      </c>
    </row>
    <row r="316" spans="1:13" ht="17" thickTop="1" thickBot="1" x14ac:dyDescent="0.5">
      <c r="A316" s="50" t="s">
        <v>147</v>
      </c>
      <c r="B316" s="3" t="s">
        <v>784</v>
      </c>
      <c r="C316" s="3" t="s">
        <v>794</v>
      </c>
      <c r="D316" s="3" t="s">
        <v>795</v>
      </c>
      <c r="E316" s="3" t="str">
        <f t="shared" si="23"/>
        <v>AF2706_February</v>
      </c>
      <c r="F316" s="10">
        <v>82340.235238019173</v>
      </c>
      <c r="G316" s="4" t="str">
        <f t="shared" si="24"/>
        <v>No shock</v>
      </c>
      <c r="H316" s="4">
        <f t="shared" si="20"/>
        <v>0</v>
      </c>
      <c r="I316" s="6">
        <v>0</v>
      </c>
      <c r="J316" s="6">
        <v>0</v>
      </c>
      <c r="L316">
        <f t="shared" si="21"/>
        <v>0</v>
      </c>
      <c r="M316">
        <f t="shared" si="22"/>
        <v>0</v>
      </c>
    </row>
    <row r="317" spans="1:13" ht="17" thickTop="1" thickBot="1" x14ac:dyDescent="0.5">
      <c r="A317" s="50" t="s">
        <v>147</v>
      </c>
      <c r="B317" s="3" t="s">
        <v>784</v>
      </c>
      <c r="C317" s="3" t="s">
        <v>796</v>
      </c>
      <c r="D317" s="3" t="s">
        <v>797</v>
      </c>
      <c r="E317" s="3" t="str">
        <f t="shared" si="23"/>
        <v>AF2707_February</v>
      </c>
      <c r="F317" s="10">
        <v>49805.969745008137</v>
      </c>
      <c r="G317" s="4" t="str">
        <f t="shared" si="24"/>
        <v>No shock</v>
      </c>
      <c r="H317" s="4">
        <f t="shared" si="20"/>
        <v>0</v>
      </c>
      <c r="I317" s="6">
        <v>0</v>
      </c>
      <c r="J317" s="6">
        <v>0</v>
      </c>
      <c r="L317">
        <f t="shared" si="21"/>
        <v>0</v>
      </c>
      <c r="M317">
        <f t="shared" si="22"/>
        <v>0</v>
      </c>
    </row>
    <row r="318" spans="1:13" ht="17" thickTop="1" thickBot="1" x14ac:dyDescent="0.5">
      <c r="A318" s="50" t="s">
        <v>147</v>
      </c>
      <c r="B318" s="3" t="s">
        <v>784</v>
      </c>
      <c r="C318" s="3" t="s">
        <v>798</v>
      </c>
      <c r="D318" s="3" t="s">
        <v>799</v>
      </c>
      <c r="E318" s="3" t="str">
        <f t="shared" si="23"/>
        <v>AF2708_February</v>
      </c>
      <c r="F318" s="10">
        <v>54970.965221699866</v>
      </c>
      <c r="G318" s="4" t="str">
        <f t="shared" si="24"/>
        <v>No shock</v>
      </c>
      <c r="H318" s="4">
        <f t="shared" si="20"/>
        <v>0</v>
      </c>
      <c r="I318" s="6">
        <v>1</v>
      </c>
      <c r="J318" s="6">
        <v>0</v>
      </c>
      <c r="L318">
        <f t="shared" si="21"/>
        <v>0</v>
      </c>
      <c r="M318">
        <f t="shared" si="22"/>
        <v>0</v>
      </c>
    </row>
    <row r="319" spans="1:13" ht="17" thickTop="1" thickBot="1" x14ac:dyDescent="0.5">
      <c r="A319" s="50" t="s">
        <v>147</v>
      </c>
      <c r="B319" s="3" t="s">
        <v>784</v>
      </c>
      <c r="C319" s="3" t="s">
        <v>800</v>
      </c>
      <c r="D319" s="3" t="s">
        <v>801</v>
      </c>
      <c r="E319" s="3" t="str">
        <f t="shared" si="23"/>
        <v>AF2709_February</v>
      </c>
      <c r="F319" s="10">
        <v>23197.643569790518</v>
      </c>
      <c r="G319" s="4" t="str">
        <f t="shared" si="24"/>
        <v>No shock</v>
      </c>
      <c r="H319" s="4">
        <f t="shared" si="20"/>
        <v>0</v>
      </c>
      <c r="I319" s="6">
        <v>0</v>
      </c>
      <c r="J319" s="6">
        <v>0</v>
      </c>
      <c r="L319">
        <f t="shared" si="21"/>
        <v>0</v>
      </c>
      <c r="M319">
        <f t="shared" si="22"/>
        <v>0</v>
      </c>
    </row>
    <row r="320" spans="1:13" ht="17" thickTop="1" thickBot="1" x14ac:dyDescent="0.5">
      <c r="A320" s="50" t="s">
        <v>147</v>
      </c>
      <c r="B320" s="3" t="s">
        <v>784</v>
      </c>
      <c r="C320" s="3" t="s">
        <v>802</v>
      </c>
      <c r="D320" s="3" t="s">
        <v>803</v>
      </c>
      <c r="E320" s="3" t="str">
        <f t="shared" si="23"/>
        <v>AF2710_February</v>
      </c>
      <c r="F320" s="10">
        <v>142710.41404500479</v>
      </c>
      <c r="G320" s="4" t="str">
        <f t="shared" si="24"/>
        <v>No shock</v>
      </c>
      <c r="H320" s="4">
        <f t="shared" si="20"/>
        <v>0</v>
      </c>
      <c r="I320" s="6">
        <v>0</v>
      </c>
      <c r="J320" s="6">
        <v>0</v>
      </c>
      <c r="L320">
        <f t="shared" si="21"/>
        <v>0</v>
      </c>
      <c r="M320">
        <f t="shared" si="22"/>
        <v>0</v>
      </c>
    </row>
    <row r="321" spans="1:13" ht="17" thickTop="1" thickBot="1" x14ac:dyDescent="0.5">
      <c r="A321" s="50" t="s">
        <v>147</v>
      </c>
      <c r="B321" s="3" t="s">
        <v>784</v>
      </c>
      <c r="C321" s="3" t="s">
        <v>804</v>
      </c>
      <c r="D321" s="3" t="s">
        <v>805</v>
      </c>
      <c r="E321" s="3" t="str">
        <f t="shared" si="23"/>
        <v>AF2711_February</v>
      </c>
      <c r="F321" s="10">
        <v>193403.74808867835</v>
      </c>
      <c r="G321" s="4" t="str">
        <f t="shared" si="24"/>
        <v>No shock</v>
      </c>
      <c r="H321" s="4">
        <f t="shared" si="20"/>
        <v>0</v>
      </c>
      <c r="I321" s="6">
        <v>34</v>
      </c>
      <c r="J321" s="6">
        <v>0</v>
      </c>
      <c r="L321">
        <f t="shared" si="21"/>
        <v>0</v>
      </c>
      <c r="M321">
        <f t="shared" si="22"/>
        <v>0</v>
      </c>
    </row>
    <row r="322" spans="1:13" ht="17" thickTop="1" thickBot="1" x14ac:dyDescent="0.5">
      <c r="A322" s="50" t="s">
        <v>147</v>
      </c>
      <c r="B322" s="3" t="s">
        <v>784</v>
      </c>
      <c r="C322" s="3" t="s">
        <v>806</v>
      </c>
      <c r="D322" s="3" t="s">
        <v>807</v>
      </c>
      <c r="E322" s="3" t="str">
        <f t="shared" si="23"/>
        <v>AF2712_February</v>
      </c>
      <c r="F322" s="10">
        <v>28873.385547242004</v>
      </c>
      <c r="G322" s="4" t="str">
        <f t="shared" si="24"/>
        <v>No shock</v>
      </c>
      <c r="H322" s="4">
        <f t="shared" si="20"/>
        <v>0</v>
      </c>
      <c r="I322" s="6">
        <v>0</v>
      </c>
      <c r="J322" s="6">
        <v>0</v>
      </c>
      <c r="L322">
        <f t="shared" si="21"/>
        <v>0</v>
      </c>
      <c r="M322">
        <f t="shared" si="22"/>
        <v>0</v>
      </c>
    </row>
    <row r="323" spans="1:13" ht="17" thickTop="1" thickBot="1" x14ac:dyDescent="0.5">
      <c r="A323" s="50" t="s">
        <v>147</v>
      </c>
      <c r="B323" s="3" t="s">
        <v>784</v>
      </c>
      <c r="C323" s="3" t="s">
        <v>808</v>
      </c>
      <c r="D323" s="3" t="s">
        <v>809</v>
      </c>
      <c r="E323" s="3" t="str">
        <f t="shared" si="23"/>
        <v>AF2713_February</v>
      </c>
      <c r="F323" s="10">
        <v>17005.279026833305</v>
      </c>
      <c r="G323" s="4" t="str">
        <f t="shared" si="24"/>
        <v>No shock</v>
      </c>
      <c r="H323" s="4">
        <f t="shared" ref="H323:H386" si="25">SUM(K323:M323)</f>
        <v>0</v>
      </c>
      <c r="I323" s="6">
        <v>0</v>
      </c>
      <c r="J323" s="6">
        <v>0</v>
      </c>
      <c r="L323">
        <f t="shared" ref="L323:L387" si="26">IF(I323&gt;99, 1, 0)</f>
        <v>0</v>
      </c>
      <c r="M323">
        <f t="shared" ref="M323:M387" si="27">IF(J323&gt;99, 1, 0)</f>
        <v>0</v>
      </c>
    </row>
    <row r="324" spans="1:13" ht="17" thickTop="1" thickBot="1" x14ac:dyDescent="0.5">
      <c r="A324" s="50" t="s">
        <v>147</v>
      </c>
      <c r="B324" s="3" t="s">
        <v>784</v>
      </c>
      <c r="C324" s="3" t="s">
        <v>810</v>
      </c>
      <c r="D324" s="3" t="s">
        <v>811</v>
      </c>
      <c r="E324" s="3" t="str">
        <f t="shared" ref="E324:E387" si="28">_xlfn.CONCAT(D324,"_",A324)</f>
        <v>AF2714_February</v>
      </c>
      <c r="F324" s="10">
        <v>13211.840818676797</v>
      </c>
      <c r="G324" s="4" t="str">
        <f t="shared" ref="G324:G387" si="29">IF(H324&gt;0,"Shock","No shock")</f>
        <v>No shock</v>
      </c>
      <c r="H324" s="4">
        <f t="shared" si="25"/>
        <v>0</v>
      </c>
      <c r="I324" s="6">
        <v>2</v>
      </c>
      <c r="J324" s="6">
        <v>0</v>
      </c>
      <c r="L324">
        <f t="shared" si="26"/>
        <v>0</v>
      </c>
      <c r="M324">
        <f t="shared" si="27"/>
        <v>0</v>
      </c>
    </row>
    <row r="325" spans="1:13" ht="17" thickTop="1" thickBot="1" x14ac:dyDescent="0.5">
      <c r="A325" s="50" t="s">
        <v>147</v>
      </c>
      <c r="B325" s="3" t="s">
        <v>784</v>
      </c>
      <c r="C325" s="3" t="s">
        <v>812</v>
      </c>
      <c r="D325" s="3" t="s">
        <v>813</v>
      </c>
      <c r="E325" s="3" t="str">
        <f t="shared" si="28"/>
        <v>AF2715_February</v>
      </c>
      <c r="F325" s="10">
        <v>41997.03304671363</v>
      </c>
      <c r="G325" s="4" t="str">
        <f t="shared" si="29"/>
        <v>No shock</v>
      </c>
      <c r="H325" s="4">
        <f t="shared" si="25"/>
        <v>0</v>
      </c>
      <c r="I325" s="6">
        <v>2</v>
      </c>
      <c r="J325" s="6">
        <v>0</v>
      </c>
      <c r="L325">
        <f t="shared" si="26"/>
        <v>0</v>
      </c>
      <c r="M325">
        <f t="shared" si="27"/>
        <v>0</v>
      </c>
    </row>
    <row r="326" spans="1:13" ht="17" thickTop="1" thickBot="1" x14ac:dyDescent="0.5">
      <c r="A326" s="50" t="s">
        <v>147</v>
      </c>
      <c r="B326" s="3" t="s">
        <v>784</v>
      </c>
      <c r="C326" s="3" t="s">
        <v>814</v>
      </c>
      <c r="D326" s="3" t="s">
        <v>815</v>
      </c>
      <c r="E326" s="3" t="str">
        <f t="shared" si="28"/>
        <v>AF2716_February</v>
      </c>
      <c r="F326" s="10">
        <v>6318.1829983420548</v>
      </c>
      <c r="G326" s="4" t="str">
        <f t="shared" si="29"/>
        <v>No shock</v>
      </c>
      <c r="H326" s="4">
        <f t="shared" si="25"/>
        <v>0</v>
      </c>
      <c r="I326" s="6">
        <v>0</v>
      </c>
      <c r="J326" s="6">
        <v>0</v>
      </c>
      <c r="L326">
        <f t="shared" si="26"/>
        <v>0</v>
      </c>
      <c r="M326">
        <f t="shared" si="27"/>
        <v>0</v>
      </c>
    </row>
    <row r="327" spans="1:13" ht="17" thickTop="1" thickBot="1" x14ac:dyDescent="0.5">
      <c r="A327" s="50" t="s">
        <v>147</v>
      </c>
      <c r="B327" s="3" t="s">
        <v>816</v>
      </c>
      <c r="C327" s="3" t="s">
        <v>817</v>
      </c>
      <c r="D327" s="3" t="s">
        <v>818</v>
      </c>
      <c r="E327" s="3" t="str">
        <f t="shared" si="28"/>
        <v>AF2801_February</v>
      </c>
      <c r="F327" s="10">
        <v>301422.76446191</v>
      </c>
      <c r="G327" s="4" t="str">
        <f t="shared" si="29"/>
        <v>No shock</v>
      </c>
      <c r="H327" s="4">
        <f t="shared" si="25"/>
        <v>0</v>
      </c>
      <c r="I327" s="6">
        <v>0</v>
      </c>
      <c r="J327" s="6">
        <v>0</v>
      </c>
      <c r="L327">
        <f t="shared" si="26"/>
        <v>0</v>
      </c>
      <c r="M327">
        <f t="shared" si="27"/>
        <v>0</v>
      </c>
    </row>
    <row r="328" spans="1:13" ht="17" thickTop="1" thickBot="1" x14ac:dyDescent="0.5">
      <c r="A328" s="50" t="s">
        <v>147</v>
      </c>
      <c r="B328" s="3" t="s">
        <v>816</v>
      </c>
      <c r="C328" s="3" t="s">
        <v>819</v>
      </c>
      <c r="D328" s="3" t="s">
        <v>820</v>
      </c>
      <c r="E328" s="3" t="str">
        <f t="shared" si="28"/>
        <v>AF2802_February</v>
      </c>
      <c r="F328" s="10">
        <v>53327.089114672715</v>
      </c>
      <c r="G328" s="4" t="str">
        <f t="shared" si="29"/>
        <v>No shock</v>
      </c>
      <c r="H328" s="4">
        <f t="shared" si="25"/>
        <v>0</v>
      </c>
      <c r="I328" s="6">
        <v>0</v>
      </c>
      <c r="J328" s="6">
        <v>0</v>
      </c>
      <c r="L328">
        <f t="shared" si="26"/>
        <v>0</v>
      </c>
      <c r="M328">
        <f t="shared" si="27"/>
        <v>0</v>
      </c>
    </row>
    <row r="329" spans="1:13" ht="17" thickTop="1" thickBot="1" x14ac:dyDescent="0.5">
      <c r="A329" s="50" t="s">
        <v>147</v>
      </c>
      <c r="B329" s="3" t="s">
        <v>816</v>
      </c>
      <c r="C329" s="3" t="s">
        <v>821</v>
      </c>
      <c r="D329" s="3" t="s">
        <v>822</v>
      </c>
      <c r="E329" s="3" t="str">
        <f t="shared" si="28"/>
        <v>AF2803_February</v>
      </c>
      <c r="F329" s="10">
        <v>57035.069562910809</v>
      </c>
      <c r="G329" s="4" t="str">
        <f t="shared" si="29"/>
        <v>No shock</v>
      </c>
      <c r="H329" s="4">
        <f t="shared" si="25"/>
        <v>0</v>
      </c>
      <c r="I329" s="6">
        <v>0</v>
      </c>
      <c r="J329" s="6">
        <v>0</v>
      </c>
      <c r="L329">
        <f t="shared" si="26"/>
        <v>0</v>
      </c>
      <c r="M329">
        <f t="shared" si="27"/>
        <v>0</v>
      </c>
    </row>
    <row r="330" spans="1:13" ht="17" thickTop="1" thickBot="1" x14ac:dyDescent="0.5">
      <c r="A330" s="50" t="s">
        <v>147</v>
      </c>
      <c r="B330" s="3" t="s">
        <v>816</v>
      </c>
      <c r="C330" s="3" t="s">
        <v>823</v>
      </c>
      <c r="D330" s="3" t="s">
        <v>824</v>
      </c>
      <c r="E330" s="3" t="str">
        <f t="shared" si="28"/>
        <v>AF2804_February</v>
      </c>
      <c r="F330" s="10">
        <v>50675.126501181549</v>
      </c>
      <c r="G330" s="4" t="str">
        <f t="shared" si="29"/>
        <v>No shock</v>
      </c>
      <c r="H330" s="4">
        <f t="shared" si="25"/>
        <v>0</v>
      </c>
      <c r="I330" s="6">
        <v>0</v>
      </c>
      <c r="J330" s="6">
        <v>0</v>
      </c>
      <c r="L330">
        <f t="shared" si="26"/>
        <v>0</v>
      </c>
      <c r="M330">
        <f t="shared" si="27"/>
        <v>0</v>
      </c>
    </row>
    <row r="331" spans="1:13" ht="17" thickTop="1" thickBot="1" x14ac:dyDescent="0.5">
      <c r="A331" s="50" t="s">
        <v>147</v>
      </c>
      <c r="B331" s="3" t="s">
        <v>816</v>
      </c>
      <c r="C331" s="3" t="s">
        <v>825</v>
      </c>
      <c r="D331" s="3" t="s">
        <v>826</v>
      </c>
      <c r="E331" s="3" t="str">
        <f t="shared" si="28"/>
        <v>AF2805_February</v>
      </c>
      <c r="F331" s="10">
        <v>92609.931650762184</v>
      </c>
      <c r="G331" s="4" t="str">
        <f t="shared" si="29"/>
        <v>No shock</v>
      </c>
      <c r="H331" s="4">
        <f t="shared" si="25"/>
        <v>0</v>
      </c>
      <c r="I331" s="6">
        <v>0</v>
      </c>
      <c r="J331" s="6">
        <v>0</v>
      </c>
      <c r="L331">
        <f t="shared" si="26"/>
        <v>0</v>
      </c>
      <c r="M331">
        <f t="shared" si="27"/>
        <v>0</v>
      </c>
    </row>
    <row r="332" spans="1:13" ht="17" thickTop="1" thickBot="1" x14ac:dyDescent="0.5">
      <c r="A332" s="50" t="s">
        <v>147</v>
      </c>
      <c r="B332" s="3" t="s">
        <v>816</v>
      </c>
      <c r="C332" s="3" t="s">
        <v>827</v>
      </c>
      <c r="D332" s="3" t="s">
        <v>828</v>
      </c>
      <c r="E332" s="3" t="str">
        <f t="shared" si="28"/>
        <v>AF2806_February</v>
      </c>
      <c r="F332" s="10">
        <v>12851.901187599784</v>
      </c>
      <c r="G332" s="4" t="str">
        <f t="shared" si="29"/>
        <v>No shock</v>
      </c>
      <c r="H332" s="4">
        <f t="shared" si="25"/>
        <v>0</v>
      </c>
      <c r="I332" s="6">
        <v>0</v>
      </c>
      <c r="J332" s="6">
        <v>0</v>
      </c>
      <c r="L332">
        <f t="shared" si="26"/>
        <v>0</v>
      </c>
      <c r="M332">
        <f t="shared" si="27"/>
        <v>0</v>
      </c>
    </row>
    <row r="333" spans="1:13" ht="17" thickTop="1" thickBot="1" x14ac:dyDescent="0.5">
      <c r="A333" s="50" t="s">
        <v>147</v>
      </c>
      <c r="B333" s="3" t="s">
        <v>816</v>
      </c>
      <c r="C333" s="3" t="s">
        <v>829</v>
      </c>
      <c r="D333" s="3" t="s">
        <v>830</v>
      </c>
      <c r="E333" s="3" t="str">
        <f t="shared" si="28"/>
        <v>AF2807_February</v>
      </c>
      <c r="F333" s="10">
        <v>47612.773058296552</v>
      </c>
      <c r="G333" s="4" t="str">
        <f t="shared" si="29"/>
        <v>No shock</v>
      </c>
      <c r="H333" s="4">
        <f t="shared" si="25"/>
        <v>0</v>
      </c>
      <c r="I333" s="6">
        <v>0</v>
      </c>
      <c r="J333" s="6">
        <v>0</v>
      </c>
      <c r="L333">
        <f t="shared" si="26"/>
        <v>0</v>
      </c>
      <c r="M333">
        <f t="shared" si="27"/>
        <v>0</v>
      </c>
    </row>
    <row r="334" spans="1:13" ht="17" thickTop="1" thickBot="1" x14ac:dyDescent="0.5">
      <c r="A334" s="50" t="s">
        <v>147</v>
      </c>
      <c r="B334" s="3" t="s">
        <v>816</v>
      </c>
      <c r="C334" s="3" t="s">
        <v>831</v>
      </c>
      <c r="D334" s="3" t="s">
        <v>832</v>
      </c>
      <c r="E334" s="3" t="str">
        <f t="shared" si="28"/>
        <v>AF2808_February</v>
      </c>
      <c r="F334" s="10">
        <v>58464.088627218647</v>
      </c>
      <c r="G334" s="4" t="str">
        <f t="shared" si="29"/>
        <v>No shock</v>
      </c>
      <c r="H334" s="4">
        <f t="shared" si="25"/>
        <v>0</v>
      </c>
      <c r="I334" s="6">
        <v>0</v>
      </c>
      <c r="J334" s="6">
        <v>0</v>
      </c>
      <c r="L334">
        <f t="shared" si="26"/>
        <v>0</v>
      </c>
      <c r="M334">
        <f t="shared" si="27"/>
        <v>0</v>
      </c>
    </row>
    <row r="335" spans="1:13" ht="17" thickTop="1" thickBot="1" x14ac:dyDescent="0.5">
      <c r="A335" s="50" t="s">
        <v>147</v>
      </c>
      <c r="B335" s="3" t="s">
        <v>816</v>
      </c>
      <c r="C335" s="3" t="s">
        <v>833</v>
      </c>
      <c r="D335" s="3" t="s">
        <v>834</v>
      </c>
      <c r="E335" s="3" t="str">
        <f t="shared" si="28"/>
        <v>AF2809_February</v>
      </c>
      <c r="F335" s="10">
        <v>35768.278825158784</v>
      </c>
      <c r="G335" s="4" t="str">
        <f t="shared" si="29"/>
        <v>No shock</v>
      </c>
      <c r="H335" s="4">
        <f t="shared" si="25"/>
        <v>0</v>
      </c>
      <c r="I335" s="6">
        <v>0</v>
      </c>
      <c r="J335" s="6">
        <v>0</v>
      </c>
      <c r="L335">
        <f t="shared" si="26"/>
        <v>0</v>
      </c>
      <c r="M335">
        <f t="shared" si="27"/>
        <v>0</v>
      </c>
    </row>
    <row r="336" spans="1:13" ht="17" thickTop="1" thickBot="1" x14ac:dyDescent="0.5">
      <c r="A336" s="50" t="s">
        <v>147</v>
      </c>
      <c r="B336" s="3" t="s">
        <v>816</v>
      </c>
      <c r="C336" s="3" t="s">
        <v>835</v>
      </c>
      <c r="D336" s="3" t="s">
        <v>836</v>
      </c>
      <c r="E336" s="3" t="str">
        <f t="shared" si="28"/>
        <v>AF2810_February</v>
      </c>
      <c r="F336" s="10">
        <v>21080.605492291452</v>
      </c>
      <c r="G336" s="4" t="str">
        <f t="shared" si="29"/>
        <v>No shock</v>
      </c>
      <c r="H336" s="4">
        <f t="shared" si="25"/>
        <v>0</v>
      </c>
      <c r="I336" s="6">
        <v>0</v>
      </c>
      <c r="J336" s="6">
        <v>0</v>
      </c>
      <c r="L336">
        <f t="shared" si="26"/>
        <v>0</v>
      </c>
      <c r="M336">
        <f t="shared" si="27"/>
        <v>0</v>
      </c>
    </row>
    <row r="337" spans="1:13" ht="17" thickTop="1" thickBot="1" x14ac:dyDescent="0.5">
      <c r="A337" s="50" t="s">
        <v>147</v>
      </c>
      <c r="B337" s="3" t="s">
        <v>816</v>
      </c>
      <c r="C337" s="3" t="s">
        <v>837</v>
      </c>
      <c r="D337" s="3" t="s">
        <v>838</v>
      </c>
      <c r="E337" s="3" t="str">
        <f t="shared" si="28"/>
        <v>AF2811_February</v>
      </c>
      <c r="F337" s="10">
        <v>95848.363852530689</v>
      </c>
      <c r="G337" s="4" t="str">
        <f t="shared" si="29"/>
        <v>No shock</v>
      </c>
      <c r="H337" s="4">
        <f t="shared" si="25"/>
        <v>0</v>
      </c>
      <c r="I337" s="6">
        <v>0</v>
      </c>
      <c r="J337" s="6">
        <v>0</v>
      </c>
      <c r="L337">
        <f t="shared" si="26"/>
        <v>0</v>
      </c>
      <c r="M337">
        <f t="shared" si="27"/>
        <v>0</v>
      </c>
    </row>
    <row r="338" spans="1:13" ht="17" thickTop="1" thickBot="1" x14ac:dyDescent="0.5">
      <c r="A338" s="50" t="s">
        <v>147</v>
      </c>
      <c r="B338" s="3" t="s">
        <v>839</v>
      </c>
      <c r="C338" s="3" t="s">
        <v>840</v>
      </c>
      <c r="D338" s="3" t="s">
        <v>841</v>
      </c>
      <c r="E338" s="3" t="str">
        <f t="shared" si="28"/>
        <v>AF2901_February</v>
      </c>
      <c r="F338" s="10">
        <v>131142.56481446885</v>
      </c>
      <c r="G338" s="4" t="str">
        <f t="shared" si="29"/>
        <v>No shock</v>
      </c>
      <c r="H338" s="4">
        <f t="shared" si="25"/>
        <v>0</v>
      </c>
      <c r="I338" s="6">
        <v>0</v>
      </c>
      <c r="J338" s="6">
        <v>0</v>
      </c>
      <c r="L338">
        <f t="shared" si="26"/>
        <v>0</v>
      </c>
      <c r="M338">
        <f t="shared" si="27"/>
        <v>0</v>
      </c>
    </row>
    <row r="339" spans="1:13" ht="17" thickTop="1" thickBot="1" x14ac:dyDescent="0.5">
      <c r="A339" s="50" t="s">
        <v>147</v>
      </c>
      <c r="B339" s="3" t="s">
        <v>839</v>
      </c>
      <c r="C339" s="3" t="s">
        <v>842</v>
      </c>
      <c r="D339" s="3" t="s">
        <v>843</v>
      </c>
      <c r="E339" s="3" t="str">
        <f t="shared" si="28"/>
        <v>AF2902_February</v>
      </c>
      <c r="F339" s="10">
        <v>270987.92130465241</v>
      </c>
      <c r="G339" s="4" t="str">
        <f t="shared" si="29"/>
        <v>No shock</v>
      </c>
      <c r="H339" s="4">
        <f t="shared" si="25"/>
        <v>0</v>
      </c>
      <c r="I339" s="6">
        <v>0</v>
      </c>
      <c r="J339" s="6">
        <v>0</v>
      </c>
      <c r="L339">
        <f t="shared" si="26"/>
        <v>0</v>
      </c>
      <c r="M339">
        <f t="shared" si="27"/>
        <v>0</v>
      </c>
    </row>
    <row r="340" spans="1:13" ht="17" thickTop="1" thickBot="1" x14ac:dyDescent="0.5">
      <c r="A340" s="50" t="s">
        <v>147</v>
      </c>
      <c r="B340" s="3" t="s">
        <v>839</v>
      </c>
      <c r="C340" s="3" t="s">
        <v>844</v>
      </c>
      <c r="D340" s="3" t="s">
        <v>845</v>
      </c>
      <c r="E340" s="3" t="str">
        <f t="shared" si="28"/>
        <v>AF2903_February</v>
      </c>
      <c r="F340" s="10">
        <v>90472.026097633599</v>
      </c>
      <c r="G340" s="4" t="str">
        <f t="shared" si="29"/>
        <v>No shock</v>
      </c>
      <c r="H340" s="4">
        <f t="shared" si="25"/>
        <v>0</v>
      </c>
      <c r="I340" s="6">
        <v>0</v>
      </c>
      <c r="J340" s="6">
        <v>0</v>
      </c>
      <c r="L340">
        <f t="shared" si="26"/>
        <v>0</v>
      </c>
      <c r="M340">
        <f t="shared" si="27"/>
        <v>0</v>
      </c>
    </row>
    <row r="341" spans="1:13" ht="17" thickTop="1" thickBot="1" x14ac:dyDescent="0.5">
      <c r="A341" s="50" t="s">
        <v>147</v>
      </c>
      <c r="B341" s="3" t="s">
        <v>839</v>
      </c>
      <c r="C341" s="3" t="s">
        <v>846</v>
      </c>
      <c r="D341" s="3" t="s">
        <v>847</v>
      </c>
      <c r="E341" s="3" t="str">
        <f t="shared" si="28"/>
        <v>AF2904_February</v>
      </c>
      <c r="F341" s="10">
        <v>99538.322227648838</v>
      </c>
      <c r="G341" s="4" t="str">
        <f t="shared" si="29"/>
        <v>No shock</v>
      </c>
      <c r="H341" s="4">
        <f t="shared" si="25"/>
        <v>0</v>
      </c>
      <c r="I341" s="6">
        <v>0</v>
      </c>
      <c r="J341" s="6">
        <v>0</v>
      </c>
      <c r="L341">
        <f t="shared" si="26"/>
        <v>0</v>
      </c>
      <c r="M341">
        <f t="shared" si="27"/>
        <v>0</v>
      </c>
    </row>
    <row r="342" spans="1:13" ht="17" thickTop="1" thickBot="1" x14ac:dyDescent="0.5">
      <c r="A342" s="50" t="s">
        <v>147</v>
      </c>
      <c r="B342" s="3" t="s">
        <v>839</v>
      </c>
      <c r="C342" s="3" t="s">
        <v>848</v>
      </c>
      <c r="D342" s="3" t="s">
        <v>849</v>
      </c>
      <c r="E342" s="3" t="str">
        <f t="shared" si="28"/>
        <v>AF2905_February</v>
      </c>
      <c r="F342" s="10">
        <v>82088.195047457935</v>
      </c>
      <c r="G342" s="4" t="str">
        <f t="shared" si="29"/>
        <v>No shock</v>
      </c>
      <c r="H342" s="4">
        <f t="shared" si="25"/>
        <v>0</v>
      </c>
      <c r="I342" s="6">
        <v>0</v>
      </c>
      <c r="J342" s="6">
        <v>0</v>
      </c>
      <c r="L342">
        <f t="shared" si="26"/>
        <v>0</v>
      </c>
      <c r="M342">
        <f t="shared" si="27"/>
        <v>0</v>
      </c>
    </row>
    <row r="343" spans="1:13" ht="17" thickTop="1" thickBot="1" x14ac:dyDescent="0.5">
      <c r="A343" s="50" t="s">
        <v>147</v>
      </c>
      <c r="B343" s="3" t="s">
        <v>839</v>
      </c>
      <c r="C343" s="3" t="s">
        <v>850</v>
      </c>
      <c r="D343" s="3" t="s">
        <v>851</v>
      </c>
      <c r="E343" s="3" t="str">
        <f t="shared" si="28"/>
        <v>AF2906_February</v>
      </c>
      <c r="F343" s="10">
        <v>131980.73220792171</v>
      </c>
      <c r="G343" s="4" t="str">
        <f t="shared" si="29"/>
        <v>No shock</v>
      </c>
      <c r="H343" s="4">
        <f t="shared" si="25"/>
        <v>0</v>
      </c>
      <c r="I343" s="6">
        <v>0</v>
      </c>
      <c r="J343" s="6">
        <v>0</v>
      </c>
      <c r="L343">
        <f t="shared" si="26"/>
        <v>0</v>
      </c>
      <c r="M343">
        <f t="shared" si="27"/>
        <v>0</v>
      </c>
    </row>
    <row r="344" spans="1:13" ht="17" thickTop="1" thickBot="1" x14ac:dyDescent="0.5">
      <c r="A344" s="50" t="s">
        <v>147</v>
      </c>
      <c r="B344" s="3" t="s">
        <v>839</v>
      </c>
      <c r="C344" s="3" t="s">
        <v>852</v>
      </c>
      <c r="D344" s="3" t="s">
        <v>853</v>
      </c>
      <c r="E344" s="3" t="str">
        <f t="shared" si="28"/>
        <v>AF2907_February</v>
      </c>
      <c r="F344" s="10">
        <v>185972.1790852125</v>
      </c>
      <c r="G344" s="4" t="str">
        <f t="shared" si="29"/>
        <v>No shock</v>
      </c>
      <c r="H344" s="4">
        <f t="shared" si="25"/>
        <v>0</v>
      </c>
      <c r="I344" s="6">
        <v>0</v>
      </c>
      <c r="J344" s="6">
        <v>0</v>
      </c>
      <c r="L344">
        <f t="shared" si="26"/>
        <v>0</v>
      </c>
      <c r="M344">
        <f t="shared" si="27"/>
        <v>0</v>
      </c>
    </row>
    <row r="345" spans="1:13" ht="17" thickTop="1" thickBot="1" x14ac:dyDescent="0.5">
      <c r="A345" s="50" t="s">
        <v>147</v>
      </c>
      <c r="B345" s="3" t="s">
        <v>839</v>
      </c>
      <c r="C345" s="3" t="s">
        <v>854</v>
      </c>
      <c r="D345" s="3" t="s">
        <v>855</v>
      </c>
      <c r="E345" s="3" t="str">
        <f t="shared" si="28"/>
        <v>AF2908_February</v>
      </c>
      <c r="F345" s="10">
        <v>133410.40021120707</v>
      </c>
      <c r="G345" s="4" t="str">
        <f t="shared" si="29"/>
        <v>No shock</v>
      </c>
      <c r="H345" s="4">
        <f t="shared" si="25"/>
        <v>0</v>
      </c>
      <c r="I345" s="6">
        <v>0</v>
      </c>
      <c r="J345" s="6">
        <v>0</v>
      </c>
      <c r="L345">
        <f t="shared" si="26"/>
        <v>0</v>
      </c>
      <c r="M345">
        <f t="shared" si="27"/>
        <v>0</v>
      </c>
    </row>
    <row r="346" spans="1:13" ht="17" thickTop="1" thickBot="1" x14ac:dyDescent="0.5">
      <c r="A346" s="50" t="s">
        <v>147</v>
      </c>
      <c r="B346" s="3" t="s">
        <v>839</v>
      </c>
      <c r="C346" s="3" t="s">
        <v>856</v>
      </c>
      <c r="D346" s="3" t="s">
        <v>857</v>
      </c>
      <c r="E346" s="3" t="str">
        <f t="shared" si="28"/>
        <v>AF2909_February</v>
      </c>
      <c r="F346" s="10">
        <v>100400.55913185516</v>
      </c>
      <c r="G346" s="4" t="str">
        <f t="shared" si="29"/>
        <v>No shock</v>
      </c>
      <c r="H346" s="4">
        <f t="shared" si="25"/>
        <v>0</v>
      </c>
      <c r="I346" s="6">
        <v>0</v>
      </c>
      <c r="J346" s="6">
        <v>0</v>
      </c>
      <c r="L346">
        <f t="shared" si="26"/>
        <v>0</v>
      </c>
      <c r="M346">
        <f t="shared" si="27"/>
        <v>0</v>
      </c>
    </row>
    <row r="347" spans="1:13" ht="17" thickTop="1" thickBot="1" x14ac:dyDescent="0.5">
      <c r="A347" s="50" t="s">
        <v>147</v>
      </c>
      <c r="B347" s="3" t="s">
        <v>839</v>
      </c>
      <c r="C347" s="3" t="s">
        <v>858</v>
      </c>
      <c r="D347" s="3" t="s">
        <v>859</v>
      </c>
      <c r="E347" s="3" t="str">
        <f t="shared" si="28"/>
        <v>AF2910_February</v>
      </c>
      <c r="F347" s="10">
        <v>87978.436970668976</v>
      </c>
      <c r="G347" s="4" t="str">
        <f t="shared" si="29"/>
        <v>No shock</v>
      </c>
      <c r="H347" s="4">
        <f t="shared" si="25"/>
        <v>0</v>
      </c>
      <c r="I347" s="6">
        <v>0</v>
      </c>
      <c r="J347" s="6">
        <v>0</v>
      </c>
      <c r="L347">
        <f t="shared" si="26"/>
        <v>0</v>
      </c>
      <c r="M347">
        <f t="shared" si="27"/>
        <v>0</v>
      </c>
    </row>
    <row r="348" spans="1:13" ht="17" thickTop="1" thickBot="1" x14ac:dyDescent="0.5">
      <c r="A348" s="50" t="s">
        <v>147</v>
      </c>
      <c r="B348" s="3" t="s">
        <v>839</v>
      </c>
      <c r="C348" s="3" t="s">
        <v>860</v>
      </c>
      <c r="D348" s="3" t="s">
        <v>861</v>
      </c>
      <c r="E348" s="3" t="str">
        <f t="shared" si="28"/>
        <v>AF2911_February</v>
      </c>
      <c r="F348" s="10">
        <v>34134.929228080087</v>
      </c>
      <c r="G348" s="4" t="str">
        <f t="shared" si="29"/>
        <v>No shock</v>
      </c>
      <c r="H348" s="4">
        <f t="shared" si="25"/>
        <v>0</v>
      </c>
      <c r="I348" s="6">
        <v>0</v>
      </c>
      <c r="J348" s="6">
        <v>0</v>
      </c>
      <c r="L348">
        <f t="shared" si="26"/>
        <v>0</v>
      </c>
      <c r="M348">
        <f t="shared" si="27"/>
        <v>0</v>
      </c>
    </row>
    <row r="349" spans="1:13" ht="17" thickTop="1" thickBot="1" x14ac:dyDescent="0.5">
      <c r="A349" s="50" t="s">
        <v>147</v>
      </c>
      <c r="B349" s="3" t="s">
        <v>839</v>
      </c>
      <c r="C349" s="3" t="s">
        <v>862</v>
      </c>
      <c r="D349" s="3" t="s">
        <v>863</v>
      </c>
      <c r="E349" s="3" t="str">
        <f t="shared" si="28"/>
        <v>AF2912_February</v>
      </c>
      <c r="F349" s="10">
        <v>47633.866458452911</v>
      </c>
      <c r="G349" s="4" t="str">
        <f t="shared" si="29"/>
        <v>No shock</v>
      </c>
      <c r="H349" s="4">
        <f t="shared" si="25"/>
        <v>0</v>
      </c>
      <c r="I349" s="6">
        <v>0</v>
      </c>
      <c r="J349" s="6">
        <v>0</v>
      </c>
      <c r="L349">
        <f t="shared" si="26"/>
        <v>0</v>
      </c>
      <c r="M349">
        <f t="shared" si="27"/>
        <v>0</v>
      </c>
    </row>
    <row r="350" spans="1:13" ht="17" thickTop="1" thickBot="1" x14ac:dyDescent="0.5">
      <c r="A350" s="50" t="s">
        <v>147</v>
      </c>
      <c r="B350" s="3" t="s">
        <v>839</v>
      </c>
      <c r="C350" s="3" t="s">
        <v>864</v>
      </c>
      <c r="D350" s="3" t="s">
        <v>865</v>
      </c>
      <c r="E350" s="3" t="str">
        <f t="shared" si="28"/>
        <v>AF2913_February</v>
      </c>
      <c r="F350" s="10">
        <v>87938.889850469001</v>
      </c>
      <c r="G350" s="4" t="str">
        <f t="shared" si="29"/>
        <v>No shock</v>
      </c>
      <c r="H350" s="4">
        <f t="shared" si="25"/>
        <v>0</v>
      </c>
      <c r="I350" s="6">
        <v>0</v>
      </c>
      <c r="J350" s="6">
        <v>0</v>
      </c>
      <c r="L350">
        <f t="shared" si="26"/>
        <v>0</v>
      </c>
      <c r="M350">
        <f t="shared" si="27"/>
        <v>0</v>
      </c>
    </row>
    <row r="351" spans="1:13" ht="17" thickTop="1" thickBot="1" x14ac:dyDescent="0.5">
      <c r="A351" s="50" t="s">
        <v>147</v>
      </c>
      <c r="B351" s="3" t="s">
        <v>839</v>
      </c>
      <c r="C351" s="3" t="s">
        <v>866</v>
      </c>
      <c r="D351" s="3" t="s">
        <v>867</v>
      </c>
      <c r="E351" s="3" t="str">
        <f t="shared" si="28"/>
        <v>AF2914_February</v>
      </c>
      <c r="F351" s="10">
        <v>39350.676430961837</v>
      </c>
      <c r="G351" s="4" t="str">
        <f t="shared" si="29"/>
        <v>No shock</v>
      </c>
      <c r="H351" s="4">
        <f t="shared" si="25"/>
        <v>0</v>
      </c>
      <c r="I351" s="6">
        <v>0</v>
      </c>
      <c r="J351" s="6">
        <v>0</v>
      </c>
      <c r="L351">
        <f t="shared" si="26"/>
        <v>0</v>
      </c>
      <c r="M351">
        <f t="shared" si="27"/>
        <v>0</v>
      </c>
    </row>
    <row r="352" spans="1:13" ht="17" thickTop="1" thickBot="1" x14ac:dyDescent="0.5">
      <c r="A352" s="50" t="s">
        <v>147</v>
      </c>
      <c r="B352" s="3" t="s">
        <v>868</v>
      </c>
      <c r="C352" s="3" t="s">
        <v>869</v>
      </c>
      <c r="D352" s="3" t="s">
        <v>870</v>
      </c>
      <c r="E352" s="3" t="str">
        <f t="shared" si="28"/>
        <v>AF3001_February</v>
      </c>
      <c r="F352" s="10">
        <v>298023.6951527333</v>
      </c>
      <c r="G352" s="4" t="str">
        <f t="shared" si="29"/>
        <v>No shock</v>
      </c>
      <c r="H352" s="4">
        <f t="shared" si="25"/>
        <v>0</v>
      </c>
      <c r="I352" s="6">
        <v>4</v>
      </c>
      <c r="J352" s="6">
        <v>0</v>
      </c>
      <c r="L352">
        <f t="shared" si="26"/>
        <v>0</v>
      </c>
      <c r="M352">
        <f t="shared" si="27"/>
        <v>0</v>
      </c>
    </row>
    <row r="353" spans="1:13" ht="17" thickTop="1" thickBot="1" x14ac:dyDescent="0.5">
      <c r="A353" s="50" t="s">
        <v>147</v>
      </c>
      <c r="B353" s="3" t="s">
        <v>868</v>
      </c>
      <c r="C353" s="3" t="s">
        <v>871</v>
      </c>
      <c r="D353" s="3" t="s">
        <v>872</v>
      </c>
      <c r="E353" s="3" t="str">
        <f t="shared" si="28"/>
        <v>AF3002_February</v>
      </c>
      <c r="F353" s="10">
        <v>333990.30015547806</v>
      </c>
      <c r="G353" s="4" t="str">
        <f t="shared" si="29"/>
        <v>No shock</v>
      </c>
      <c r="H353" s="4">
        <f t="shared" si="25"/>
        <v>0</v>
      </c>
      <c r="I353" s="6">
        <v>0</v>
      </c>
      <c r="J353" s="6">
        <v>0</v>
      </c>
      <c r="L353">
        <f t="shared" si="26"/>
        <v>0</v>
      </c>
      <c r="M353">
        <f t="shared" si="27"/>
        <v>0</v>
      </c>
    </row>
    <row r="354" spans="1:13" ht="17" thickTop="1" thickBot="1" x14ac:dyDescent="0.5">
      <c r="A354" s="50" t="s">
        <v>147</v>
      </c>
      <c r="B354" s="3" t="s">
        <v>868</v>
      </c>
      <c r="C354" s="3" t="s">
        <v>873</v>
      </c>
      <c r="D354" s="3" t="s">
        <v>874</v>
      </c>
      <c r="E354" s="3" t="str">
        <f t="shared" si="28"/>
        <v>AF3003_February</v>
      </c>
      <c r="F354" s="10">
        <v>131399.94560895645</v>
      </c>
      <c r="G354" s="4" t="str">
        <f t="shared" si="29"/>
        <v>No shock</v>
      </c>
      <c r="H354" s="4">
        <f t="shared" si="25"/>
        <v>0</v>
      </c>
      <c r="I354" s="6">
        <v>1</v>
      </c>
      <c r="J354" s="6">
        <v>0</v>
      </c>
      <c r="L354">
        <f t="shared" si="26"/>
        <v>0</v>
      </c>
      <c r="M354">
        <f t="shared" si="27"/>
        <v>0</v>
      </c>
    </row>
    <row r="355" spans="1:13" ht="17" thickTop="1" thickBot="1" x14ac:dyDescent="0.5">
      <c r="A355" s="50" t="s">
        <v>147</v>
      </c>
      <c r="B355" s="3" t="s">
        <v>868</v>
      </c>
      <c r="C355" s="3" t="s">
        <v>875</v>
      </c>
      <c r="D355" s="3" t="s">
        <v>876</v>
      </c>
      <c r="E355" s="3" t="str">
        <f t="shared" si="28"/>
        <v>AF3004_February</v>
      </c>
      <c r="F355" s="10">
        <v>263900.08134136122</v>
      </c>
      <c r="G355" s="4" t="str">
        <f t="shared" si="29"/>
        <v>No shock</v>
      </c>
      <c r="H355" s="4">
        <f t="shared" si="25"/>
        <v>0</v>
      </c>
      <c r="I355" s="6">
        <v>1</v>
      </c>
      <c r="J355" s="6">
        <v>0</v>
      </c>
      <c r="L355">
        <f t="shared" si="26"/>
        <v>0</v>
      </c>
      <c r="M355">
        <f t="shared" si="27"/>
        <v>0</v>
      </c>
    </row>
    <row r="356" spans="1:13" ht="17" thickTop="1" thickBot="1" x14ac:dyDescent="0.5">
      <c r="A356" s="50" t="s">
        <v>147</v>
      </c>
      <c r="B356" s="3" t="s">
        <v>868</v>
      </c>
      <c r="C356" s="3" t="s">
        <v>877</v>
      </c>
      <c r="D356" s="3" t="s">
        <v>878</v>
      </c>
      <c r="E356" s="3" t="str">
        <f t="shared" si="28"/>
        <v>AF3005_February</v>
      </c>
      <c r="F356" s="10">
        <v>44764.92981276122</v>
      </c>
      <c r="G356" s="4" t="str">
        <f t="shared" si="29"/>
        <v>No shock</v>
      </c>
      <c r="H356" s="4">
        <f t="shared" si="25"/>
        <v>0</v>
      </c>
      <c r="I356" s="6">
        <v>0</v>
      </c>
      <c r="J356" s="6">
        <v>0</v>
      </c>
      <c r="L356">
        <f t="shared" si="26"/>
        <v>0</v>
      </c>
      <c r="M356">
        <f t="shared" si="27"/>
        <v>0</v>
      </c>
    </row>
    <row r="357" spans="1:13" ht="17" thickTop="1" thickBot="1" x14ac:dyDescent="0.5">
      <c r="A357" s="50" t="s">
        <v>147</v>
      </c>
      <c r="B357" s="3" t="s">
        <v>868</v>
      </c>
      <c r="C357" s="3" t="s">
        <v>879</v>
      </c>
      <c r="D357" s="3" t="s">
        <v>880</v>
      </c>
      <c r="E357" s="3" t="str">
        <f t="shared" si="28"/>
        <v>AF3006_February</v>
      </c>
      <c r="F357" s="10">
        <v>177683.71780430028</v>
      </c>
      <c r="G357" s="4" t="str">
        <f t="shared" si="29"/>
        <v>No shock</v>
      </c>
      <c r="H357" s="4">
        <f t="shared" si="25"/>
        <v>0</v>
      </c>
      <c r="I357" s="6">
        <v>0</v>
      </c>
      <c r="J357" s="6">
        <v>0</v>
      </c>
      <c r="L357">
        <f t="shared" si="26"/>
        <v>0</v>
      </c>
      <c r="M357">
        <f t="shared" si="27"/>
        <v>0</v>
      </c>
    </row>
    <row r="358" spans="1:13" ht="17" thickTop="1" thickBot="1" x14ac:dyDescent="0.5">
      <c r="A358" s="50" t="s">
        <v>147</v>
      </c>
      <c r="B358" s="3" t="s">
        <v>868</v>
      </c>
      <c r="C358" s="3" t="s">
        <v>881</v>
      </c>
      <c r="D358" s="3" t="s">
        <v>882</v>
      </c>
      <c r="E358" s="3" t="str">
        <f t="shared" si="28"/>
        <v>AF3007_February</v>
      </c>
      <c r="F358" s="10">
        <v>141879.53502527444</v>
      </c>
      <c r="G358" s="4" t="str">
        <f t="shared" si="29"/>
        <v>No shock</v>
      </c>
      <c r="H358" s="4">
        <f t="shared" si="25"/>
        <v>0</v>
      </c>
      <c r="I358" s="6">
        <v>0</v>
      </c>
      <c r="J358" s="6">
        <v>0</v>
      </c>
      <c r="L358">
        <f t="shared" si="26"/>
        <v>0</v>
      </c>
      <c r="M358">
        <f t="shared" si="27"/>
        <v>0</v>
      </c>
    </row>
    <row r="359" spans="1:13" ht="17" thickTop="1" thickBot="1" x14ac:dyDescent="0.5">
      <c r="A359" s="50" t="s">
        <v>147</v>
      </c>
      <c r="B359" s="3" t="s">
        <v>868</v>
      </c>
      <c r="C359" s="3" t="s">
        <v>883</v>
      </c>
      <c r="D359" s="3" t="s">
        <v>884</v>
      </c>
      <c r="E359" s="3" t="str">
        <f t="shared" si="28"/>
        <v>AF3008_February</v>
      </c>
      <c r="F359" s="10">
        <v>70638.720487316808</v>
      </c>
      <c r="G359" s="4" t="str">
        <f t="shared" si="29"/>
        <v>No shock</v>
      </c>
      <c r="H359" s="4">
        <f t="shared" si="25"/>
        <v>0</v>
      </c>
      <c r="I359" s="6">
        <v>0</v>
      </c>
      <c r="J359" s="6">
        <v>0</v>
      </c>
      <c r="L359">
        <f t="shared" si="26"/>
        <v>0</v>
      </c>
      <c r="M359">
        <f t="shared" si="27"/>
        <v>0</v>
      </c>
    </row>
    <row r="360" spans="1:13" ht="17" thickTop="1" thickBot="1" x14ac:dyDescent="0.5">
      <c r="A360" s="50" t="s">
        <v>147</v>
      </c>
      <c r="B360" s="3" t="s">
        <v>868</v>
      </c>
      <c r="C360" s="3" t="s">
        <v>885</v>
      </c>
      <c r="D360" s="3" t="s">
        <v>886</v>
      </c>
      <c r="E360" s="3" t="str">
        <f t="shared" si="28"/>
        <v>AF3009_February</v>
      </c>
      <c r="F360" s="10">
        <v>137595.22820131711</v>
      </c>
      <c r="G360" s="4" t="str">
        <f t="shared" si="29"/>
        <v>No shock</v>
      </c>
      <c r="H360" s="4">
        <f t="shared" si="25"/>
        <v>0</v>
      </c>
      <c r="I360" s="6">
        <v>0</v>
      </c>
      <c r="J360" s="6">
        <v>0</v>
      </c>
      <c r="L360">
        <f t="shared" si="26"/>
        <v>0</v>
      </c>
      <c r="M360">
        <f t="shared" si="27"/>
        <v>0</v>
      </c>
    </row>
    <row r="361" spans="1:13" ht="17" thickTop="1" thickBot="1" x14ac:dyDescent="0.5">
      <c r="A361" s="50" t="s">
        <v>147</v>
      </c>
      <c r="B361" s="3" t="s">
        <v>868</v>
      </c>
      <c r="C361" s="3" t="s">
        <v>887</v>
      </c>
      <c r="D361" s="3" t="s">
        <v>888</v>
      </c>
      <c r="E361" s="3" t="str">
        <f t="shared" si="28"/>
        <v>AF3010_February</v>
      </c>
      <c r="F361" s="10">
        <v>148865.01611882658</v>
      </c>
      <c r="G361" s="4" t="str">
        <f t="shared" si="29"/>
        <v>No shock</v>
      </c>
      <c r="H361" s="4">
        <f t="shared" si="25"/>
        <v>0</v>
      </c>
      <c r="I361" s="6">
        <v>0</v>
      </c>
      <c r="J361" s="6">
        <v>0</v>
      </c>
      <c r="L361">
        <f t="shared" si="26"/>
        <v>0</v>
      </c>
      <c r="M361">
        <f t="shared" si="27"/>
        <v>0</v>
      </c>
    </row>
    <row r="362" spans="1:13" ht="17" thickTop="1" thickBot="1" x14ac:dyDescent="0.5">
      <c r="A362" s="50" t="s">
        <v>147</v>
      </c>
      <c r="B362" s="3" t="s">
        <v>868</v>
      </c>
      <c r="C362" s="3" t="s">
        <v>889</v>
      </c>
      <c r="D362" s="3" t="s">
        <v>890</v>
      </c>
      <c r="E362" s="3" t="str">
        <f t="shared" si="28"/>
        <v>AF3011_February</v>
      </c>
      <c r="F362" s="10">
        <v>30519.331367643972</v>
      </c>
      <c r="G362" s="4" t="str">
        <f t="shared" si="29"/>
        <v>No shock</v>
      </c>
      <c r="H362" s="4">
        <f t="shared" si="25"/>
        <v>0</v>
      </c>
      <c r="I362" s="6">
        <v>0</v>
      </c>
      <c r="J362" s="6">
        <v>0</v>
      </c>
      <c r="L362">
        <f t="shared" si="26"/>
        <v>0</v>
      </c>
      <c r="M362">
        <f t="shared" si="27"/>
        <v>0</v>
      </c>
    </row>
    <row r="363" spans="1:13" ht="17" thickTop="1" thickBot="1" x14ac:dyDescent="0.5">
      <c r="A363" s="50" t="s">
        <v>147</v>
      </c>
      <c r="B363" s="3" t="s">
        <v>868</v>
      </c>
      <c r="C363" s="3" t="s">
        <v>891</v>
      </c>
      <c r="D363" s="3" t="s">
        <v>892</v>
      </c>
      <c r="E363" s="3" t="str">
        <f t="shared" si="28"/>
        <v>AF3012_February</v>
      </c>
      <c r="F363" s="10">
        <v>172541.1150958536</v>
      </c>
      <c r="G363" s="4" t="str">
        <f t="shared" si="29"/>
        <v>No shock</v>
      </c>
      <c r="H363" s="4">
        <f t="shared" si="25"/>
        <v>0</v>
      </c>
      <c r="I363" s="6">
        <v>2</v>
      </c>
      <c r="J363" s="6">
        <v>0</v>
      </c>
      <c r="L363">
        <f t="shared" si="26"/>
        <v>0</v>
      </c>
      <c r="M363">
        <f t="shared" si="27"/>
        <v>0</v>
      </c>
    </row>
    <row r="364" spans="1:13" ht="17" thickTop="1" thickBot="1" x14ac:dyDescent="0.5">
      <c r="A364" s="50" t="s">
        <v>147</v>
      </c>
      <c r="B364" s="3" t="s">
        <v>868</v>
      </c>
      <c r="C364" s="3" t="s">
        <v>893</v>
      </c>
      <c r="D364" s="3" t="s">
        <v>894</v>
      </c>
      <c r="E364" s="3" t="str">
        <f t="shared" si="28"/>
        <v>AF3013_February</v>
      </c>
      <c r="F364" s="10">
        <v>33961.304393920349</v>
      </c>
      <c r="G364" s="4" t="str">
        <f t="shared" si="29"/>
        <v>No shock</v>
      </c>
      <c r="H364" s="4">
        <f t="shared" si="25"/>
        <v>0</v>
      </c>
      <c r="I364" s="6">
        <v>0</v>
      </c>
      <c r="J364" s="6">
        <v>0</v>
      </c>
      <c r="L364">
        <f t="shared" si="26"/>
        <v>0</v>
      </c>
      <c r="M364">
        <f t="shared" si="27"/>
        <v>0</v>
      </c>
    </row>
    <row r="365" spans="1:13" ht="17" thickTop="1" thickBot="1" x14ac:dyDescent="0.5">
      <c r="A365" s="50" t="s">
        <v>147</v>
      </c>
      <c r="B365" s="3" t="s">
        <v>895</v>
      </c>
      <c r="C365" s="3" t="s">
        <v>896</v>
      </c>
      <c r="D365" s="3" t="s">
        <v>897</v>
      </c>
      <c r="E365" s="3" t="str">
        <f t="shared" si="28"/>
        <v>AF3101_February</v>
      </c>
      <c r="F365" s="10">
        <v>114346.13398548325</v>
      </c>
      <c r="G365" s="4" t="str">
        <f t="shared" si="29"/>
        <v>No shock</v>
      </c>
      <c r="H365" s="4">
        <f t="shared" si="25"/>
        <v>0</v>
      </c>
      <c r="I365" s="6">
        <v>0</v>
      </c>
      <c r="J365" s="6">
        <v>0</v>
      </c>
      <c r="L365">
        <f t="shared" si="26"/>
        <v>0</v>
      </c>
      <c r="M365">
        <f t="shared" si="27"/>
        <v>0</v>
      </c>
    </row>
    <row r="366" spans="1:13" ht="17" thickTop="1" thickBot="1" x14ac:dyDescent="0.5">
      <c r="A366" s="50" t="s">
        <v>147</v>
      </c>
      <c r="B366" s="3" t="s">
        <v>895</v>
      </c>
      <c r="C366" s="3" t="s">
        <v>898</v>
      </c>
      <c r="D366" s="3" t="s">
        <v>899</v>
      </c>
      <c r="E366" s="3" t="str">
        <f t="shared" si="28"/>
        <v>AF3102_February</v>
      </c>
      <c r="F366" s="10">
        <v>121638.15185133764</v>
      </c>
      <c r="G366" s="4" t="str">
        <f t="shared" si="29"/>
        <v>No shock</v>
      </c>
      <c r="H366" s="4">
        <f t="shared" si="25"/>
        <v>0</v>
      </c>
      <c r="I366" s="6">
        <v>0</v>
      </c>
      <c r="J366" s="6">
        <v>0</v>
      </c>
      <c r="L366">
        <f t="shared" si="26"/>
        <v>0</v>
      </c>
      <c r="M366">
        <f t="shared" si="27"/>
        <v>0</v>
      </c>
    </row>
    <row r="367" spans="1:13" ht="17" thickTop="1" thickBot="1" x14ac:dyDescent="0.5">
      <c r="A367" s="50" t="s">
        <v>147</v>
      </c>
      <c r="B367" s="3" t="s">
        <v>895</v>
      </c>
      <c r="C367" s="3" t="s">
        <v>900</v>
      </c>
      <c r="D367" s="3" t="s">
        <v>901</v>
      </c>
      <c r="E367" s="3" t="str">
        <f t="shared" si="28"/>
        <v>AF3103_February</v>
      </c>
      <c r="F367" s="10">
        <v>35189.935954838329</v>
      </c>
      <c r="G367" s="4" t="str">
        <f t="shared" si="29"/>
        <v>No shock</v>
      </c>
      <c r="H367" s="4">
        <f t="shared" si="25"/>
        <v>0</v>
      </c>
      <c r="I367" s="6">
        <v>0</v>
      </c>
      <c r="J367" s="6">
        <v>0</v>
      </c>
      <c r="L367">
        <f t="shared" si="26"/>
        <v>0</v>
      </c>
      <c r="M367">
        <f t="shared" si="27"/>
        <v>0</v>
      </c>
    </row>
    <row r="368" spans="1:13" ht="17" thickTop="1" thickBot="1" x14ac:dyDescent="0.5">
      <c r="A368" s="50" t="s">
        <v>147</v>
      </c>
      <c r="B368" s="3" t="s">
        <v>895</v>
      </c>
      <c r="C368" s="3" t="s">
        <v>902</v>
      </c>
      <c r="D368" s="3" t="s">
        <v>903</v>
      </c>
      <c r="E368" s="3" t="str">
        <f t="shared" si="28"/>
        <v>AF3104_February</v>
      </c>
      <c r="F368" s="10">
        <v>142096.10135956467</v>
      </c>
      <c r="G368" s="4" t="str">
        <f t="shared" si="29"/>
        <v>No shock</v>
      </c>
      <c r="H368" s="4">
        <f t="shared" si="25"/>
        <v>0</v>
      </c>
      <c r="I368" s="6">
        <v>0</v>
      </c>
      <c r="J368" s="6">
        <v>0</v>
      </c>
      <c r="L368">
        <f t="shared" si="26"/>
        <v>0</v>
      </c>
      <c r="M368">
        <f t="shared" si="27"/>
        <v>0</v>
      </c>
    </row>
    <row r="369" spans="1:13" ht="17" thickTop="1" thickBot="1" x14ac:dyDescent="0.5">
      <c r="A369" s="50" t="s">
        <v>147</v>
      </c>
      <c r="B369" s="3" t="s">
        <v>895</v>
      </c>
      <c r="C369" s="3" t="s">
        <v>904</v>
      </c>
      <c r="D369" s="3" t="s">
        <v>905</v>
      </c>
      <c r="E369" s="3" t="str">
        <f t="shared" si="28"/>
        <v>AF3105_February</v>
      </c>
      <c r="F369" s="10">
        <v>152630.68621034108</v>
      </c>
      <c r="G369" s="4" t="str">
        <f t="shared" si="29"/>
        <v>No shock</v>
      </c>
      <c r="H369" s="4">
        <f t="shared" si="25"/>
        <v>0</v>
      </c>
      <c r="I369" s="6">
        <v>1</v>
      </c>
      <c r="J369" s="6">
        <v>0</v>
      </c>
      <c r="L369">
        <f t="shared" si="26"/>
        <v>0</v>
      </c>
      <c r="M369">
        <f t="shared" si="27"/>
        <v>0</v>
      </c>
    </row>
    <row r="370" spans="1:13" ht="17" thickTop="1" thickBot="1" x14ac:dyDescent="0.5">
      <c r="A370" s="50" t="s">
        <v>147</v>
      </c>
      <c r="B370" s="3" t="s">
        <v>895</v>
      </c>
      <c r="C370" s="3" t="s">
        <v>906</v>
      </c>
      <c r="D370" s="3" t="s">
        <v>907</v>
      </c>
      <c r="E370" s="3" t="str">
        <f t="shared" si="28"/>
        <v>AF3106_February</v>
      </c>
      <c r="F370" s="10">
        <v>113993.01316493128</v>
      </c>
      <c r="G370" s="4" t="str">
        <f t="shared" si="29"/>
        <v>No shock</v>
      </c>
      <c r="H370" s="4">
        <f t="shared" si="25"/>
        <v>0</v>
      </c>
      <c r="I370" s="6">
        <v>0</v>
      </c>
      <c r="J370" s="6">
        <v>0</v>
      </c>
      <c r="L370">
        <f t="shared" si="26"/>
        <v>0</v>
      </c>
      <c r="M370">
        <f t="shared" si="27"/>
        <v>0</v>
      </c>
    </row>
    <row r="371" spans="1:13" ht="17" thickTop="1" thickBot="1" x14ac:dyDescent="0.5">
      <c r="A371" s="50" t="s">
        <v>147</v>
      </c>
      <c r="B371" s="3" t="s">
        <v>895</v>
      </c>
      <c r="C371" s="3" t="s">
        <v>908</v>
      </c>
      <c r="D371" s="3" t="s">
        <v>909</v>
      </c>
      <c r="E371" s="3" t="str">
        <f t="shared" si="28"/>
        <v>AF3107_February</v>
      </c>
      <c r="F371" s="10">
        <v>74715.526199024156</v>
      </c>
      <c r="G371" s="4" t="str">
        <f t="shared" si="29"/>
        <v>No shock</v>
      </c>
      <c r="H371" s="4">
        <f t="shared" si="25"/>
        <v>0</v>
      </c>
      <c r="I371" s="6">
        <v>0</v>
      </c>
      <c r="J371" s="6">
        <v>0</v>
      </c>
      <c r="L371">
        <f t="shared" si="26"/>
        <v>0</v>
      </c>
      <c r="M371">
        <f t="shared" si="27"/>
        <v>0</v>
      </c>
    </row>
    <row r="372" spans="1:13" ht="17" thickTop="1" thickBot="1" x14ac:dyDescent="0.5">
      <c r="A372" s="50" t="s">
        <v>147</v>
      </c>
      <c r="B372" s="3" t="s">
        <v>910</v>
      </c>
      <c r="C372" s="3" t="s">
        <v>910</v>
      </c>
      <c r="D372" s="3" t="s">
        <v>911</v>
      </c>
      <c r="E372" s="3" t="str">
        <f t="shared" si="28"/>
        <v>AF3201_February</v>
      </c>
      <c r="F372" s="10">
        <v>1001121.6293803462</v>
      </c>
      <c r="G372" s="4" t="str">
        <f t="shared" si="29"/>
        <v>No shock</v>
      </c>
      <c r="H372" s="4">
        <f t="shared" si="25"/>
        <v>0</v>
      </c>
      <c r="I372" s="6">
        <v>8</v>
      </c>
      <c r="J372" s="6">
        <v>0</v>
      </c>
      <c r="L372">
        <f t="shared" si="26"/>
        <v>0</v>
      </c>
      <c r="M372">
        <f t="shared" si="27"/>
        <v>0</v>
      </c>
    </row>
    <row r="373" spans="1:13" ht="17" thickTop="1" thickBot="1" x14ac:dyDescent="0.5">
      <c r="A373" s="50" t="s">
        <v>147</v>
      </c>
      <c r="B373" s="3" t="s">
        <v>910</v>
      </c>
      <c r="C373" s="3" t="s">
        <v>912</v>
      </c>
      <c r="D373" s="3" t="s">
        <v>913</v>
      </c>
      <c r="E373" s="3" t="str">
        <f t="shared" si="28"/>
        <v>AF3202_February</v>
      </c>
      <c r="F373" s="10">
        <v>280972.47568604886</v>
      </c>
      <c r="G373" s="4" t="str">
        <f t="shared" si="29"/>
        <v>No shock</v>
      </c>
      <c r="H373" s="4">
        <f t="shared" si="25"/>
        <v>0</v>
      </c>
      <c r="I373" s="6">
        <v>0</v>
      </c>
      <c r="J373" s="6">
        <v>0</v>
      </c>
      <c r="L373">
        <f t="shared" si="26"/>
        <v>0</v>
      </c>
      <c r="M373">
        <f t="shared" si="27"/>
        <v>0</v>
      </c>
    </row>
    <row r="374" spans="1:13" ht="17" thickTop="1" thickBot="1" x14ac:dyDescent="0.5">
      <c r="A374" s="50" t="s">
        <v>147</v>
      </c>
      <c r="B374" s="3" t="s">
        <v>910</v>
      </c>
      <c r="C374" s="3" t="s">
        <v>914</v>
      </c>
      <c r="D374" s="3" t="s">
        <v>915</v>
      </c>
      <c r="E374" s="3" t="str">
        <f t="shared" si="28"/>
        <v>AF3203_February</v>
      </c>
      <c r="F374" s="10">
        <v>220734.68723905494</v>
      </c>
      <c r="G374" s="4" t="str">
        <f t="shared" si="29"/>
        <v>No shock</v>
      </c>
      <c r="H374" s="4">
        <f t="shared" si="25"/>
        <v>0</v>
      </c>
      <c r="I374" s="6">
        <v>0</v>
      </c>
      <c r="J374" s="6">
        <v>0</v>
      </c>
      <c r="L374">
        <f t="shared" si="26"/>
        <v>0</v>
      </c>
      <c r="M374">
        <f t="shared" si="27"/>
        <v>0</v>
      </c>
    </row>
    <row r="375" spans="1:13" ht="17" thickTop="1" thickBot="1" x14ac:dyDescent="0.5">
      <c r="A375" s="50" t="s">
        <v>147</v>
      </c>
      <c r="B375" s="3" t="s">
        <v>910</v>
      </c>
      <c r="C375" s="3" t="s">
        <v>916</v>
      </c>
      <c r="D375" s="3" t="s">
        <v>917</v>
      </c>
      <c r="E375" s="3" t="str">
        <f t="shared" si="28"/>
        <v>AF3204_February</v>
      </c>
      <c r="F375" s="10">
        <v>84788.958822363624</v>
      </c>
      <c r="G375" s="4" t="str">
        <f t="shared" si="29"/>
        <v>No shock</v>
      </c>
      <c r="H375" s="4">
        <f t="shared" si="25"/>
        <v>0</v>
      </c>
      <c r="I375" s="6">
        <v>0</v>
      </c>
      <c r="J375" s="6">
        <v>0</v>
      </c>
      <c r="L375">
        <f t="shared" si="26"/>
        <v>0</v>
      </c>
      <c r="M375">
        <f t="shared" si="27"/>
        <v>0</v>
      </c>
    </row>
    <row r="376" spans="1:13" ht="17" thickTop="1" thickBot="1" x14ac:dyDescent="0.5">
      <c r="A376" s="50" t="s">
        <v>147</v>
      </c>
      <c r="B376" s="3" t="s">
        <v>910</v>
      </c>
      <c r="C376" s="3" t="s">
        <v>918</v>
      </c>
      <c r="D376" s="3" t="s">
        <v>919</v>
      </c>
      <c r="E376" s="3" t="str">
        <f t="shared" si="28"/>
        <v>AF3205_February</v>
      </c>
      <c r="F376" s="10">
        <v>70288.777511374879</v>
      </c>
      <c r="G376" s="4" t="str">
        <f t="shared" si="29"/>
        <v>No shock</v>
      </c>
      <c r="H376" s="4">
        <f t="shared" si="25"/>
        <v>0</v>
      </c>
      <c r="I376" s="6">
        <v>0</v>
      </c>
      <c r="J376" s="6">
        <v>0</v>
      </c>
      <c r="L376">
        <f t="shared" si="26"/>
        <v>0</v>
      </c>
      <c r="M376">
        <f t="shared" si="27"/>
        <v>0</v>
      </c>
    </row>
    <row r="377" spans="1:13" ht="17" thickTop="1" thickBot="1" x14ac:dyDescent="0.5">
      <c r="A377" s="50" t="s">
        <v>147</v>
      </c>
      <c r="B377" s="3" t="s">
        <v>910</v>
      </c>
      <c r="C377" s="3" t="s">
        <v>920</v>
      </c>
      <c r="D377" s="3" t="s">
        <v>921</v>
      </c>
      <c r="E377" s="3" t="str">
        <f t="shared" si="28"/>
        <v>AF3206_February</v>
      </c>
      <c r="F377" s="10">
        <v>143154.38540897841</v>
      </c>
      <c r="G377" s="4" t="str">
        <f t="shared" si="29"/>
        <v>No shock</v>
      </c>
      <c r="H377" s="4">
        <f t="shared" si="25"/>
        <v>0</v>
      </c>
      <c r="I377" s="6">
        <v>0</v>
      </c>
      <c r="J377" s="6">
        <v>0</v>
      </c>
      <c r="L377">
        <f t="shared" si="26"/>
        <v>0</v>
      </c>
      <c r="M377">
        <f t="shared" si="27"/>
        <v>0</v>
      </c>
    </row>
    <row r="378" spans="1:13" ht="17" thickTop="1" thickBot="1" x14ac:dyDescent="0.5">
      <c r="A378" s="50" t="s">
        <v>147</v>
      </c>
      <c r="B378" s="3" t="s">
        <v>910</v>
      </c>
      <c r="C378" s="3" t="s">
        <v>922</v>
      </c>
      <c r="D378" s="3" t="s">
        <v>923</v>
      </c>
      <c r="E378" s="3" t="str">
        <f t="shared" si="28"/>
        <v>AF3207_February</v>
      </c>
      <c r="F378" s="10">
        <v>177726.30166871342</v>
      </c>
      <c r="G378" s="4" t="str">
        <f t="shared" si="29"/>
        <v>No shock</v>
      </c>
      <c r="H378" s="4">
        <f t="shared" si="25"/>
        <v>0</v>
      </c>
      <c r="I378" s="6">
        <v>0</v>
      </c>
      <c r="J378" s="6">
        <v>0</v>
      </c>
      <c r="L378">
        <f t="shared" si="26"/>
        <v>0</v>
      </c>
      <c r="M378">
        <f t="shared" si="27"/>
        <v>0</v>
      </c>
    </row>
    <row r="379" spans="1:13" ht="17" thickTop="1" thickBot="1" x14ac:dyDescent="0.5">
      <c r="A379" s="50" t="s">
        <v>147</v>
      </c>
      <c r="B379" s="3" t="s">
        <v>910</v>
      </c>
      <c r="C379" s="3" t="s">
        <v>924</v>
      </c>
      <c r="D379" s="3" t="s">
        <v>925</v>
      </c>
      <c r="E379" s="3" t="str">
        <f t="shared" si="28"/>
        <v>AF3208_February</v>
      </c>
      <c r="F379" s="10">
        <v>146365.41072085963</v>
      </c>
      <c r="G379" s="4" t="str">
        <f t="shared" si="29"/>
        <v>No shock</v>
      </c>
      <c r="H379" s="4">
        <f t="shared" si="25"/>
        <v>0</v>
      </c>
      <c r="I379" s="6">
        <v>0</v>
      </c>
      <c r="J379" s="6">
        <v>0</v>
      </c>
      <c r="L379">
        <f t="shared" si="26"/>
        <v>0</v>
      </c>
      <c r="M379">
        <f t="shared" si="27"/>
        <v>0</v>
      </c>
    </row>
    <row r="380" spans="1:13" ht="17" thickTop="1" thickBot="1" x14ac:dyDescent="0.5">
      <c r="A380" s="50" t="s">
        <v>147</v>
      </c>
      <c r="B380" s="3" t="s">
        <v>910</v>
      </c>
      <c r="C380" s="3" t="s">
        <v>926</v>
      </c>
      <c r="D380" s="3" t="s">
        <v>927</v>
      </c>
      <c r="E380" s="3" t="str">
        <f t="shared" si="28"/>
        <v>AF3209_February</v>
      </c>
      <c r="F380" s="10">
        <v>113601.81372824479</v>
      </c>
      <c r="G380" s="4" t="str">
        <f t="shared" si="29"/>
        <v>No shock</v>
      </c>
      <c r="H380" s="4">
        <f t="shared" si="25"/>
        <v>0</v>
      </c>
      <c r="I380" s="6">
        <v>0</v>
      </c>
      <c r="J380" s="6">
        <v>0</v>
      </c>
      <c r="L380">
        <f t="shared" si="26"/>
        <v>0</v>
      </c>
      <c r="M380">
        <f t="shared" si="27"/>
        <v>0</v>
      </c>
    </row>
    <row r="381" spans="1:13" ht="17" thickTop="1" thickBot="1" x14ac:dyDescent="0.5">
      <c r="A381" s="50" t="s">
        <v>147</v>
      </c>
      <c r="B381" s="3" t="s">
        <v>910</v>
      </c>
      <c r="C381" s="3" t="s">
        <v>928</v>
      </c>
      <c r="D381" s="3" t="s">
        <v>929</v>
      </c>
      <c r="E381" s="3" t="str">
        <f t="shared" si="28"/>
        <v>AF3210_February</v>
      </c>
      <c r="F381" s="10">
        <v>71549.264622173345</v>
      </c>
      <c r="G381" s="4" t="str">
        <f t="shared" si="29"/>
        <v>No shock</v>
      </c>
      <c r="H381" s="4">
        <f t="shared" si="25"/>
        <v>0</v>
      </c>
      <c r="I381" s="6">
        <v>0</v>
      </c>
      <c r="J381" s="6">
        <v>0</v>
      </c>
      <c r="L381">
        <f t="shared" si="26"/>
        <v>0</v>
      </c>
      <c r="M381">
        <f t="shared" si="27"/>
        <v>0</v>
      </c>
    </row>
    <row r="382" spans="1:13" ht="17" thickTop="1" thickBot="1" x14ac:dyDescent="0.5">
      <c r="A382" s="50" t="s">
        <v>147</v>
      </c>
      <c r="B382" s="3" t="s">
        <v>910</v>
      </c>
      <c r="C382" s="3" t="s">
        <v>930</v>
      </c>
      <c r="D382" s="3" t="s">
        <v>931</v>
      </c>
      <c r="E382" s="3" t="str">
        <f t="shared" si="28"/>
        <v>AF3211_February</v>
      </c>
      <c r="F382" s="10">
        <v>112545.11600532994</v>
      </c>
      <c r="G382" s="4" t="str">
        <f t="shared" si="29"/>
        <v>No shock</v>
      </c>
      <c r="H382" s="4">
        <f t="shared" si="25"/>
        <v>0</v>
      </c>
      <c r="I382" s="6">
        <v>0</v>
      </c>
      <c r="J382" s="6">
        <v>0</v>
      </c>
      <c r="L382">
        <f t="shared" si="26"/>
        <v>0</v>
      </c>
      <c r="M382">
        <f t="shared" si="27"/>
        <v>0</v>
      </c>
    </row>
    <row r="383" spans="1:13" ht="17" thickTop="1" thickBot="1" x14ac:dyDescent="0.5">
      <c r="A383" s="50" t="s">
        <v>147</v>
      </c>
      <c r="B383" s="3" t="s">
        <v>910</v>
      </c>
      <c r="C383" s="3" t="s">
        <v>932</v>
      </c>
      <c r="D383" s="3" t="s">
        <v>933</v>
      </c>
      <c r="E383" s="3" t="str">
        <f t="shared" si="28"/>
        <v>AF3212_February</v>
      </c>
      <c r="F383" s="10">
        <v>108622.75286238975</v>
      </c>
      <c r="G383" s="4" t="str">
        <f t="shared" si="29"/>
        <v>No shock</v>
      </c>
      <c r="H383" s="4">
        <f t="shared" si="25"/>
        <v>0</v>
      </c>
      <c r="I383" s="6">
        <v>0</v>
      </c>
      <c r="J383" s="6">
        <v>0</v>
      </c>
      <c r="L383">
        <f t="shared" si="26"/>
        <v>0</v>
      </c>
      <c r="M383">
        <f t="shared" si="27"/>
        <v>0</v>
      </c>
    </row>
    <row r="384" spans="1:13" ht="17" thickTop="1" thickBot="1" x14ac:dyDescent="0.5">
      <c r="A384" s="50" t="s">
        <v>147</v>
      </c>
      <c r="B384" s="3" t="s">
        <v>910</v>
      </c>
      <c r="C384" s="3" t="s">
        <v>934</v>
      </c>
      <c r="D384" s="3" t="s">
        <v>935</v>
      </c>
      <c r="E384" s="3" t="str">
        <f t="shared" si="28"/>
        <v>AF3213_February</v>
      </c>
      <c r="F384" s="10">
        <v>93931.294835986148</v>
      </c>
      <c r="G384" s="4" t="str">
        <f t="shared" si="29"/>
        <v>No shock</v>
      </c>
      <c r="H384" s="4">
        <f t="shared" si="25"/>
        <v>0</v>
      </c>
      <c r="I384" s="6">
        <v>0</v>
      </c>
      <c r="J384" s="6">
        <v>0</v>
      </c>
      <c r="L384">
        <f t="shared" si="26"/>
        <v>0</v>
      </c>
      <c r="M384">
        <f t="shared" si="27"/>
        <v>0</v>
      </c>
    </row>
    <row r="385" spans="1:13" ht="17" thickTop="1" thickBot="1" x14ac:dyDescent="0.5">
      <c r="A385" s="50" t="s">
        <v>147</v>
      </c>
      <c r="B385" s="3" t="s">
        <v>910</v>
      </c>
      <c r="C385" s="3" t="s">
        <v>936</v>
      </c>
      <c r="D385" s="3" t="s">
        <v>937</v>
      </c>
      <c r="E385" s="3" t="str">
        <f t="shared" si="28"/>
        <v>AF3214_February</v>
      </c>
      <c r="F385" s="10">
        <v>230495.60519997013</v>
      </c>
      <c r="G385" s="4" t="str">
        <f t="shared" si="29"/>
        <v>No shock</v>
      </c>
      <c r="H385" s="4">
        <f t="shared" si="25"/>
        <v>0</v>
      </c>
      <c r="I385" s="6">
        <v>0</v>
      </c>
      <c r="J385" s="6">
        <v>0</v>
      </c>
      <c r="L385">
        <f t="shared" si="26"/>
        <v>0</v>
      </c>
      <c r="M385">
        <f t="shared" si="27"/>
        <v>0</v>
      </c>
    </row>
    <row r="386" spans="1:13" ht="17" thickTop="1" thickBot="1" x14ac:dyDescent="0.5">
      <c r="A386" s="50" t="s">
        <v>147</v>
      </c>
      <c r="B386" s="3" t="s">
        <v>910</v>
      </c>
      <c r="C386" s="3" t="s">
        <v>938</v>
      </c>
      <c r="D386" s="3" t="s">
        <v>939</v>
      </c>
      <c r="E386" s="3" t="str">
        <f t="shared" si="28"/>
        <v>AF3215_February</v>
      </c>
      <c r="F386" s="10">
        <v>42682.194890073384</v>
      </c>
      <c r="G386" s="4" t="str">
        <f t="shared" si="29"/>
        <v>No shock</v>
      </c>
      <c r="H386" s="4">
        <f t="shared" si="25"/>
        <v>0</v>
      </c>
      <c r="I386" s="6">
        <v>0</v>
      </c>
      <c r="J386" s="6">
        <v>0</v>
      </c>
      <c r="L386">
        <f t="shared" si="26"/>
        <v>0</v>
      </c>
      <c r="M386">
        <f t="shared" si="27"/>
        <v>0</v>
      </c>
    </row>
    <row r="387" spans="1:13" ht="17" thickTop="1" thickBot="1" x14ac:dyDescent="0.5">
      <c r="A387" s="50" t="s">
        <v>147</v>
      </c>
      <c r="B387" s="3" t="s">
        <v>910</v>
      </c>
      <c r="C387" s="3" t="s">
        <v>940</v>
      </c>
      <c r="D387" s="3" t="s">
        <v>941</v>
      </c>
      <c r="E387" s="3" t="str">
        <f t="shared" si="28"/>
        <v>AF3216_February</v>
      </c>
      <c r="F387" s="10">
        <v>40687.310156686479</v>
      </c>
      <c r="G387" s="4" t="str">
        <f t="shared" si="29"/>
        <v>No shock</v>
      </c>
      <c r="H387" s="4">
        <f t="shared" ref="H387:H403" si="30">SUM(K387:M387)</f>
        <v>0</v>
      </c>
      <c r="I387" s="6">
        <v>0</v>
      </c>
      <c r="J387" s="6">
        <v>0</v>
      </c>
      <c r="L387">
        <f t="shared" si="26"/>
        <v>0</v>
      </c>
      <c r="M387">
        <f t="shared" si="27"/>
        <v>0</v>
      </c>
    </row>
    <row r="388" spans="1:13" ht="17" thickTop="1" thickBot="1" x14ac:dyDescent="0.5">
      <c r="A388" s="50" t="s">
        <v>147</v>
      </c>
      <c r="B388" s="3" t="s">
        <v>942</v>
      </c>
      <c r="C388" s="3" t="s">
        <v>942</v>
      </c>
      <c r="D388" s="3" t="s">
        <v>943</v>
      </c>
      <c r="E388" s="3" t="str">
        <f t="shared" ref="E388:E403" si="31">_xlfn.CONCAT(D388,"_",A388)</f>
        <v>AF3301_February</v>
      </c>
      <c r="F388" s="10">
        <v>169323.43570838007</v>
      </c>
      <c r="G388" s="4" t="str">
        <f t="shared" ref="G388:G403" si="32">IF(H388&gt;0,"Shock","No shock")</f>
        <v>No shock</v>
      </c>
      <c r="H388" s="4">
        <f t="shared" si="30"/>
        <v>0</v>
      </c>
      <c r="I388" s="6">
        <v>0</v>
      </c>
      <c r="J388" s="6">
        <v>0</v>
      </c>
      <c r="L388">
        <f t="shared" ref="L388:L403" si="33">IF(I388&gt;99, 1, 0)</f>
        <v>0</v>
      </c>
      <c r="M388">
        <f t="shared" ref="M388:M403" si="34">IF(J388&gt;99, 1, 0)</f>
        <v>0</v>
      </c>
    </row>
    <row r="389" spans="1:13" ht="17" thickTop="1" thickBot="1" x14ac:dyDescent="0.5">
      <c r="A389" s="50" t="s">
        <v>147</v>
      </c>
      <c r="B389" s="3" t="s">
        <v>942</v>
      </c>
      <c r="C389" s="3" t="s">
        <v>944</v>
      </c>
      <c r="D389" s="3" t="s">
        <v>945</v>
      </c>
      <c r="E389" s="3" t="str">
        <f t="shared" si="31"/>
        <v>AF3302_February</v>
      </c>
      <c r="F389" s="10">
        <v>56034.08281329312</v>
      </c>
      <c r="G389" s="4" t="str">
        <f t="shared" si="32"/>
        <v>No shock</v>
      </c>
      <c r="H389" s="4">
        <f t="shared" si="30"/>
        <v>0</v>
      </c>
      <c r="I389" s="6">
        <v>0</v>
      </c>
      <c r="J389" s="6">
        <v>0</v>
      </c>
      <c r="L389">
        <f t="shared" si="33"/>
        <v>0</v>
      </c>
      <c r="M389">
        <f t="shared" si="34"/>
        <v>0</v>
      </c>
    </row>
    <row r="390" spans="1:13" ht="17" thickTop="1" thickBot="1" x14ac:dyDescent="0.5">
      <c r="A390" s="50" t="s">
        <v>147</v>
      </c>
      <c r="B390" s="3" t="s">
        <v>942</v>
      </c>
      <c r="C390" s="3" t="s">
        <v>946</v>
      </c>
      <c r="D390" s="3" t="s">
        <v>947</v>
      </c>
      <c r="E390" s="3" t="str">
        <f t="shared" si="31"/>
        <v>AF3303_February</v>
      </c>
      <c r="F390" s="10">
        <v>56472.833720127033</v>
      </c>
      <c r="G390" s="4" t="str">
        <f t="shared" si="32"/>
        <v>No shock</v>
      </c>
      <c r="H390" s="4">
        <f t="shared" si="30"/>
        <v>0</v>
      </c>
      <c r="I390" s="6">
        <v>0</v>
      </c>
      <c r="J390" s="6">
        <v>0</v>
      </c>
      <c r="L390">
        <f t="shared" si="33"/>
        <v>0</v>
      </c>
      <c r="M390">
        <f t="shared" si="34"/>
        <v>0</v>
      </c>
    </row>
    <row r="391" spans="1:13" ht="17" thickTop="1" thickBot="1" x14ac:dyDescent="0.5">
      <c r="A391" s="50" t="s">
        <v>147</v>
      </c>
      <c r="B391" s="3" t="s">
        <v>942</v>
      </c>
      <c r="C391" s="3" t="s">
        <v>948</v>
      </c>
      <c r="D391" s="3" t="s">
        <v>949</v>
      </c>
      <c r="E391" s="3" t="str">
        <f t="shared" si="31"/>
        <v>AF3304_February</v>
      </c>
      <c r="F391" s="10">
        <v>39747.227938538308</v>
      </c>
      <c r="G391" s="4" t="str">
        <f t="shared" si="32"/>
        <v>No shock</v>
      </c>
      <c r="H391" s="4">
        <f t="shared" si="30"/>
        <v>0</v>
      </c>
      <c r="I391" s="6">
        <v>0</v>
      </c>
      <c r="J391" s="6">
        <v>0</v>
      </c>
      <c r="L391">
        <f t="shared" si="33"/>
        <v>0</v>
      </c>
      <c r="M391">
        <f t="shared" si="34"/>
        <v>0</v>
      </c>
    </row>
    <row r="392" spans="1:13" ht="17" thickTop="1" thickBot="1" x14ac:dyDescent="0.5">
      <c r="A392" s="50" t="s">
        <v>147</v>
      </c>
      <c r="B392" s="3" t="s">
        <v>942</v>
      </c>
      <c r="C392" s="3" t="s">
        <v>950</v>
      </c>
      <c r="D392" s="3" t="s">
        <v>951</v>
      </c>
      <c r="E392" s="3" t="str">
        <f t="shared" si="31"/>
        <v>AF3305_February</v>
      </c>
      <c r="F392" s="10">
        <v>26473.178466149817</v>
      </c>
      <c r="G392" s="4" t="str">
        <f t="shared" si="32"/>
        <v>No shock</v>
      </c>
      <c r="H392" s="4">
        <f t="shared" si="30"/>
        <v>0</v>
      </c>
      <c r="I392" s="6">
        <v>0</v>
      </c>
      <c r="J392" s="6">
        <v>0</v>
      </c>
      <c r="L392">
        <f t="shared" si="33"/>
        <v>0</v>
      </c>
      <c r="M392">
        <f t="shared" si="34"/>
        <v>0</v>
      </c>
    </row>
    <row r="393" spans="1:13" ht="17" thickTop="1" thickBot="1" x14ac:dyDescent="0.5">
      <c r="A393" s="50" t="s">
        <v>147</v>
      </c>
      <c r="B393" s="3" t="s">
        <v>942</v>
      </c>
      <c r="C393" s="3" t="s">
        <v>952</v>
      </c>
      <c r="D393" s="3" t="s">
        <v>953</v>
      </c>
      <c r="E393" s="3" t="str">
        <f t="shared" si="31"/>
        <v>AF3306_February</v>
      </c>
      <c r="F393" s="10">
        <v>99290.135252384251</v>
      </c>
      <c r="G393" s="4" t="str">
        <f t="shared" si="32"/>
        <v>No shock</v>
      </c>
      <c r="H393" s="4">
        <f t="shared" si="30"/>
        <v>0</v>
      </c>
      <c r="I393" s="6">
        <v>0</v>
      </c>
      <c r="J393" s="6">
        <v>0</v>
      </c>
      <c r="L393">
        <f t="shared" si="33"/>
        <v>0</v>
      </c>
      <c r="M393">
        <f t="shared" si="34"/>
        <v>0</v>
      </c>
    </row>
    <row r="394" spans="1:13" ht="17" thickTop="1" thickBot="1" x14ac:dyDescent="0.5">
      <c r="A394" s="50" t="s">
        <v>147</v>
      </c>
      <c r="B394" s="3" t="s">
        <v>942</v>
      </c>
      <c r="C394" s="3" t="s">
        <v>954</v>
      </c>
      <c r="D394" s="3" t="s">
        <v>955</v>
      </c>
      <c r="E394" s="3" t="str">
        <f t="shared" si="31"/>
        <v>AF3307_February</v>
      </c>
      <c r="F394" s="10">
        <v>36909.44471014366</v>
      </c>
      <c r="G394" s="4" t="str">
        <f t="shared" si="32"/>
        <v>No shock</v>
      </c>
      <c r="H394" s="4">
        <f t="shared" si="30"/>
        <v>0</v>
      </c>
      <c r="I394" s="6">
        <v>0</v>
      </c>
      <c r="J394" s="6">
        <v>0</v>
      </c>
      <c r="L394">
        <f t="shared" si="33"/>
        <v>0</v>
      </c>
      <c r="M394">
        <f t="shared" si="34"/>
        <v>0</v>
      </c>
    </row>
    <row r="395" spans="1:13" ht="17" thickTop="1" thickBot="1" x14ac:dyDescent="0.5">
      <c r="A395" s="50" t="s">
        <v>147</v>
      </c>
      <c r="B395" s="3" t="s">
        <v>942</v>
      </c>
      <c r="C395" s="3" t="s">
        <v>956</v>
      </c>
      <c r="D395" s="3" t="s">
        <v>957</v>
      </c>
      <c r="E395" s="3" t="str">
        <f t="shared" si="31"/>
        <v>AF3308_February</v>
      </c>
      <c r="F395" s="10">
        <v>84962.137400299514</v>
      </c>
      <c r="G395" s="4" t="str">
        <f t="shared" si="32"/>
        <v>No shock</v>
      </c>
      <c r="H395" s="4">
        <f t="shared" si="30"/>
        <v>0</v>
      </c>
      <c r="I395" s="6">
        <v>0</v>
      </c>
      <c r="J395" s="6">
        <v>0</v>
      </c>
      <c r="L395">
        <f t="shared" si="33"/>
        <v>0</v>
      </c>
      <c r="M395">
        <f t="shared" si="34"/>
        <v>0</v>
      </c>
    </row>
    <row r="396" spans="1:13" ht="17" thickTop="1" thickBot="1" x14ac:dyDescent="0.5">
      <c r="A396" s="50" t="s">
        <v>147</v>
      </c>
      <c r="B396" s="3" t="s">
        <v>942</v>
      </c>
      <c r="C396" s="3" t="s">
        <v>958</v>
      </c>
      <c r="D396" s="3" t="s">
        <v>959</v>
      </c>
      <c r="E396" s="3" t="str">
        <f t="shared" si="31"/>
        <v>AF3309_February</v>
      </c>
      <c r="F396" s="10">
        <v>20354.282699487077</v>
      </c>
      <c r="G396" s="4" t="str">
        <f t="shared" si="32"/>
        <v>No shock</v>
      </c>
      <c r="H396" s="4">
        <f t="shared" si="30"/>
        <v>0</v>
      </c>
      <c r="I396" s="6">
        <v>0</v>
      </c>
      <c r="J396" s="6">
        <v>0</v>
      </c>
      <c r="L396">
        <f t="shared" si="33"/>
        <v>0</v>
      </c>
      <c r="M396">
        <f t="shared" si="34"/>
        <v>0</v>
      </c>
    </row>
    <row r="397" spans="1:13" ht="17" thickTop="1" thickBot="1" x14ac:dyDescent="0.5">
      <c r="A397" s="50" t="s">
        <v>147</v>
      </c>
      <c r="B397" s="3" t="s">
        <v>942</v>
      </c>
      <c r="C397" s="3" t="s">
        <v>960</v>
      </c>
      <c r="D397" s="3" t="s">
        <v>961</v>
      </c>
      <c r="E397" s="3" t="str">
        <f t="shared" si="31"/>
        <v>AF3310_February</v>
      </c>
      <c r="F397" s="10">
        <v>81221.849190526802</v>
      </c>
      <c r="G397" s="4" t="str">
        <f t="shared" si="32"/>
        <v>No shock</v>
      </c>
      <c r="H397" s="4">
        <f t="shared" si="30"/>
        <v>0</v>
      </c>
      <c r="I397" s="6">
        <v>0</v>
      </c>
      <c r="J397" s="6">
        <v>0</v>
      </c>
      <c r="L397">
        <f t="shared" si="33"/>
        <v>0</v>
      </c>
      <c r="M397">
        <f t="shared" si="34"/>
        <v>0</v>
      </c>
    </row>
    <row r="398" spans="1:13" ht="17" thickTop="1" thickBot="1" x14ac:dyDescent="0.5">
      <c r="A398" s="50" t="s">
        <v>147</v>
      </c>
      <c r="B398" s="3" t="s">
        <v>942</v>
      </c>
      <c r="C398" s="3" t="s">
        <v>962</v>
      </c>
      <c r="D398" s="3" t="s">
        <v>963</v>
      </c>
      <c r="E398" s="3" t="str">
        <f t="shared" si="31"/>
        <v>AF3311_February</v>
      </c>
      <c r="F398" s="10">
        <v>102278.30630284075</v>
      </c>
      <c r="G398" s="4" t="str">
        <f t="shared" si="32"/>
        <v>No shock</v>
      </c>
      <c r="H398" s="4">
        <f t="shared" si="30"/>
        <v>0</v>
      </c>
      <c r="I398" s="6">
        <v>0</v>
      </c>
      <c r="J398" s="6">
        <v>0</v>
      </c>
      <c r="L398">
        <f t="shared" si="33"/>
        <v>0</v>
      </c>
      <c r="M398">
        <f t="shared" si="34"/>
        <v>0</v>
      </c>
    </row>
    <row r="399" spans="1:13" ht="17" thickTop="1" thickBot="1" x14ac:dyDescent="0.5">
      <c r="A399" s="50" t="s">
        <v>147</v>
      </c>
      <c r="B399" s="3" t="s">
        <v>964</v>
      </c>
      <c r="C399" s="3" t="s">
        <v>965</v>
      </c>
      <c r="D399" s="3" t="s">
        <v>966</v>
      </c>
      <c r="E399" s="3" t="str">
        <f t="shared" si="31"/>
        <v>AF3401_February</v>
      </c>
      <c r="F399" s="10">
        <v>158611.3332702078</v>
      </c>
      <c r="G399" s="4" t="str">
        <f t="shared" si="32"/>
        <v>No shock</v>
      </c>
      <c r="H399" s="4">
        <f t="shared" si="30"/>
        <v>0</v>
      </c>
      <c r="I399" s="6">
        <v>0</v>
      </c>
      <c r="J399" s="6">
        <v>0</v>
      </c>
      <c r="L399">
        <f t="shared" si="33"/>
        <v>0</v>
      </c>
      <c r="M399">
        <f t="shared" si="34"/>
        <v>0</v>
      </c>
    </row>
    <row r="400" spans="1:13" ht="17" thickTop="1" thickBot="1" x14ac:dyDescent="0.5">
      <c r="A400" s="50" t="s">
        <v>147</v>
      </c>
      <c r="B400" s="3" t="s">
        <v>964</v>
      </c>
      <c r="C400" s="3" t="s">
        <v>967</v>
      </c>
      <c r="D400" s="3" t="s">
        <v>968</v>
      </c>
      <c r="E400" s="3" t="str">
        <f t="shared" si="31"/>
        <v>AF3402_February</v>
      </c>
      <c r="F400" s="10">
        <v>16430.913584432907</v>
      </c>
      <c r="G400" s="4" t="str">
        <f t="shared" si="32"/>
        <v>No shock</v>
      </c>
      <c r="H400" s="4">
        <f t="shared" si="30"/>
        <v>0</v>
      </c>
      <c r="I400" s="6">
        <v>0</v>
      </c>
      <c r="J400" s="6">
        <v>0</v>
      </c>
      <c r="L400">
        <f t="shared" si="33"/>
        <v>0</v>
      </c>
      <c r="M400">
        <f t="shared" si="34"/>
        <v>0</v>
      </c>
    </row>
    <row r="401" spans="1:13" ht="17" thickTop="1" thickBot="1" x14ac:dyDescent="0.5">
      <c r="A401" s="50" t="s">
        <v>147</v>
      </c>
      <c r="B401" s="3" t="s">
        <v>964</v>
      </c>
      <c r="C401" s="3" t="s">
        <v>969</v>
      </c>
      <c r="D401" s="3" t="s">
        <v>970</v>
      </c>
      <c r="E401" s="3" t="str">
        <f t="shared" si="31"/>
        <v>AF3403_February</v>
      </c>
      <c r="F401" s="10">
        <v>12177.778234461794</v>
      </c>
      <c r="G401" s="4" t="str">
        <f t="shared" si="32"/>
        <v>No shock</v>
      </c>
      <c r="H401" s="4">
        <f t="shared" si="30"/>
        <v>0</v>
      </c>
      <c r="I401" s="6">
        <v>0</v>
      </c>
      <c r="J401" s="6">
        <v>0</v>
      </c>
      <c r="L401">
        <f t="shared" si="33"/>
        <v>0</v>
      </c>
      <c r="M401">
        <f t="shared" si="34"/>
        <v>0</v>
      </c>
    </row>
    <row r="402" spans="1:13" ht="17" thickTop="1" thickBot="1" x14ac:dyDescent="0.5">
      <c r="A402" s="50" t="s">
        <v>147</v>
      </c>
      <c r="B402" s="3" t="s">
        <v>964</v>
      </c>
      <c r="C402" s="3" t="s">
        <v>971</v>
      </c>
      <c r="D402" s="3" t="s">
        <v>972</v>
      </c>
      <c r="E402" s="3" t="str">
        <f t="shared" si="31"/>
        <v>AF3404_February</v>
      </c>
      <c r="F402" s="10">
        <v>11627.413916897331</v>
      </c>
      <c r="G402" s="4" t="str">
        <f t="shared" si="32"/>
        <v>No shock</v>
      </c>
      <c r="H402" s="4">
        <f t="shared" si="30"/>
        <v>0</v>
      </c>
      <c r="I402" s="6">
        <v>0</v>
      </c>
      <c r="J402" s="6">
        <v>0</v>
      </c>
      <c r="L402">
        <f t="shared" si="33"/>
        <v>0</v>
      </c>
      <c r="M402">
        <f t="shared" si="34"/>
        <v>0</v>
      </c>
    </row>
    <row r="403" spans="1:13" ht="16.5" thickTop="1" x14ac:dyDescent="0.45">
      <c r="A403" s="50" t="s">
        <v>147</v>
      </c>
      <c r="B403" s="3" t="s">
        <v>964</v>
      </c>
      <c r="C403" s="3" t="s">
        <v>973</v>
      </c>
      <c r="D403" s="3" t="s">
        <v>974</v>
      </c>
      <c r="E403" s="3" t="str">
        <f t="shared" si="31"/>
        <v>AF3405_February</v>
      </c>
      <c r="F403" s="10">
        <v>53183.100795480612</v>
      </c>
      <c r="G403" s="4" t="str">
        <f t="shared" si="32"/>
        <v>No shock</v>
      </c>
      <c r="H403" s="4">
        <f t="shared" si="30"/>
        <v>0</v>
      </c>
      <c r="I403" s="6">
        <v>0</v>
      </c>
      <c r="J403" s="6">
        <v>0</v>
      </c>
      <c r="L403">
        <f t="shared" si="33"/>
        <v>0</v>
      </c>
      <c r="M403">
        <f t="shared" si="34"/>
        <v>0</v>
      </c>
    </row>
  </sheetData>
  <autoFilter ref="B2:M403" xr:uid="{BB0A128E-0803-478C-831F-6AF4A81452D8}">
    <sortState xmlns:xlrd2="http://schemas.microsoft.com/office/spreadsheetml/2017/richdata2" ref="B4:M402">
      <sortCondition ref="D2"/>
    </sortState>
  </autoFilter>
  <conditionalFormatting sqref="G3:H403">
    <cfRule type="cellIs" dxfId="9" priority="6" operator="equal">
      <formula>"Shock"</formula>
    </cfRule>
  </conditionalFormatting>
  <conditionalFormatting sqref="I3:J403">
    <cfRule type="cellIs" dxfId="8" priority="2" operator="greaterThan">
      <formula>99</formula>
    </cfRule>
  </conditionalFormatting>
  <pageMargins left="0.7" right="0.7" top="0.75" bottom="0.75" header="0.3" footer="0.3"/>
  <pageSetup paperSize="9" orientation="portrait" verticalDpi="0" r:id="rId1"/>
  <ignoredErrors>
    <ignoredError sqref="G44:H44" evalErro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A98FA-446D-4E4F-AAA9-EF52FF965487}">
  <dimension ref="A1:O403"/>
  <sheetViews>
    <sheetView topLeftCell="A2" zoomScaleNormal="100" workbookViewId="0">
      <selection activeCell="J2" sqref="I2:J2"/>
    </sheetView>
  </sheetViews>
  <sheetFormatPr defaultRowHeight="14.5" x14ac:dyDescent="0.35"/>
  <cols>
    <col min="1" max="1" width="10.54296875" bestFit="1" customWidth="1"/>
    <col min="2" max="4" width="16.54296875" customWidth="1"/>
    <col min="5" max="5" width="16.54296875" hidden="1" customWidth="1"/>
    <col min="6" max="8" width="16.54296875" customWidth="1"/>
    <col min="9" max="9" width="20.453125" customWidth="1"/>
    <col min="10" max="10" width="17.81640625" customWidth="1"/>
    <col min="11" max="12" width="16.54296875" customWidth="1"/>
    <col min="13" max="15" width="7.1796875" hidden="1" customWidth="1"/>
    <col min="16" max="16" width="8.54296875" customWidth="1"/>
  </cols>
  <sheetData>
    <row r="1" spans="1:15" ht="15" hidden="1" thickBot="1" x14ac:dyDescent="0.4">
      <c r="I1">
        <v>1</v>
      </c>
      <c r="K1">
        <v>2</v>
      </c>
      <c r="L1">
        <v>3</v>
      </c>
    </row>
    <row r="2" spans="1:15" ht="93.65" customHeight="1" thickTop="1" thickBot="1" x14ac:dyDescent="0.4">
      <c r="A2" s="41" t="s">
        <v>130</v>
      </c>
      <c r="B2" s="41" t="s">
        <v>131</v>
      </c>
      <c r="C2" s="41" t="s">
        <v>132</v>
      </c>
      <c r="D2" s="41" t="s">
        <v>133</v>
      </c>
      <c r="E2" s="41" t="s">
        <v>134</v>
      </c>
      <c r="F2" s="41" t="s">
        <v>135</v>
      </c>
      <c r="G2" s="42" t="s">
        <v>1019</v>
      </c>
      <c r="H2" s="40" t="s">
        <v>976</v>
      </c>
      <c r="I2" s="47" t="s">
        <v>1020</v>
      </c>
      <c r="J2" s="47" t="s">
        <v>1021</v>
      </c>
      <c r="K2" s="45" t="s">
        <v>1022</v>
      </c>
      <c r="L2" s="45" t="s">
        <v>1023</v>
      </c>
      <c r="M2" s="2">
        <v>1</v>
      </c>
      <c r="N2" s="2">
        <v>2</v>
      </c>
      <c r="O2" s="2">
        <v>3</v>
      </c>
    </row>
    <row r="3" spans="1:15" ht="17" thickTop="1" thickBot="1" x14ac:dyDescent="0.5">
      <c r="A3" s="50" t="s">
        <v>147</v>
      </c>
      <c r="B3" s="3" t="s">
        <v>148</v>
      </c>
      <c r="C3" s="3" t="s">
        <v>148</v>
      </c>
      <c r="D3" s="3" t="s">
        <v>149</v>
      </c>
      <c r="E3" s="3" t="str">
        <f>_xlfn.CONCAT(D3,"_",A3)</f>
        <v>AF0101_February</v>
      </c>
      <c r="F3" s="10">
        <v>5577308.5623507081</v>
      </c>
      <c r="G3" s="4" t="str">
        <f>IF(H3&gt;0, "Shock", "No shock")</f>
        <v>Shock</v>
      </c>
      <c r="H3" s="4">
        <f>SUM(M3:O3)</f>
        <v>2</v>
      </c>
      <c r="I3" s="51">
        <v>-0.31520225302313098</v>
      </c>
      <c r="J3" s="55">
        <v>2665</v>
      </c>
      <c r="K3" s="6">
        <v>534</v>
      </c>
      <c r="L3" s="6">
        <v>10</v>
      </c>
      <c r="M3">
        <f>IF(I3&gt;=0.66, 1, 0)</f>
        <v>0</v>
      </c>
      <c r="N3">
        <f>IF(K3&gt;0, 1, 0)</f>
        <v>1</v>
      </c>
      <c r="O3">
        <f>IF(L3&gt;0, 1, 0)</f>
        <v>1</v>
      </c>
    </row>
    <row r="4" spans="1:15" ht="17" thickTop="1" thickBot="1" x14ac:dyDescent="0.5">
      <c r="A4" s="50" t="s">
        <v>147</v>
      </c>
      <c r="B4" s="3" t="s">
        <v>148</v>
      </c>
      <c r="C4" s="3" t="s">
        <v>150</v>
      </c>
      <c r="D4" s="3" t="s">
        <v>151</v>
      </c>
      <c r="E4" s="3" t="str">
        <f t="shared" ref="E4:E67" si="0">_xlfn.CONCAT(D4,"_",A4)</f>
        <v>AF0102_February</v>
      </c>
      <c r="F4" s="10">
        <v>249409.37105539389</v>
      </c>
      <c r="G4" s="4" t="str">
        <f t="shared" ref="G4:G67" si="1">IF(H4&gt;0, "Shock", "No shock")</f>
        <v>Shock</v>
      </c>
      <c r="H4" s="4">
        <f t="shared" ref="H4:H66" si="2">SUM(M4:O4)</f>
        <v>1</v>
      </c>
      <c r="I4" s="51">
        <v>-0.36336924583741398</v>
      </c>
      <c r="J4" s="55">
        <v>13</v>
      </c>
      <c r="K4" s="6">
        <v>5</v>
      </c>
      <c r="L4" s="6">
        <v>0</v>
      </c>
      <c r="M4">
        <f t="shared" ref="M4:M67" si="3">IF(I4&gt;=0.66, 1, 0)</f>
        <v>0</v>
      </c>
      <c r="N4">
        <f t="shared" ref="N4:N66" si="4">IF(K4&gt;0, 1, 0)</f>
        <v>1</v>
      </c>
      <c r="O4">
        <f t="shared" ref="O4:O66" si="5">IF(L4&gt;0, 1, 0)</f>
        <v>0</v>
      </c>
    </row>
    <row r="5" spans="1:15" ht="17" thickTop="1" thickBot="1" x14ac:dyDescent="0.5">
      <c r="A5" s="50" t="s">
        <v>147</v>
      </c>
      <c r="B5" s="3" t="s">
        <v>148</v>
      </c>
      <c r="C5" s="3" t="s">
        <v>152</v>
      </c>
      <c r="D5" s="3" t="s">
        <v>153</v>
      </c>
      <c r="E5" s="3" t="str">
        <f t="shared" si="0"/>
        <v>AF0103_February</v>
      </c>
      <c r="F5" s="10">
        <v>89917.163080501676</v>
      </c>
      <c r="G5" s="4" t="str">
        <f t="shared" si="1"/>
        <v>Shock</v>
      </c>
      <c r="H5" s="4">
        <f t="shared" si="2"/>
        <v>1</v>
      </c>
      <c r="I5" s="51">
        <v>-0.41176470588235298</v>
      </c>
      <c r="J5" s="55">
        <v>3</v>
      </c>
      <c r="K5" s="6">
        <v>16</v>
      </c>
      <c r="L5" s="6">
        <v>0</v>
      </c>
      <c r="M5">
        <f t="shared" si="3"/>
        <v>0</v>
      </c>
      <c r="N5">
        <f t="shared" si="4"/>
        <v>1</v>
      </c>
      <c r="O5">
        <f t="shared" si="5"/>
        <v>0</v>
      </c>
    </row>
    <row r="6" spans="1:15" ht="17" thickTop="1" thickBot="1" x14ac:dyDescent="0.5">
      <c r="A6" s="50" t="s">
        <v>147</v>
      </c>
      <c r="B6" s="3" t="s">
        <v>148</v>
      </c>
      <c r="C6" s="3" t="s">
        <v>154</v>
      </c>
      <c r="D6" s="3" t="s">
        <v>155</v>
      </c>
      <c r="E6" s="3" t="str">
        <f t="shared" si="0"/>
        <v>AF0104_February</v>
      </c>
      <c r="F6" s="10">
        <v>322500.50344947947</v>
      </c>
      <c r="G6" s="4" t="str">
        <f t="shared" si="1"/>
        <v>Shock</v>
      </c>
      <c r="H6" s="4">
        <f t="shared" si="2"/>
        <v>1</v>
      </c>
      <c r="I6" s="51">
        <v>0.11607142857142901</v>
      </c>
      <c r="J6" s="55">
        <v>50</v>
      </c>
      <c r="K6" s="6">
        <v>1</v>
      </c>
      <c r="L6" s="6">
        <v>0</v>
      </c>
      <c r="M6">
        <f t="shared" si="3"/>
        <v>0</v>
      </c>
      <c r="N6">
        <f>IF(K6&gt;0, 1, 0)</f>
        <v>1</v>
      </c>
      <c r="O6">
        <f>IF(L6&gt;0, 1, 0)</f>
        <v>0</v>
      </c>
    </row>
    <row r="7" spans="1:15" ht="17" thickTop="1" thickBot="1" x14ac:dyDescent="0.5">
      <c r="A7" s="50" t="s">
        <v>147</v>
      </c>
      <c r="B7" s="3" t="s">
        <v>148</v>
      </c>
      <c r="C7" s="3" t="s">
        <v>156</v>
      </c>
      <c r="D7" s="3" t="s">
        <v>157</v>
      </c>
      <c r="E7" s="3" t="str">
        <f t="shared" si="0"/>
        <v>AF0105_February</v>
      </c>
      <c r="F7" s="10">
        <v>192932.03602280546</v>
      </c>
      <c r="G7" s="4" t="str">
        <f t="shared" si="1"/>
        <v>Shock</v>
      </c>
      <c r="H7" s="4">
        <f t="shared" si="2"/>
        <v>1</v>
      </c>
      <c r="I7" s="51">
        <v>-1</v>
      </c>
      <c r="J7" s="55">
        <v>0</v>
      </c>
      <c r="K7" s="6">
        <v>4</v>
      </c>
      <c r="L7" s="6">
        <v>0</v>
      </c>
      <c r="M7">
        <f t="shared" si="3"/>
        <v>0</v>
      </c>
      <c r="N7">
        <f t="shared" si="4"/>
        <v>1</v>
      </c>
      <c r="O7">
        <f t="shared" si="5"/>
        <v>0</v>
      </c>
    </row>
    <row r="8" spans="1:15" ht="17" thickTop="1" thickBot="1" x14ac:dyDescent="0.5">
      <c r="A8" s="50" t="s">
        <v>147</v>
      </c>
      <c r="B8" s="3" t="s">
        <v>148</v>
      </c>
      <c r="C8" s="3" t="s">
        <v>158</v>
      </c>
      <c r="D8" s="3" t="s">
        <v>159</v>
      </c>
      <c r="E8" s="3" t="str">
        <f t="shared" si="0"/>
        <v>AF0106_February</v>
      </c>
      <c r="F8" s="10">
        <v>128215.83911779003</v>
      </c>
      <c r="G8" s="4" t="str">
        <f t="shared" si="1"/>
        <v>Shock</v>
      </c>
      <c r="H8" s="4">
        <f t="shared" si="2"/>
        <v>1</v>
      </c>
      <c r="I8" s="51">
        <v>-1</v>
      </c>
      <c r="J8" s="55">
        <v>0</v>
      </c>
      <c r="K8" s="6">
        <v>2</v>
      </c>
      <c r="L8" s="6">
        <v>0</v>
      </c>
      <c r="M8">
        <f t="shared" si="3"/>
        <v>0</v>
      </c>
      <c r="N8">
        <f t="shared" si="4"/>
        <v>1</v>
      </c>
      <c r="O8">
        <f t="shared" si="5"/>
        <v>0</v>
      </c>
    </row>
    <row r="9" spans="1:15" ht="17" thickTop="1" thickBot="1" x14ac:dyDescent="0.5">
      <c r="A9" s="50" t="s">
        <v>147</v>
      </c>
      <c r="B9" s="3" t="s">
        <v>148</v>
      </c>
      <c r="C9" s="3" t="s">
        <v>160</v>
      </c>
      <c r="D9" s="3" t="s">
        <v>161</v>
      </c>
      <c r="E9" s="3" t="str">
        <f t="shared" si="0"/>
        <v>AF0107_February</v>
      </c>
      <c r="F9" s="10">
        <v>49854.072833864564</v>
      </c>
      <c r="G9" s="4" t="str">
        <f t="shared" si="1"/>
        <v>Shock</v>
      </c>
      <c r="H9" s="4">
        <f t="shared" si="2"/>
        <v>1</v>
      </c>
      <c r="I9" s="51">
        <v>-0.35064935064935099</v>
      </c>
      <c r="J9" s="55">
        <v>3</v>
      </c>
      <c r="K9" s="6">
        <v>1</v>
      </c>
      <c r="L9" s="6">
        <v>0</v>
      </c>
      <c r="M9">
        <f t="shared" si="3"/>
        <v>0</v>
      </c>
      <c r="N9">
        <f t="shared" si="4"/>
        <v>1</v>
      </c>
      <c r="O9">
        <f t="shared" si="5"/>
        <v>0</v>
      </c>
    </row>
    <row r="10" spans="1:15" ht="17" thickTop="1" thickBot="1" x14ac:dyDescent="0.5">
      <c r="A10" s="50" t="s">
        <v>147</v>
      </c>
      <c r="B10" s="3" t="s">
        <v>148</v>
      </c>
      <c r="C10" s="3" t="s">
        <v>162</v>
      </c>
      <c r="D10" s="3" t="s">
        <v>163</v>
      </c>
      <c r="E10" s="3" t="str">
        <f t="shared" si="0"/>
        <v>AF0108_February</v>
      </c>
      <c r="F10" s="10">
        <v>80090.184012550497</v>
      </c>
      <c r="G10" s="4" t="str">
        <f t="shared" si="1"/>
        <v>Shock</v>
      </c>
      <c r="H10" s="4">
        <f t="shared" si="2"/>
        <v>1</v>
      </c>
      <c r="I10" s="51">
        <v>-0.117341640706127</v>
      </c>
      <c r="J10" s="55">
        <v>17</v>
      </c>
      <c r="K10" s="6">
        <v>6</v>
      </c>
      <c r="L10" s="6">
        <v>0</v>
      </c>
      <c r="M10">
        <f t="shared" si="3"/>
        <v>0</v>
      </c>
      <c r="N10">
        <f t="shared" si="4"/>
        <v>1</v>
      </c>
      <c r="O10">
        <f t="shared" si="5"/>
        <v>0</v>
      </c>
    </row>
    <row r="11" spans="1:15" ht="17" thickTop="1" thickBot="1" x14ac:dyDescent="0.5">
      <c r="A11" s="50" t="s">
        <v>147</v>
      </c>
      <c r="B11" s="3" t="s">
        <v>148</v>
      </c>
      <c r="C11" s="3" t="s">
        <v>164</v>
      </c>
      <c r="D11" s="3" t="s">
        <v>165</v>
      </c>
      <c r="E11" s="3" t="str">
        <f t="shared" si="0"/>
        <v>AF0109_February</v>
      </c>
      <c r="F11" s="10">
        <v>30092.501315974041</v>
      </c>
      <c r="G11" s="4" t="str">
        <f t="shared" si="1"/>
        <v>No shock</v>
      </c>
      <c r="H11" s="4">
        <f t="shared" si="2"/>
        <v>0</v>
      </c>
      <c r="I11" s="51">
        <v>-0.49209932279909702</v>
      </c>
      <c r="J11" s="55">
        <v>18</v>
      </c>
      <c r="K11" s="6">
        <v>0</v>
      </c>
      <c r="L11" s="6">
        <v>0</v>
      </c>
      <c r="M11">
        <f t="shared" si="3"/>
        <v>0</v>
      </c>
      <c r="N11">
        <f t="shared" si="4"/>
        <v>0</v>
      </c>
      <c r="O11">
        <f t="shared" si="5"/>
        <v>0</v>
      </c>
    </row>
    <row r="12" spans="1:15" ht="17" thickTop="1" thickBot="1" x14ac:dyDescent="0.5">
      <c r="A12" s="50" t="s">
        <v>147</v>
      </c>
      <c r="B12" s="3" t="s">
        <v>148</v>
      </c>
      <c r="C12" s="3" t="s">
        <v>166</v>
      </c>
      <c r="D12" s="3" t="s">
        <v>167</v>
      </c>
      <c r="E12" s="3" t="str">
        <f t="shared" si="0"/>
        <v>AF0110_February</v>
      </c>
      <c r="F12" s="10">
        <v>43452.550761487815</v>
      </c>
      <c r="G12" s="4" t="str">
        <f t="shared" si="1"/>
        <v>No shock</v>
      </c>
      <c r="H12" s="4">
        <f t="shared" si="2"/>
        <v>0</v>
      </c>
      <c r="I12" s="51">
        <v>-0.89795918367346905</v>
      </c>
      <c r="J12" s="55">
        <v>1</v>
      </c>
      <c r="K12" s="6">
        <v>0</v>
      </c>
      <c r="L12" s="6">
        <v>0</v>
      </c>
      <c r="M12">
        <f t="shared" si="3"/>
        <v>0</v>
      </c>
      <c r="N12">
        <f t="shared" si="4"/>
        <v>0</v>
      </c>
      <c r="O12">
        <f t="shared" si="5"/>
        <v>0</v>
      </c>
    </row>
    <row r="13" spans="1:15" ht="17" thickTop="1" thickBot="1" x14ac:dyDescent="0.5">
      <c r="A13" s="50" t="s">
        <v>147</v>
      </c>
      <c r="B13" s="3" t="s">
        <v>148</v>
      </c>
      <c r="C13" s="3" t="s">
        <v>168</v>
      </c>
      <c r="D13" s="3" t="s">
        <v>169</v>
      </c>
      <c r="E13" s="3" t="str">
        <f t="shared" si="0"/>
        <v>AF0111_February</v>
      </c>
      <c r="F13" s="10">
        <v>25858.334417904996</v>
      </c>
      <c r="G13" s="4" t="str">
        <f t="shared" si="1"/>
        <v>No shock</v>
      </c>
      <c r="H13" s="4">
        <f t="shared" si="2"/>
        <v>0</v>
      </c>
      <c r="I13" s="51">
        <v>-0.65517241379310298</v>
      </c>
      <c r="J13" s="55">
        <v>2</v>
      </c>
      <c r="K13" s="6">
        <v>0</v>
      </c>
      <c r="L13" s="6">
        <v>0</v>
      </c>
      <c r="M13">
        <f t="shared" si="3"/>
        <v>0</v>
      </c>
      <c r="N13">
        <f t="shared" si="4"/>
        <v>0</v>
      </c>
      <c r="O13">
        <f t="shared" si="5"/>
        <v>0</v>
      </c>
    </row>
    <row r="14" spans="1:15" ht="17" thickTop="1" thickBot="1" x14ac:dyDescent="0.5">
      <c r="A14" s="50" t="s">
        <v>147</v>
      </c>
      <c r="B14" s="3" t="s">
        <v>148</v>
      </c>
      <c r="C14" s="3" t="s">
        <v>170</v>
      </c>
      <c r="D14" s="3" t="s">
        <v>171</v>
      </c>
      <c r="E14" s="3" t="str">
        <f t="shared" si="0"/>
        <v>AF0112_February</v>
      </c>
      <c r="F14" s="10">
        <v>34718.703433692921</v>
      </c>
      <c r="G14" s="4" t="str">
        <f t="shared" si="1"/>
        <v>Shock</v>
      </c>
      <c r="H14" s="4">
        <f t="shared" si="2"/>
        <v>1</v>
      </c>
      <c r="I14" s="51">
        <v>-1</v>
      </c>
      <c r="J14" s="55">
        <v>0</v>
      </c>
      <c r="K14" s="6">
        <v>2</v>
      </c>
      <c r="L14" s="6">
        <v>0</v>
      </c>
      <c r="M14">
        <f t="shared" si="3"/>
        <v>0</v>
      </c>
      <c r="N14">
        <f t="shared" si="4"/>
        <v>1</v>
      </c>
      <c r="O14">
        <f t="shared" si="5"/>
        <v>0</v>
      </c>
    </row>
    <row r="15" spans="1:15" ht="17" thickTop="1" thickBot="1" x14ac:dyDescent="0.5">
      <c r="A15" s="50" t="s">
        <v>147</v>
      </c>
      <c r="B15" s="3" t="s">
        <v>148</v>
      </c>
      <c r="C15" s="3" t="s">
        <v>172</v>
      </c>
      <c r="D15" s="3" t="s">
        <v>173</v>
      </c>
      <c r="E15" s="3" t="str">
        <f t="shared" si="0"/>
        <v>AF0113_February</v>
      </c>
      <c r="F15" s="10">
        <v>33179.74482530004</v>
      </c>
      <c r="G15" s="4" t="str">
        <f t="shared" si="1"/>
        <v>Shock</v>
      </c>
      <c r="H15" s="4">
        <f t="shared" si="2"/>
        <v>2</v>
      </c>
      <c r="I15" s="51">
        <v>8.0909090909090899</v>
      </c>
      <c r="J15" s="55">
        <v>8</v>
      </c>
      <c r="K15" s="6">
        <v>7</v>
      </c>
      <c r="L15" s="6">
        <v>0</v>
      </c>
      <c r="M15">
        <f t="shared" si="3"/>
        <v>1</v>
      </c>
      <c r="N15">
        <f t="shared" si="4"/>
        <v>1</v>
      </c>
      <c r="O15">
        <f t="shared" si="5"/>
        <v>0</v>
      </c>
    </row>
    <row r="16" spans="1:15" ht="17" thickTop="1" thickBot="1" x14ac:dyDescent="0.5">
      <c r="A16" s="50" t="s">
        <v>147</v>
      </c>
      <c r="B16" s="3" t="s">
        <v>148</v>
      </c>
      <c r="C16" s="3" t="s">
        <v>174</v>
      </c>
      <c r="D16" s="3" t="s">
        <v>175</v>
      </c>
      <c r="E16" s="3" t="str">
        <f t="shared" si="0"/>
        <v>AF0114_February</v>
      </c>
      <c r="F16" s="10">
        <v>143859.05523159067</v>
      </c>
      <c r="G16" s="4" t="str">
        <f t="shared" si="1"/>
        <v>Shock</v>
      </c>
      <c r="H16" s="4">
        <f t="shared" si="2"/>
        <v>2</v>
      </c>
      <c r="I16" s="51">
        <v>0.66163141993957697</v>
      </c>
      <c r="J16" s="55">
        <v>11</v>
      </c>
      <c r="K16" s="6">
        <v>3</v>
      </c>
      <c r="L16" s="6">
        <v>0</v>
      </c>
      <c r="M16">
        <f t="shared" si="3"/>
        <v>1</v>
      </c>
      <c r="N16">
        <f t="shared" si="4"/>
        <v>1</v>
      </c>
      <c r="O16">
        <f t="shared" si="5"/>
        <v>0</v>
      </c>
    </row>
    <row r="17" spans="1:15" ht="17" thickTop="1" thickBot="1" x14ac:dyDescent="0.5">
      <c r="A17" s="50" t="s">
        <v>147</v>
      </c>
      <c r="B17" s="3" t="s">
        <v>148</v>
      </c>
      <c r="C17" s="3" t="s">
        <v>176</v>
      </c>
      <c r="D17" s="3" t="s">
        <v>177</v>
      </c>
      <c r="E17" s="3" t="str">
        <f t="shared" si="0"/>
        <v>AF0115_February</v>
      </c>
      <c r="F17" s="10">
        <v>144934.94837295488</v>
      </c>
      <c r="G17" s="4" t="str">
        <f t="shared" si="1"/>
        <v>Shock</v>
      </c>
      <c r="H17" s="4">
        <f t="shared" si="2"/>
        <v>1</v>
      </c>
      <c r="I17" s="51">
        <v>-0.60401891252955098</v>
      </c>
      <c r="J17" s="55">
        <v>67</v>
      </c>
      <c r="K17" s="6">
        <v>16</v>
      </c>
      <c r="L17" s="6">
        <v>0</v>
      </c>
      <c r="M17">
        <f t="shared" si="3"/>
        <v>0</v>
      </c>
      <c r="N17">
        <f t="shared" si="4"/>
        <v>1</v>
      </c>
      <c r="O17">
        <f t="shared" si="5"/>
        <v>0</v>
      </c>
    </row>
    <row r="18" spans="1:15" ht="17" thickTop="1" thickBot="1" x14ac:dyDescent="0.5">
      <c r="A18" s="50" t="s">
        <v>147</v>
      </c>
      <c r="B18" s="3" t="s">
        <v>178</v>
      </c>
      <c r="C18" s="3" t="s">
        <v>179</v>
      </c>
      <c r="D18" s="3" t="s">
        <v>180</v>
      </c>
      <c r="E18" s="3" t="str">
        <f t="shared" si="0"/>
        <v>AF0201_February</v>
      </c>
      <c r="F18" s="10">
        <v>111837.21290036582</v>
      </c>
      <c r="G18" s="4" t="str">
        <f t="shared" si="1"/>
        <v>Shock</v>
      </c>
      <c r="H18" s="4">
        <f t="shared" si="2"/>
        <v>2</v>
      </c>
      <c r="I18" s="51">
        <v>-0.17840375586854501</v>
      </c>
      <c r="J18" s="55">
        <v>7</v>
      </c>
      <c r="K18" s="6">
        <v>66</v>
      </c>
      <c r="L18" s="6">
        <v>5</v>
      </c>
      <c r="M18">
        <f t="shared" si="3"/>
        <v>0</v>
      </c>
      <c r="N18">
        <f t="shared" si="4"/>
        <v>1</v>
      </c>
      <c r="O18">
        <f t="shared" si="5"/>
        <v>1</v>
      </c>
    </row>
    <row r="19" spans="1:15" ht="17" thickTop="1" thickBot="1" x14ac:dyDescent="0.5">
      <c r="A19" s="50" t="s">
        <v>147</v>
      </c>
      <c r="B19" s="3" t="s">
        <v>178</v>
      </c>
      <c r="C19" s="3" t="s">
        <v>181</v>
      </c>
      <c r="D19" s="3" t="s">
        <v>182</v>
      </c>
      <c r="E19" s="3" t="str">
        <f t="shared" si="0"/>
        <v>AF0202_February</v>
      </c>
      <c r="F19" s="10">
        <v>83512.635434595722</v>
      </c>
      <c r="G19" s="4" t="str">
        <f t="shared" si="1"/>
        <v>No shock</v>
      </c>
      <c r="H19" s="4">
        <f t="shared" si="2"/>
        <v>0</v>
      </c>
      <c r="I19" s="51">
        <v>-1</v>
      </c>
      <c r="J19" s="55">
        <v>0</v>
      </c>
      <c r="K19" s="6">
        <v>0</v>
      </c>
      <c r="L19" s="6">
        <v>0</v>
      </c>
      <c r="M19">
        <f t="shared" si="3"/>
        <v>0</v>
      </c>
      <c r="N19">
        <f t="shared" si="4"/>
        <v>0</v>
      </c>
      <c r="O19">
        <f t="shared" si="5"/>
        <v>0</v>
      </c>
    </row>
    <row r="20" spans="1:15" ht="17" thickTop="1" thickBot="1" x14ac:dyDescent="0.5">
      <c r="A20" s="50" t="s">
        <v>147</v>
      </c>
      <c r="B20" s="3" t="s">
        <v>178</v>
      </c>
      <c r="C20" s="3" t="s">
        <v>183</v>
      </c>
      <c r="D20" s="3" t="s">
        <v>184</v>
      </c>
      <c r="E20" s="3" t="str">
        <f t="shared" si="0"/>
        <v>AF0203_February</v>
      </c>
      <c r="F20" s="10">
        <v>37260.583919503311</v>
      </c>
      <c r="G20" s="4" t="str">
        <f t="shared" si="1"/>
        <v>No shock</v>
      </c>
      <c r="H20" s="4">
        <f t="shared" si="2"/>
        <v>0</v>
      </c>
      <c r="I20" s="51">
        <v>-1</v>
      </c>
      <c r="J20" s="55">
        <v>0</v>
      </c>
      <c r="K20" s="6">
        <v>0</v>
      </c>
      <c r="L20" s="6">
        <v>0</v>
      </c>
      <c r="M20">
        <f t="shared" si="3"/>
        <v>0</v>
      </c>
      <c r="N20">
        <f t="shared" si="4"/>
        <v>0</v>
      </c>
      <c r="O20">
        <f t="shared" si="5"/>
        <v>0</v>
      </c>
    </row>
    <row r="21" spans="1:15" ht="17" thickTop="1" thickBot="1" x14ac:dyDescent="0.5">
      <c r="A21" s="50" t="s">
        <v>147</v>
      </c>
      <c r="B21" s="3" t="s">
        <v>178</v>
      </c>
      <c r="C21" s="3" t="s">
        <v>185</v>
      </c>
      <c r="D21" s="3" t="s">
        <v>186</v>
      </c>
      <c r="E21" s="3" t="str">
        <f t="shared" si="0"/>
        <v>AF0204_February</v>
      </c>
      <c r="F21" s="10">
        <v>102132.53965850003</v>
      </c>
      <c r="G21" s="4" t="str">
        <f t="shared" si="1"/>
        <v>Shock</v>
      </c>
      <c r="H21" s="4">
        <f t="shared" si="2"/>
        <v>1</v>
      </c>
      <c r="I21" s="51">
        <v>-1</v>
      </c>
      <c r="J21" s="55">
        <v>0</v>
      </c>
      <c r="K21" s="6">
        <v>1</v>
      </c>
      <c r="L21" s="6">
        <v>0</v>
      </c>
      <c r="M21">
        <f t="shared" si="3"/>
        <v>0</v>
      </c>
      <c r="N21">
        <f t="shared" si="4"/>
        <v>1</v>
      </c>
      <c r="O21">
        <f t="shared" si="5"/>
        <v>0</v>
      </c>
    </row>
    <row r="22" spans="1:15" ht="17" thickTop="1" thickBot="1" x14ac:dyDescent="0.5">
      <c r="A22" s="50" t="s">
        <v>147</v>
      </c>
      <c r="B22" s="3" t="s">
        <v>178</v>
      </c>
      <c r="C22" s="3" t="s">
        <v>187</v>
      </c>
      <c r="D22" s="3" t="s">
        <v>188</v>
      </c>
      <c r="E22" s="3" t="str">
        <f t="shared" si="0"/>
        <v>AF0205_February</v>
      </c>
      <c r="F22" s="10">
        <v>144396.67586196944</v>
      </c>
      <c r="G22" s="4" t="str">
        <f t="shared" si="1"/>
        <v>Shock</v>
      </c>
      <c r="H22" s="4">
        <f t="shared" si="2"/>
        <v>1</v>
      </c>
      <c r="I22" s="51">
        <v>-0.16201117318435801</v>
      </c>
      <c r="J22" s="55">
        <v>3</v>
      </c>
      <c r="K22" s="6">
        <v>3</v>
      </c>
      <c r="L22" s="6">
        <v>0</v>
      </c>
      <c r="M22">
        <f t="shared" si="3"/>
        <v>0</v>
      </c>
      <c r="N22">
        <f t="shared" si="4"/>
        <v>1</v>
      </c>
      <c r="O22">
        <f t="shared" si="5"/>
        <v>0</v>
      </c>
    </row>
    <row r="23" spans="1:15" ht="17" thickTop="1" thickBot="1" x14ac:dyDescent="0.5">
      <c r="A23" s="50" t="s">
        <v>147</v>
      </c>
      <c r="B23" s="3" t="s">
        <v>178</v>
      </c>
      <c r="C23" s="3" t="s">
        <v>189</v>
      </c>
      <c r="D23" s="3" t="s">
        <v>190</v>
      </c>
      <c r="E23" s="3" t="str">
        <f t="shared" si="0"/>
        <v>AF0206_February</v>
      </c>
      <c r="F23" s="10">
        <v>128374.68085367465</v>
      </c>
      <c r="G23" s="4" t="str">
        <f t="shared" si="1"/>
        <v>Shock</v>
      </c>
      <c r="H23" s="4">
        <f t="shared" si="2"/>
        <v>1</v>
      </c>
      <c r="I23" s="51">
        <v>-1.9607843137254902E-2</v>
      </c>
      <c r="J23" s="55">
        <v>1</v>
      </c>
      <c r="K23" s="6">
        <v>15</v>
      </c>
      <c r="L23" s="6">
        <v>0</v>
      </c>
      <c r="M23">
        <f t="shared" si="3"/>
        <v>0</v>
      </c>
      <c r="N23">
        <f t="shared" si="4"/>
        <v>1</v>
      </c>
      <c r="O23">
        <f t="shared" si="5"/>
        <v>0</v>
      </c>
    </row>
    <row r="24" spans="1:15" ht="17" thickTop="1" thickBot="1" x14ac:dyDescent="0.5">
      <c r="A24" s="50" t="s">
        <v>147</v>
      </c>
      <c r="B24" s="3" t="s">
        <v>178</v>
      </c>
      <c r="C24" s="3" t="s">
        <v>191</v>
      </c>
      <c r="D24" s="3" t="s">
        <v>192</v>
      </c>
      <c r="E24" s="3" t="str">
        <f t="shared" si="0"/>
        <v>AF0207_February</v>
      </c>
      <c r="F24" s="10">
        <v>62950.141197371639</v>
      </c>
      <c r="G24" s="4" t="str">
        <f t="shared" si="1"/>
        <v>No shock</v>
      </c>
      <c r="H24" s="4">
        <f t="shared" si="2"/>
        <v>0</v>
      </c>
      <c r="I24" s="51">
        <v>-1</v>
      </c>
      <c r="J24" s="55">
        <v>0</v>
      </c>
      <c r="K24" s="6">
        <v>0</v>
      </c>
      <c r="L24" s="6">
        <v>0</v>
      </c>
      <c r="M24">
        <f t="shared" si="3"/>
        <v>0</v>
      </c>
      <c r="N24">
        <f t="shared" si="4"/>
        <v>0</v>
      </c>
      <c r="O24">
        <f t="shared" si="5"/>
        <v>0</v>
      </c>
    </row>
    <row r="25" spans="1:15" ht="17" thickTop="1" thickBot="1" x14ac:dyDescent="0.5">
      <c r="A25" s="50" t="s">
        <v>147</v>
      </c>
      <c r="B25" s="3" t="s">
        <v>193</v>
      </c>
      <c r="C25" s="3" t="s">
        <v>194</v>
      </c>
      <c r="D25" s="3" t="s">
        <v>195</v>
      </c>
      <c r="E25" s="3" t="str">
        <f t="shared" si="0"/>
        <v>AF0301_February</v>
      </c>
      <c r="F25" s="10">
        <v>273224.67913362751</v>
      </c>
      <c r="G25" s="4" t="str">
        <f t="shared" si="1"/>
        <v>Shock</v>
      </c>
      <c r="H25" s="4">
        <f t="shared" si="2"/>
        <v>1</v>
      </c>
      <c r="I25" s="51">
        <v>-0.62511003855143699</v>
      </c>
      <c r="J25" s="55">
        <v>247</v>
      </c>
      <c r="K25" s="6">
        <v>21</v>
      </c>
      <c r="L25" s="6">
        <v>0</v>
      </c>
      <c r="M25">
        <f t="shared" si="3"/>
        <v>0</v>
      </c>
      <c r="N25">
        <f t="shared" si="4"/>
        <v>1</v>
      </c>
      <c r="O25">
        <f t="shared" si="5"/>
        <v>0</v>
      </c>
    </row>
    <row r="26" spans="1:15" ht="17" thickTop="1" thickBot="1" x14ac:dyDescent="0.5">
      <c r="A26" s="50" t="s">
        <v>147</v>
      </c>
      <c r="B26" s="3" t="s">
        <v>193</v>
      </c>
      <c r="C26" s="3" t="s">
        <v>196</v>
      </c>
      <c r="D26" s="3" t="s">
        <v>197</v>
      </c>
      <c r="E26" s="3" t="str">
        <f t="shared" si="0"/>
        <v>AF0302_February</v>
      </c>
      <c r="F26" s="10">
        <v>200714.92743348339</v>
      </c>
      <c r="G26" s="4" t="str">
        <f t="shared" si="1"/>
        <v>Shock</v>
      </c>
      <c r="H26" s="4">
        <f t="shared" si="2"/>
        <v>2</v>
      </c>
      <c r="I26" s="51">
        <v>0.91256830601092898</v>
      </c>
      <c r="J26" s="55">
        <v>14</v>
      </c>
      <c r="K26" s="6">
        <v>4</v>
      </c>
      <c r="L26" s="6">
        <v>0</v>
      </c>
      <c r="M26">
        <f t="shared" si="3"/>
        <v>1</v>
      </c>
      <c r="N26">
        <f t="shared" si="4"/>
        <v>1</v>
      </c>
      <c r="O26">
        <f t="shared" si="5"/>
        <v>0</v>
      </c>
    </row>
    <row r="27" spans="1:15" ht="17" thickTop="1" thickBot="1" x14ac:dyDescent="0.5">
      <c r="A27" s="50" t="s">
        <v>147</v>
      </c>
      <c r="B27" s="3" t="s">
        <v>193</v>
      </c>
      <c r="C27" s="3" t="s">
        <v>198</v>
      </c>
      <c r="D27" s="3" t="s">
        <v>199</v>
      </c>
      <c r="E27" s="3" t="str">
        <f t="shared" si="0"/>
        <v>AF0303_February</v>
      </c>
      <c r="F27" s="10">
        <v>73419.685948146813</v>
      </c>
      <c r="G27" s="4" t="str">
        <f t="shared" si="1"/>
        <v>Shock</v>
      </c>
      <c r="H27" s="4">
        <f t="shared" si="2"/>
        <v>1</v>
      </c>
      <c r="I27" s="51">
        <v>13.545454545454501</v>
      </c>
      <c r="J27" s="55">
        <v>16</v>
      </c>
      <c r="K27" s="6">
        <v>0</v>
      </c>
      <c r="L27" s="6">
        <v>0</v>
      </c>
      <c r="M27">
        <f t="shared" si="3"/>
        <v>1</v>
      </c>
      <c r="N27">
        <f t="shared" si="4"/>
        <v>0</v>
      </c>
      <c r="O27">
        <f t="shared" si="5"/>
        <v>0</v>
      </c>
    </row>
    <row r="28" spans="1:15" ht="17" thickTop="1" thickBot="1" x14ac:dyDescent="0.5">
      <c r="A28" s="50" t="s">
        <v>147</v>
      </c>
      <c r="B28" s="3" t="s">
        <v>193</v>
      </c>
      <c r="C28" s="3" t="s">
        <v>200</v>
      </c>
      <c r="D28" s="3" t="s">
        <v>201</v>
      </c>
      <c r="E28" s="3" t="str">
        <f t="shared" si="0"/>
        <v>AF0304_February</v>
      </c>
      <c r="F28" s="10">
        <v>65672.420373820598</v>
      </c>
      <c r="G28" s="4" t="str">
        <f t="shared" si="1"/>
        <v>Shock</v>
      </c>
      <c r="H28" s="4">
        <f t="shared" si="2"/>
        <v>1</v>
      </c>
      <c r="I28" s="51">
        <v>-1</v>
      </c>
      <c r="J28" s="55">
        <v>0</v>
      </c>
      <c r="K28" s="6">
        <v>1</v>
      </c>
      <c r="L28" s="6">
        <v>0</v>
      </c>
      <c r="M28">
        <f t="shared" si="3"/>
        <v>0</v>
      </c>
      <c r="N28">
        <f t="shared" si="4"/>
        <v>1</v>
      </c>
      <c r="O28">
        <f t="shared" si="5"/>
        <v>0</v>
      </c>
    </row>
    <row r="29" spans="1:15" ht="17" thickTop="1" thickBot="1" x14ac:dyDescent="0.5">
      <c r="A29" s="50" t="s">
        <v>147</v>
      </c>
      <c r="B29" s="3" t="s">
        <v>193</v>
      </c>
      <c r="C29" s="3" t="s">
        <v>202</v>
      </c>
      <c r="D29" s="3" t="s">
        <v>203</v>
      </c>
      <c r="E29" s="3" t="str">
        <f t="shared" si="0"/>
        <v>AF0305_February</v>
      </c>
      <c r="F29" s="10">
        <v>81688.260597158398</v>
      </c>
      <c r="G29" s="4" t="str">
        <f t="shared" si="1"/>
        <v>No shock</v>
      </c>
      <c r="H29" s="4">
        <f t="shared" si="2"/>
        <v>0</v>
      </c>
      <c r="I29" s="51">
        <v>3.3057851239669499E-2</v>
      </c>
      <c r="J29" s="55">
        <v>5</v>
      </c>
      <c r="K29" s="6">
        <v>0</v>
      </c>
      <c r="L29" s="6">
        <v>0</v>
      </c>
      <c r="M29">
        <f t="shared" si="3"/>
        <v>0</v>
      </c>
      <c r="N29">
        <f t="shared" si="4"/>
        <v>0</v>
      </c>
      <c r="O29">
        <f t="shared" si="5"/>
        <v>0</v>
      </c>
    </row>
    <row r="30" spans="1:15" ht="17" thickTop="1" thickBot="1" x14ac:dyDescent="0.5">
      <c r="A30" s="50" t="s">
        <v>147</v>
      </c>
      <c r="B30" s="3" t="s">
        <v>193</v>
      </c>
      <c r="C30" s="3" t="s">
        <v>204</v>
      </c>
      <c r="D30" s="3" t="s">
        <v>205</v>
      </c>
      <c r="E30" s="3" t="str">
        <f t="shared" si="0"/>
        <v>AF0306_February</v>
      </c>
      <c r="F30" s="10">
        <v>45215.766159165069</v>
      </c>
      <c r="G30" s="4" t="str">
        <f t="shared" si="1"/>
        <v>No shock</v>
      </c>
      <c r="H30" s="4">
        <f t="shared" si="2"/>
        <v>0</v>
      </c>
      <c r="I30" s="51">
        <v>-0.76359338061465698</v>
      </c>
      <c r="J30" s="55">
        <v>2</v>
      </c>
      <c r="K30" s="6">
        <v>0</v>
      </c>
      <c r="L30" s="6">
        <v>0</v>
      </c>
      <c r="M30">
        <f t="shared" si="3"/>
        <v>0</v>
      </c>
      <c r="N30">
        <f t="shared" si="4"/>
        <v>0</v>
      </c>
      <c r="O30">
        <f t="shared" si="5"/>
        <v>0</v>
      </c>
    </row>
    <row r="31" spans="1:15" ht="17" thickTop="1" thickBot="1" x14ac:dyDescent="0.5">
      <c r="A31" s="50" t="s">
        <v>147</v>
      </c>
      <c r="B31" s="3" t="s">
        <v>193</v>
      </c>
      <c r="C31" s="3" t="s">
        <v>206</v>
      </c>
      <c r="D31" s="3" t="s">
        <v>207</v>
      </c>
      <c r="E31" s="3" t="str">
        <f t="shared" si="0"/>
        <v>AF0307_February</v>
      </c>
      <c r="F31" s="10">
        <v>142510.74458242339</v>
      </c>
      <c r="G31" s="4" t="str">
        <f t="shared" si="1"/>
        <v>Shock</v>
      </c>
      <c r="H31" s="4">
        <f t="shared" si="2"/>
        <v>1</v>
      </c>
      <c r="I31" s="51">
        <v>0.243093922651934</v>
      </c>
      <c r="J31" s="55">
        <v>9</v>
      </c>
      <c r="K31" s="6">
        <v>2</v>
      </c>
      <c r="L31" s="6">
        <v>0</v>
      </c>
      <c r="M31">
        <f t="shared" si="3"/>
        <v>0</v>
      </c>
      <c r="N31">
        <f t="shared" si="4"/>
        <v>1</v>
      </c>
      <c r="O31">
        <f t="shared" si="5"/>
        <v>0</v>
      </c>
    </row>
    <row r="32" spans="1:15" ht="17" thickTop="1" thickBot="1" x14ac:dyDescent="0.5">
      <c r="A32" s="50" t="s">
        <v>147</v>
      </c>
      <c r="B32" s="3" t="s">
        <v>193</v>
      </c>
      <c r="C32" s="3" t="s">
        <v>208</v>
      </c>
      <c r="D32" s="3" t="s">
        <v>209</v>
      </c>
      <c r="E32" s="3" t="str">
        <f t="shared" si="0"/>
        <v>AF0308_February</v>
      </c>
      <c r="F32" s="10">
        <v>35198.707062694943</v>
      </c>
      <c r="G32" s="4" t="str">
        <f t="shared" si="1"/>
        <v>Shock</v>
      </c>
      <c r="H32" s="4">
        <f t="shared" si="2"/>
        <v>1</v>
      </c>
      <c r="I32" s="51">
        <v>-1</v>
      </c>
      <c r="J32" s="55">
        <v>0</v>
      </c>
      <c r="K32" s="6">
        <v>2</v>
      </c>
      <c r="L32" s="6">
        <v>0</v>
      </c>
      <c r="M32">
        <f t="shared" si="3"/>
        <v>0</v>
      </c>
      <c r="N32">
        <f t="shared" si="4"/>
        <v>1</v>
      </c>
      <c r="O32">
        <f t="shared" si="5"/>
        <v>0</v>
      </c>
    </row>
    <row r="33" spans="1:15" ht="17" thickTop="1" thickBot="1" x14ac:dyDescent="0.5">
      <c r="A33" s="50" t="s">
        <v>147</v>
      </c>
      <c r="B33" s="3" t="s">
        <v>193</v>
      </c>
      <c r="C33" s="3" t="s">
        <v>210</v>
      </c>
      <c r="D33" s="3" t="s">
        <v>211</v>
      </c>
      <c r="E33" s="3" t="str">
        <f t="shared" si="0"/>
        <v>AF0309_February</v>
      </c>
      <c r="F33" s="10">
        <v>58328.015678462427</v>
      </c>
      <c r="G33" s="4" t="str">
        <f t="shared" si="1"/>
        <v>Shock</v>
      </c>
      <c r="H33" s="4">
        <f t="shared" si="2"/>
        <v>1</v>
      </c>
      <c r="I33" s="51">
        <v>-1</v>
      </c>
      <c r="J33" s="55">
        <v>0</v>
      </c>
      <c r="K33" s="6">
        <v>1</v>
      </c>
      <c r="L33" s="6">
        <v>0</v>
      </c>
      <c r="M33">
        <f t="shared" si="3"/>
        <v>0</v>
      </c>
      <c r="N33">
        <f t="shared" si="4"/>
        <v>1</v>
      </c>
      <c r="O33">
        <f t="shared" si="5"/>
        <v>0</v>
      </c>
    </row>
    <row r="34" spans="1:15" ht="17" thickTop="1" thickBot="1" x14ac:dyDescent="0.5">
      <c r="A34" s="50" t="s">
        <v>147</v>
      </c>
      <c r="B34" s="3" t="s">
        <v>193</v>
      </c>
      <c r="C34" s="3" t="s">
        <v>212</v>
      </c>
      <c r="D34" s="3" t="s">
        <v>213</v>
      </c>
      <c r="E34" s="3" t="str">
        <f t="shared" si="0"/>
        <v>AF0310_February</v>
      </c>
      <c r="F34" s="10">
        <v>36935.98380349105</v>
      </c>
      <c r="G34" s="4" t="str">
        <f t="shared" si="1"/>
        <v>No shock</v>
      </c>
      <c r="H34" s="4">
        <f t="shared" si="2"/>
        <v>0</v>
      </c>
      <c r="I34" s="51">
        <v>-1</v>
      </c>
      <c r="J34" s="55">
        <v>0</v>
      </c>
      <c r="K34" s="6">
        <v>0</v>
      </c>
      <c r="L34" s="6">
        <v>0</v>
      </c>
      <c r="M34">
        <f t="shared" si="3"/>
        <v>0</v>
      </c>
      <c r="N34">
        <f t="shared" si="4"/>
        <v>0</v>
      </c>
      <c r="O34">
        <f t="shared" si="5"/>
        <v>0</v>
      </c>
    </row>
    <row r="35" spans="1:15" ht="17" thickTop="1" thickBot="1" x14ac:dyDescent="0.5">
      <c r="A35" s="50" t="s">
        <v>147</v>
      </c>
      <c r="B35" s="3" t="s">
        <v>214</v>
      </c>
      <c r="C35" s="3" t="s">
        <v>215</v>
      </c>
      <c r="D35" s="3" t="s">
        <v>216</v>
      </c>
      <c r="E35" s="3" t="str">
        <f t="shared" si="0"/>
        <v>AF0401_February</v>
      </c>
      <c r="F35" s="10">
        <v>53541.464242590693</v>
      </c>
      <c r="G35" s="4" t="str">
        <f t="shared" si="1"/>
        <v>Shock</v>
      </c>
      <c r="H35" s="4">
        <f t="shared" si="2"/>
        <v>1</v>
      </c>
      <c r="I35" s="51">
        <v>-1</v>
      </c>
      <c r="J35" s="55">
        <v>0</v>
      </c>
      <c r="K35" s="6">
        <v>5</v>
      </c>
      <c r="L35" s="6">
        <v>0</v>
      </c>
      <c r="M35">
        <f t="shared" si="3"/>
        <v>0</v>
      </c>
      <c r="N35">
        <f t="shared" si="4"/>
        <v>1</v>
      </c>
      <c r="O35">
        <f t="shared" si="5"/>
        <v>0</v>
      </c>
    </row>
    <row r="36" spans="1:15" ht="17" thickTop="1" thickBot="1" x14ac:dyDescent="0.5">
      <c r="A36" s="50" t="s">
        <v>147</v>
      </c>
      <c r="B36" s="3" t="s">
        <v>214</v>
      </c>
      <c r="C36" s="3" t="s">
        <v>217</v>
      </c>
      <c r="D36" s="3" t="s">
        <v>218</v>
      </c>
      <c r="E36" s="3" t="str">
        <f t="shared" si="0"/>
        <v>AF0402_February</v>
      </c>
      <c r="F36" s="10">
        <v>93121.067367126263</v>
      </c>
      <c r="G36" s="4" t="str">
        <f t="shared" si="1"/>
        <v>No shock</v>
      </c>
      <c r="H36" s="4">
        <f t="shared" si="2"/>
        <v>0</v>
      </c>
      <c r="I36" s="51">
        <v>-1</v>
      </c>
      <c r="J36" s="55">
        <v>0</v>
      </c>
      <c r="K36" s="6">
        <v>0</v>
      </c>
      <c r="L36" s="6">
        <v>0</v>
      </c>
      <c r="M36">
        <f t="shared" si="3"/>
        <v>0</v>
      </c>
      <c r="N36">
        <f t="shared" si="4"/>
        <v>0</v>
      </c>
      <c r="O36">
        <f t="shared" si="5"/>
        <v>0</v>
      </c>
    </row>
    <row r="37" spans="1:15" ht="17" thickTop="1" thickBot="1" x14ac:dyDescent="0.5">
      <c r="A37" s="50" t="s">
        <v>147</v>
      </c>
      <c r="B37" s="3" t="s">
        <v>214</v>
      </c>
      <c r="C37" s="3" t="s">
        <v>219</v>
      </c>
      <c r="D37" s="3" t="s">
        <v>220</v>
      </c>
      <c r="E37" s="3" t="str">
        <f t="shared" si="0"/>
        <v>AF0403_February</v>
      </c>
      <c r="F37" s="10">
        <v>60969.070031395291</v>
      </c>
      <c r="G37" s="4" t="str">
        <f t="shared" si="1"/>
        <v>Shock</v>
      </c>
      <c r="H37" s="4">
        <f t="shared" si="2"/>
        <v>1</v>
      </c>
      <c r="I37" s="51">
        <v>12.503649635036499</v>
      </c>
      <c r="J37" s="55">
        <v>37</v>
      </c>
      <c r="K37" s="6">
        <v>0</v>
      </c>
      <c r="L37" s="6">
        <v>0</v>
      </c>
      <c r="M37">
        <f t="shared" si="3"/>
        <v>1</v>
      </c>
      <c r="N37">
        <f t="shared" si="4"/>
        <v>0</v>
      </c>
      <c r="O37">
        <f t="shared" si="5"/>
        <v>0</v>
      </c>
    </row>
    <row r="38" spans="1:15" ht="17" thickTop="1" thickBot="1" x14ac:dyDescent="0.5">
      <c r="A38" s="50" t="s">
        <v>147</v>
      </c>
      <c r="B38" s="3" t="s">
        <v>214</v>
      </c>
      <c r="C38" s="3" t="s">
        <v>221</v>
      </c>
      <c r="D38" s="3" t="s">
        <v>222</v>
      </c>
      <c r="E38" s="3" t="str">
        <f t="shared" si="0"/>
        <v>AF0404_February</v>
      </c>
      <c r="F38" s="10">
        <v>155018.31294177327</v>
      </c>
      <c r="G38" s="4" t="str">
        <f t="shared" si="1"/>
        <v>Shock</v>
      </c>
      <c r="H38" s="4">
        <f t="shared" si="2"/>
        <v>1</v>
      </c>
      <c r="I38" s="51">
        <v>0.113294040602489</v>
      </c>
      <c r="J38" s="55">
        <v>34</v>
      </c>
      <c r="K38" s="6">
        <v>12</v>
      </c>
      <c r="L38" s="6">
        <v>0</v>
      </c>
      <c r="M38">
        <f t="shared" si="3"/>
        <v>0</v>
      </c>
      <c r="N38">
        <f t="shared" si="4"/>
        <v>1</v>
      </c>
      <c r="O38">
        <f t="shared" si="5"/>
        <v>0</v>
      </c>
    </row>
    <row r="39" spans="1:15" ht="17" thickTop="1" thickBot="1" x14ac:dyDescent="0.5">
      <c r="A39" s="50" t="s">
        <v>147</v>
      </c>
      <c r="B39" s="3" t="s">
        <v>214</v>
      </c>
      <c r="C39" s="3" t="s">
        <v>223</v>
      </c>
      <c r="D39" s="3" t="s">
        <v>224</v>
      </c>
      <c r="E39" s="3" t="str">
        <f t="shared" si="0"/>
        <v>AF0405_February</v>
      </c>
      <c r="F39" s="10">
        <v>199203.02344659794</v>
      </c>
      <c r="G39" s="4" t="str">
        <f t="shared" si="1"/>
        <v>Shock</v>
      </c>
      <c r="H39" s="4">
        <f t="shared" si="2"/>
        <v>1</v>
      </c>
      <c r="I39" s="51">
        <v>-0.96240601503759404</v>
      </c>
      <c r="J39" s="55">
        <v>1</v>
      </c>
      <c r="K39" s="6">
        <v>9</v>
      </c>
      <c r="L39" s="6">
        <v>0</v>
      </c>
      <c r="M39">
        <f t="shared" si="3"/>
        <v>0</v>
      </c>
      <c r="N39">
        <f t="shared" si="4"/>
        <v>1</v>
      </c>
      <c r="O39">
        <f t="shared" si="5"/>
        <v>0</v>
      </c>
    </row>
    <row r="40" spans="1:15" ht="17" thickTop="1" thickBot="1" x14ac:dyDescent="0.5">
      <c r="A40" s="50" t="s">
        <v>147</v>
      </c>
      <c r="B40" s="3" t="s">
        <v>214</v>
      </c>
      <c r="C40" s="3" t="s">
        <v>225</v>
      </c>
      <c r="D40" s="3" t="s">
        <v>226</v>
      </c>
      <c r="E40" s="3" t="str">
        <f t="shared" si="0"/>
        <v>AF0406_February</v>
      </c>
      <c r="F40" s="10">
        <v>56811.402788971558</v>
      </c>
      <c r="G40" s="4" t="str">
        <f t="shared" si="1"/>
        <v>No shock</v>
      </c>
      <c r="H40" s="4">
        <f t="shared" si="2"/>
        <v>0</v>
      </c>
      <c r="I40" s="51">
        <v>-0.93997599039615798</v>
      </c>
      <c r="J40" s="55">
        <v>1</v>
      </c>
      <c r="K40" s="6">
        <v>0</v>
      </c>
      <c r="L40" s="6">
        <v>0</v>
      </c>
      <c r="M40">
        <f t="shared" si="3"/>
        <v>0</v>
      </c>
      <c r="N40">
        <f t="shared" si="4"/>
        <v>0</v>
      </c>
      <c r="O40">
        <f t="shared" si="5"/>
        <v>0</v>
      </c>
    </row>
    <row r="41" spans="1:15" ht="17" thickTop="1" thickBot="1" x14ac:dyDescent="0.5">
      <c r="A41" s="50" t="s">
        <v>147</v>
      </c>
      <c r="B41" s="3" t="s">
        <v>214</v>
      </c>
      <c r="C41" s="3" t="s">
        <v>227</v>
      </c>
      <c r="D41" s="3" t="s">
        <v>228</v>
      </c>
      <c r="E41" s="3" t="str">
        <f t="shared" si="0"/>
        <v>AF0407_February</v>
      </c>
      <c r="F41" s="10">
        <v>49342.467088335783</v>
      </c>
      <c r="G41" s="4" t="str">
        <f t="shared" si="1"/>
        <v>Shock</v>
      </c>
      <c r="H41" s="4">
        <f t="shared" si="2"/>
        <v>1</v>
      </c>
      <c r="I41" s="51">
        <v>-1</v>
      </c>
      <c r="J41" s="55">
        <v>0</v>
      </c>
      <c r="K41" s="6">
        <v>3</v>
      </c>
      <c r="L41" s="6">
        <v>0</v>
      </c>
      <c r="M41">
        <f t="shared" si="3"/>
        <v>0</v>
      </c>
      <c r="N41">
        <f t="shared" si="4"/>
        <v>1</v>
      </c>
      <c r="O41">
        <f t="shared" si="5"/>
        <v>0</v>
      </c>
    </row>
    <row r="42" spans="1:15" ht="17" thickTop="1" thickBot="1" x14ac:dyDescent="0.5">
      <c r="A42" s="50" t="s">
        <v>147</v>
      </c>
      <c r="B42" s="3" t="s">
        <v>214</v>
      </c>
      <c r="C42" s="3" t="s">
        <v>229</v>
      </c>
      <c r="D42" s="3" t="s">
        <v>230</v>
      </c>
      <c r="E42" s="3" t="str">
        <f t="shared" si="0"/>
        <v>AF0408_February</v>
      </c>
      <c r="F42" s="10">
        <v>72392.580548847996</v>
      </c>
      <c r="G42" s="4" t="str">
        <f t="shared" si="1"/>
        <v>No shock</v>
      </c>
      <c r="H42" s="4">
        <f t="shared" si="2"/>
        <v>0</v>
      </c>
      <c r="I42" s="51">
        <v>-0.80544747081712098</v>
      </c>
      <c r="J42" s="55">
        <v>2</v>
      </c>
      <c r="K42" s="6">
        <v>0</v>
      </c>
      <c r="L42" s="6">
        <v>0</v>
      </c>
      <c r="M42">
        <f t="shared" si="3"/>
        <v>0</v>
      </c>
      <c r="N42">
        <f t="shared" si="4"/>
        <v>0</v>
      </c>
      <c r="O42">
        <f t="shared" si="5"/>
        <v>0</v>
      </c>
    </row>
    <row r="43" spans="1:15" ht="17" thickTop="1" thickBot="1" x14ac:dyDescent="0.5">
      <c r="A43" s="50" t="s">
        <v>147</v>
      </c>
      <c r="B43" s="3" t="s">
        <v>214</v>
      </c>
      <c r="C43" s="3" t="s">
        <v>231</v>
      </c>
      <c r="D43" s="3" t="s">
        <v>232</v>
      </c>
      <c r="E43" s="3" t="str">
        <f t="shared" si="0"/>
        <v>AF0409_February</v>
      </c>
      <c r="F43" s="10">
        <v>166173.73250240349</v>
      </c>
      <c r="G43" s="4" t="str">
        <f t="shared" si="1"/>
        <v>No shock</v>
      </c>
      <c r="H43" s="4">
        <f t="shared" si="2"/>
        <v>0</v>
      </c>
      <c r="I43" s="51">
        <v>-1</v>
      </c>
      <c r="J43" s="55">
        <v>0</v>
      </c>
      <c r="K43" s="6">
        <v>0</v>
      </c>
      <c r="L43" s="6">
        <v>0</v>
      </c>
      <c r="M43">
        <f t="shared" si="3"/>
        <v>0</v>
      </c>
      <c r="N43">
        <f t="shared" si="4"/>
        <v>0</v>
      </c>
      <c r="O43">
        <f t="shared" si="5"/>
        <v>0</v>
      </c>
    </row>
    <row r="44" spans="1:15" ht="17" thickTop="1" thickBot="1" x14ac:dyDescent="0.5">
      <c r="A44" s="50" t="s">
        <v>147</v>
      </c>
      <c r="B44" s="3" t="s">
        <v>233</v>
      </c>
      <c r="C44" s="3" t="s">
        <v>234</v>
      </c>
      <c r="D44" s="3" t="s">
        <v>235</v>
      </c>
      <c r="E44" s="3" t="str">
        <f t="shared" si="0"/>
        <v>AF0501_February</v>
      </c>
      <c r="F44" s="10">
        <v>189272.4854302569</v>
      </c>
      <c r="G44" s="4" t="str">
        <f t="shared" si="1"/>
        <v>Shock</v>
      </c>
      <c r="H44" s="4">
        <f t="shared" si="2"/>
        <v>1</v>
      </c>
      <c r="I44" s="51">
        <v>-0.89955517290859499</v>
      </c>
      <c r="J44" s="55">
        <v>14</v>
      </c>
      <c r="K44" s="6">
        <v>14</v>
      </c>
      <c r="L44" s="6">
        <v>0</v>
      </c>
      <c r="M44">
        <f t="shared" si="3"/>
        <v>0</v>
      </c>
      <c r="N44">
        <f t="shared" si="4"/>
        <v>1</v>
      </c>
      <c r="O44">
        <f t="shared" si="5"/>
        <v>0</v>
      </c>
    </row>
    <row r="45" spans="1:15" ht="17" thickTop="1" thickBot="1" x14ac:dyDescent="0.5">
      <c r="A45" s="50" t="s">
        <v>147</v>
      </c>
      <c r="B45" s="3" t="s">
        <v>233</v>
      </c>
      <c r="C45" s="3" t="s">
        <v>236</v>
      </c>
      <c r="D45" s="3" t="s">
        <v>237</v>
      </c>
      <c r="E45" s="3" t="str">
        <f t="shared" si="0"/>
        <v>AF0502_February</v>
      </c>
      <c r="F45" s="10">
        <v>143328.78023667666</v>
      </c>
      <c r="G45" s="4" t="str">
        <f t="shared" si="1"/>
        <v>Shock</v>
      </c>
      <c r="H45" s="4">
        <f t="shared" si="2"/>
        <v>1</v>
      </c>
      <c r="I45" s="51">
        <v>-0.79822437449556105</v>
      </c>
      <c r="J45" s="55">
        <v>5</v>
      </c>
      <c r="K45" s="6">
        <v>7</v>
      </c>
      <c r="L45" s="6">
        <v>0</v>
      </c>
      <c r="M45">
        <f t="shared" si="3"/>
        <v>0</v>
      </c>
      <c r="N45">
        <f t="shared" si="4"/>
        <v>1</v>
      </c>
      <c r="O45">
        <f t="shared" si="5"/>
        <v>0</v>
      </c>
    </row>
    <row r="46" spans="1:15" ht="17" thickTop="1" thickBot="1" x14ac:dyDescent="0.5">
      <c r="A46" s="50" t="s">
        <v>147</v>
      </c>
      <c r="B46" s="3" t="s">
        <v>233</v>
      </c>
      <c r="C46" s="3" t="s">
        <v>238</v>
      </c>
      <c r="D46" s="3" t="s">
        <v>239</v>
      </c>
      <c r="E46" s="3" t="str">
        <f t="shared" si="0"/>
        <v>AF0503_February</v>
      </c>
      <c r="F46" s="10">
        <v>62270.294954235767</v>
      </c>
      <c r="G46" s="4" t="str">
        <f t="shared" si="1"/>
        <v>No shock</v>
      </c>
      <c r="H46" s="4">
        <f t="shared" si="2"/>
        <v>0</v>
      </c>
      <c r="I46" s="51">
        <v>-0.94493392070484605</v>
      </c>
      <c r="J46" s="55">
        <v>1</v>
      </c>
      <c r="K46" s="6">
        <v>0</v>
      </c>
      <c r="L46" s="6">
        <v>0</v>
      </c>
      <c r="M46">
        <f t="shared" si="3"/>
        <v>0</v>
      </c>
      <c r="N46">
        <f t="shared" si="4"/>
        <v>0</v>
      </c>
      <c r="O46">
        <f t="shared" si="5"/>
        <v>0</v>
      </c>
    </row>
    <row r="47" spans="1:15" ht="17" thickTop="1" thickBot="1" x14ac:dyDescent="0.5">
      <c r="A47" s="50" t="s">
        <v>147</v>
      </c>
      <c r="B47" s="3" t="s">
        <v>233</v>
      </c>
      <c r="C47" s="3" t="s">
        <v>240</v>
      </c>
      <c r="D47" s="3" t="s">
        <v>241</v>
      </c>
      <c r="E47" s="3" t="str">
        <f t="shared" si="0"/>
        <v>AF0504_February</v>
      </c>
      <c r="F47" s="10">
        <v>35671.265541646397</v>
      </c>
      <c r="G47" s="4" t="str">
        <f t="shared" si="1"/>
        <v>No shock</v>
      </c>
      <c r="H47" s="4">
        <f t="shared" si="2"/>
        <v>0</v>
      </c>
      <c r="I47" s="51">
        <v>-1</v>
      </c>
      <c r="J47" s="55">
        <v>0</v>
      </c>
      <c r="K47" s="6">
        <v>0</v>
      </c>
      <c r="L47" s="6">
        <v>0</v>
      </c>
      <c r="M47">
        <f t="shared" si="3"/>
        <v>0</v>
      </c>
      <c r="N47">
        <f t="shared" si="4"/>
        <v>0</v>
      </c>
      <c r="O47">
        <f t="shared" si="5"/>
        <v>0</v>
      </c>
    </row>
    <row r="48" spans="1:15" ht="17" thickTop="1" thickBot="1" x14ac:dyDescent="0.5">
      <c r="A48" s="50" t="s">
        <v>147</v>
      </c>
      <c r="B48" s="3" t="s">
        <v>233</v>
      </c>
      <c r="C48" s="3" t="s">
        <v>242</v>
      </c>
      <c r="D48" s="3" t="s">
        <v>243</v>
      </c>
      <c r="E48" s="3" t="str">
        <f t="shared" si="0"/>
        <v>AF0505_February</v>
      </c>
      <c r="F48" s="10">
        <v>100528.56824673899</v>
      </c>
      <c r="G48" s="4" t="str">
        <f t="shared" si="1"/>
        <v>Shock</v>
      </c>
      <c r="H48" s="4">
        <f t="shared" si="2"/>
        <v>1</v>
      </c>
      <c r="I48" s="51">
        <v>-0.843184559710495</v>
      </c>
      <c r="J48" s="55">
        <v>13</v>
      </c>
      <c r="K48" s="6">
        <v>6</v>
      </c>
      <c r="L48" s="6">
        <v>0</v>
      </c>
      <c r="M48">
        <f t="shared" si="3"/>
        <v>0</v>
      </c>
      <c r="N48">
        <f t="shared" si="4"/>
        <v>1</v>
      </c>
      <c r="O48">
        <f t="shared" si="5"/>
        <v>0</v>
      </c>
    </row>
    <row r="49" spans="1:15" ht="17" thickTop="1" thickBot="1" x14ac:dyDescent="0.5">
      <c r="A49" s="50" t="s">
        <v>147</v>
      </c>
      <c r="B49" s="3" t="s">
        <v>233</v>
      </c>
      <c r="C49" s="3" t="s">
        <v>244</v>
      </c>
      <c r="D49" s="3" t="s">
        <v>245</v>
      </c>
      <c r="E49" s="3" t="str">
        <f t="shared" si="0"/>
        <v>AF0506_February</v>
      </c>
      <c r="F49" s="10">
        <v>31165.722273363379</v>
      </c>
      <c r="G49" s="4" t="str">
        <f t="shared" si="1"/>
        <v>No shock</v>
      </c>
      <c r="H49" s="4">
        <f t="shared" si="2"/>
        <v>0</v>
      </c>
      <c r="I49" s="51">
        <v>-1.84049079754601E-2</v>
      </c>
      <c r="J49" s="55">
        <v>48</v>
      </c>
      <c r="K49" s="6">
        <v>0</v>
      </c>
      <c r="L49" s="6">
        <v>0</v>
      </c>
      <c r="M49">
        <f t="shared" si="3"/>
        <v>0</v>
      </c>
      <c r="N49">
        <f t="shared" si="4"/>
        <v>0</v>
      </c>
      <c r="O49">
        <f t="shared" si="5"/>
        <v>0</v>
      </c>
    </row>
    <row r="50" spans="1:15" ht="17" thickTop="1" thickBot="1" x14ac:dyDescent="0.5">
      <c r="A50" s="50" t="s">
        <v>147</v>
      </c>
      <c r="B50" s="3" t="s">
        <v>233</v>
      </c>
      <c r="C50" s="3" t="s">
        <v>246</v>
      </c>
      <c r="D50" s="3" t="s">
        <v>247</v>
      </c>
      <c r="E50" s="3" t="str">
        <f t="shared" si="0"/>
        <v>AF0507_February</v>
      </c>
      <c r="F50" s="10">
        <v>34184.697862123976</v>
      </c>
      <c r="G50" s="4" t="str">
        <f t="shared" si="1"/>
        <v>No shock</v>
      </c>
      <c r="H50" s="4">
        <f t="shared" si="2"/>
        <v>0</v>
      </c>
      <c r="I50" s="51">
        <v>-0.38356164383561597</v>
      </c>
      <c r="J50" s="55">
        <v>9</v>
      </c>
      <c r="K50" s="6">
        <v>0</v>
      </c>
      <c r="L50" s="6">
        <v>0</v>
      </c>
      <c r="M50">
        <f t="shared" si="3"/>
        <v>0</v>
      </c>
      <c r="N50">
        <f t="shared" si="4"/>
        <v>0</v>
      </c>
      <c r="O50">
        <f t="shared" si="5"/>
        <v>0</v>
      </c>
    </row>
    <row r="51" spans="1:15" ht="17" thickTop="1" thickBot="1" x14ac:dyDescent="0.5">
      <c r="A51" s="50" t="s">
        <v>147</v>
      </c>
      <c r="B51" s="3" t="s">
        <v>248</v>
      </c>
      <c r="C51" s="3" t="s">
        <v>249</v>
      </c>
      <c r="D51" s="3" t="s">
        <v>250</v>
      </c>
      <c r="E51" s="3" t="str">
        <f t="shared" si="0"/>
        <v>AF0601_February</v>
      </c>
      <c r="F51" s="10">
        <v>238045.6012334456</v>
      </c>
      <c r="G51" s="4" t="str">
        <f t="shared" si="1"/>
        <v>Shock</v>
      </c>
      <c r="H51" s="4">
        <f t="shared" si="2"/>
        <v>2</v>
      </c>
      <c r="I51" s="51">
        <v>-0.12506020227966</v>
      </c>
      <c r="J51" s="55">
        <v>109</v>
      </c>
      <c r="K51" s="6">
        <v>54</v>
      </c>
      <c r="L51" s="6">
        <v>2</v>
      </c>
      <c r="M51">
        <f t="shared" si="3"/>
        <v>0</v>
      </c>
      <c r="N51">
        <f t="shared" si="4"/>
        <v>1</v>
      </c>
      <c r="O51">
        <f t="shared" si="5"/>
        <v>1</v>
      </c>
    </row>
    <row r="52" spans="1:15" ht="17" thickTop="1" thickBot="1" x14ac:dyDescent="0.5">
      <c r="A52" s="50" t="s">
        <v>147</v>
      </c>
      <c r="B52" s="3" t="s">
        <v>248</v>
      </c>
      <c r="C52" s="3" t="s">
        <v>251</v>
      </c>
      <c r="D52" s="3" t="s">
        <v>252</v>
      </c>
      <c r="E52" s="3" t="str">
        <f t="shared" si="0"/>
        <v>AF0602_February</v>
      </c>
      <c r="F52" s="10">
        <v>201721.83159886286</v>
      </c>
      <c r="G52" s="4" t="str">
        <f t="shared" si="1"/>
        <v>Shock</v>
      </c>
      <c r="H52" s="4">
        <f t="shared" si="2"/>
        <v>1</v>
      </c>
      <c r="I52" s="51">
        <v>-1</v>
      </c>
      <c r="J52" s="55">
        <v>0</v>
      </c>
      <c r="K52" s="6">
        <v>2</v>
      </c>
      <c r="L52" s="6">
        <v>0</v>
      </c>
      <c r="M52">
        <f t="shared" si="3"/>
        <v>0</v>
      </c>
      <c r="N52">
        <f t="shared" si="4"/>
        <v>1</v>
      </c>
      <c r="O52">
        <f t="shared" si="5"/>
        <v>0</v>
      </c>
    </row>
    <row r="53" spans="1:15" ht="17" thickTop="1" thickBot="1" x14ac:dyDescent="0.5">
      <c r="A53" s="50" t="s">
        <v>147</v>
      </c>
      <c r="B53" s="3" t="s">
        <v>248</v>
      </c>
      <c r="C53" s="3" t="s">
        <v>253</v>
      </c>
      <c r="D53" s="3" t="s">
        <v>254</v>
      </c>
      <c r="E53" s="3" t="str">
        <f t="shared" si="0"/>
        <v>AF0603_February</v>
      </c>
      <c r="F53" s="10">
        <v>222699.76319205342</v>
      </c>
      <c r="G53" s="4" t="str">
        <f t="shared" si="1"/>
        <v>Shock</v>
      </c>
      <c r="H53" s="4">
        <f t="shared" si="2"/>
        <v>1</v>
      </c>
      <c r="I53" s="51">
        <v>-0.94128009395184997</v>
      </c>
      <c r="J53" s="55">
        <v>2</v>
      </c>
      <c r="K53" s="6">
        <v>7</v>
      </c>
      <c r="L53" s="6">
        <v>0</v>
      </c>
      <c r="M53">
        <f t="shared" si="3"/>
        <v>0</v>
      </c>
      <c r="N53">
        <f t="shared" si="4"/>
        <v>1</v>
      </c>
      <c r="O53">
        <f t="shared" si="5"/>
        <v>0</v>
      </c>
    </row>
    <row r="54" spans="1:15" ht="17" thickTop="1" thickBot="1" x14ac:dyDescent="0.5">
      <c r="A54" s="50" t="s">
        <v>147</v>
      </c>
      <c r="B54" s="3" t="s">
        <v>248</v>
      </c>
      <c r="C54" s="3" t="s">
        <v>255</v>
      </c>
      <c r="D54" s="3" t="s">
        <v>256</v>
      </c>
      <c r="E54" s="3" t="str">
        <f t="shared" si="0"/>
        <v>AF0604_February</v>
      </c>
      <c r="F54" s="10">
        <v>112296.79380082421</v>
      </c>
      <c r="G54" s="4" t="str">
        <f t="shared" si="1"/>
        <v>No shock</v>
      </c>
      <c r="H54" s="4">
        <f t="shared" si="2"/>
        <v>0</v>
      </c>
      <c r="I54" s="51">
        <v>-0.61832061068702304</v>
      </c>
      <c r="J54" s="55">
        <v>6</v>
      </c>
      <c r="K54" s="6">
        <v>0</v>
      </c>
      <c r="L54" s="6">
        <v>0</v>
      </c>
      <c r="M54">
        <f t="shared" si="3"/>
        <v>0</v>
      </c>
      <c r="N54">
        <f t="shared" si="4"/>
        <v>0</v>
      </c>
      <c r="O54">
        <f t="shared" si="5"/>
        <v>0</v>
      </c>
    </row>
    <row r="55" spans="1:15" ht="17" thickTop="1" thickBot="1" x14ac:dyDescent="0.5">
      <c r="A55" s="50" t="s">
        <v>147</v>
      </c>
      <c r="B55" s="3" t="s">
        <v>248</v>
      </c>
      <c r="C55" s="3" t="s">
        <v>257</v>
      </c>
      <c r="D55" s="3" t="s">
        <v>258</v>
      </c>
      <c r="E55" s="3" t="str">
        <f t="shared" si="0"/>
        <v>AF0605_February</v>
      </c>
      <c r="F55" s="10">
        <v>91043.021563807255</v>
      </c>
      <c r="G55" s="4" t="str">
        <f t="shared" si="1"/>
        <v>Shock</v>
      </c>
      <c r="H55" s="4">
        <f t="shared" si="2"/>
        <v>1</v>
      </c>
      <c r="I55" s="51">
        <v>-0.43296881328473102</v>
      </c>
      <c r="J55" s="55">
        <v>28</v>
      </c>
      <c r="K55" s="6">
        <v>43</v>
      </c>
      <c r="L55" s="6">
        <v>0</v>
      </c>
      <c r="M55">
        <f t="shared" si="3"/>
        <v>0</v>
      </c>
      <c r="N55">
        <f t="shared" si="4"/>
        <v>1</v>
      </c>
      <c r="O55">
        <f t="shared" si="5"/>
        <v>0</v>
      </c>
    </row>
    <row r="56" spans="1:15" ht="17" thickTop="1" thickBot="1" x14ac:dyDescent="0.5">
      <c r="A56" s="50" t="s">
        <v>147</v>
      </c>
      <c r="B56" s="3" t="s">
        <v>248</v>
      </c>
      <c r="C56" s="3" t="s">
        <v>259</v>
      </c>
      <c r="D56" s="3" t="s">
        <v>260</v>
      </c>
      <c r="E56" s="3" t="str">
        <f t="shared" si="0"/>
        <v>AF0606_February</v>
      </c>
      <c r="F56" s="10">
        <v>91546.207751631766</v>
      </c>
      <c r="G56" s="4" t="str">
        <f t="shared" si="1"/>
        <v>No shock</v>
      </c>
      <c r="H56" s="4">
        <f t="shared" si="2"/>
        <v>0</v>
      </c>
      <c r="I56" s="51">
        <v>-1</v>
      </c>
      <c r="J56" s="55">
        <v>0</v>
      </c>
      <c r="K56" s="6">
        <v>0</v>
      </c>
      <c r="L56" s="6">
        <v>0</v>
      </c>
      <c r="M56">
        <f t="shared" si="3"/>
        <v>0</v>
      </c>
      <c r="N56">
        <f t="shared" si="4"/>
        <v>0</v>
      </c>
      <c r="O56">
        <f t="shared" si="5"/>
        <v>0</v>
      </c>
    </row>
    <row r="57" spans="1:15" ht="17" thickTop="1" thickBot="1" x14ac:dyDescent="0.5">
      <c r="A57" s="50" t="s">
        <v>147</v>
      </c>
      <c r="B57" s="3" t="s">
        <v>248</v>
      </c>
      <c r="C57" s="3" t="s">
        <v>261</v>
      </c>
      <c r="D57" s="3" t="s">
        <v>262</v>
      </c>
      <c r="E57" s="3" t="str">
        <f t="shared" si="0"/>
        <v>AF0607_February</v>
      </c>
      <c r="F57" s="10">
        <v>111824.58624222687</v>
      </c>
      <c r="G57" s="4" t="str">
        <f t="shared" si="1"/>
        <v>Shock</v>
      </c>
      <c r="H57" s="4">
        <f t="shared" si="2"/>
        <v>1</v>
      </c>
      <c r="I57" s="51">
        <v>-1</v>
      </c>
      <c r="J57" s="55">
        <v>0</v>
      </c>
      <c r="K57" s="6">
        <v>2</v>
      </c>
      <c r="L57" s="6">
        <v>0</v>
      </c>
      <c r="M57">
        <f t="shared" si="3"/>
        <v>0</v>
      </c>
      <c r="N57">
        <f t="shared" si="4"/>
        <v>1</v>
      </c>
      <c r="O57">
        <f t="shared" si="5"/>
        <v>0</v>
      </c>
    </row>
    <row r="58" spans="1:15" ht="17" thickTop="1" thickBot="1" x14ac:dyDescent="0.5">
      <c r="A58" s="50" t="s">
        <v>147</v>
      </c>
      <c r="B58" s="3" t="s">
        <v>248</v>
      </c>
      <c r="C58" s="3" t="s">
        <v>263</v>
      </c>
      <c r="D58" s="3" t="s">
        <v>264</v>
      </c>
      <c r="E58" s="3" t="str">
        <f t="shared" si="0"/>
        <v>AF0608_February</v>
      </c>
      <c r="F58" s="10">
        <v>208272.01488305468</v>
      </c>
      <c r="G58" s="4" t="str">
        <f t="shared" si="1"/>
        <v>Shock</v>
      </c>
      <c r="H58" s="4">
        <f t="shared" si="2"/>
        <v>1</v>
      </c>
      <c r="I58" s="51">
        <v>-0.766156462585034</v>
      </c>
      <c r="J58" s="55">
        <v>11</v>
      </c>
      <c r="K58" s="6">
        <v>5</v>
      </c>
      <c r="L58" s="6">
        <v>0</v>
      </c>
      <c r="M58">
        <f t="shared" si="3"/>
        <v>0</v>
      </c>
      <c r="N58">
        <f t="shared" si="4"/>
        <v>1</v>
      </c>
      <c r="O58">
        <f t="shared" si="5"/>
        <v>0</v>
      </c>
    </row>
    <row r="59" spans="1:15" ht="17" thickTop="1" thickBot="1" x14ac:dyDescent="0.5">
      <c r="A59" s="50" t="s">
        <v>147</v>
      </c>
      <c r="B59" s="3" t="s">
        <v>248</v>
      </c>
      <c r="C59" s="3" t="s">
        <v>265</v>
      </c>
      <c r="D59" s="3" t="s">
        <v>266</v>
      </c>
      <c r="E59" s="3" t="str">
        <f t="shared" si="0"/>
        <v>AF0609_February</v>
      </c>
      <c r="F59" s="10">
        <v>113605.48884897266</v>
      </c>
      <c r="G59" s="4" t="str">
        <f t="shared" si="1"/>
        <v>Shock</v>
      </c>
      <c r="H59" s="4">
        <f t="shared" si="2"/>
        <v>1</v>
      </c>
      <c r="I59" s="51">
        <v>0.431718061674009</v>
      </c>
      <c r="J59" s="55">
        <v>13</v>
      </c>
      <c r="K59" s="6">
        <v>23</v>
      </c>
      <c r="L59" s="6">
        <v>0</v>
      </c>
      <c r="M59">
        <f t="shared" si="3"/>
        <v>0</v>
      </c>
      <c r="N59">
        <f t="shared" si="4"/>
        <v>1</v>
      </c>
      <c r="O59">
        <f t="shared" si="5"/>
        <v>0</v>
      </c>
    </row>
    <row r="60" spans="1:15" ht="17" thickTop="1" thickBot="1" x14ac:dyDescent="0.5">
      <c r="A60" s="50" t="s">
        <v>147</v>
      </c>
      <c r="B60" s="3" t="s">
        <v>248</v>
      </c>
      <c r="C60" s="3" t="s">
        <v>267</v>
      </c>
      <c r="D60" s="3" t="s">
        <v>268</v>
      </c>
      <c r="E60" s="3" t="str">
        <f t="shared" si="0"/>
        <v>AF0610_February</v>
      </c>
      <c r="F60" s="10">
        <v>57313.292874283616</v>
      </c>
      <c r="G60" s="4" t="str">
        <f t="shared" si="1"/>
        <v>No shock</v>
      </c>
      <c r="H60" s="4">
        <f t="shared" si="2"/>
        <v>0</v>
      </c>
      <c r="I60" s="51">
        <v>-1</v>
      </c>
      <c r="J60" s="55">
        <v>0</v>
      </c>
      <c r="K60" s="6">
        <v>0</v>
      </c>
      <c r="L60" s="6">
        <v>0</v>
      </c>
      <c r="M60">
        <f t="shared" si="3"/>
        <v>0</v>
      </c>
      <c r="N60">
        <f t="shared" si="4"/>
        <v>0</v>
      </c>
      <c r="O60">
        <f t="shared" si="5"/>
        <v>0</v>
      </c>
    </row>
    <row r="61" spans="1:15" ht="17" thickTop="1" thickBot="1" x14ac:dyDescent="0.5">
      <c r="A61" s="50" t="s">
        <v>147</v>
      </c>
      <c r="B61" s="3" t="s">
        <v>248</v>
      </c>
      <c r="C61" s="3" t="s">
        <v>269</v>
      </c>
      <c r="D61" s="3" t="s">
        <v>270</v>
      </c>
      <c r="E61" s="3" t="str">
        <f t="shared" si="0"/>
        <v>AF0611_February</v>
      </c>
      <c r="F61" s="10">
        <v>73038.503944390992</v>
      </c>
      <c r="G61" s="4" t="str">
        <f t="shared" si="1"/>
        <v>Shock</v>
      </c>
      <c r="H61" s="4">
        <f t="shared" si="2"/>
        <v>1</v>
      </c>
      <c r="I61" s="51">
        <v>-0.31034482758620702</v>
      </c>
      <c r="J61" s="55">
        <v>2</v>
      </c>
      <c r="K61" s="6">
        <v>3</v>
      </c>
      <c r="L61" s="6">
        <v>0</v>
      </c>
      <c r="M61">
        <f t="shared" si="3"/>
        <v>0</v>
      </c>
      <c r="N61">
        <f t="shared" si="4"/>
        <v>1</v>
      </c>
      <c r="O61">
        <f t="shared" si="5"/>
        <v>0</v>
      </c>
    </row>
    <row r="62" spans="1:15" ht="17" thickTop="1" thickBot="1" x14ac:dyDescent="0.5">
      <c r="A62" s="50" t="s">
        <v>147</v>
      </c>
      <c r="B62" s="3" t="s">
        <v>248</v>
      </c>
      <c r="C62" s="3" t="s">
        <v>271</v>
      </c>
      <c r="D62" s="3" t="s">
        <v>272</v>
      </c>
      <c r="E62" s="3" t="str">
        <f t="shared" si="0"/>
        <v>AF0612_February</v>
      </c>
      <c r="F62" s="10">
        <v>52173.245366723822</v>
      </c>
      <c r="G62" s="4" t="str">
        <f t="shared" si="1"/>
        <v>No shock</v>
      </c>
      <c r="H62" s="4">
        <f t="shared" si="2"/>
        <v>0</v>
      </c>
      <c r="I62" s="51">
        <v>-0.74747474747474796</v>
      </c>
      <c r="J62" s="55">
        <v>1</v>
      </c>
      <c r="K62" s="6">
        <v>0</v>
      </c>
      <c r="L62" s="6">
        <v>0</v>
      </c>
      <c r="M62">
        <f t="shared" si="3"/>
        <v>0</v>
      </c>
      <c r="N62">
        <f t="shared" si="4"/>
        <v>0</v>
      </c>
      <c r="O62">
        <f t="shared" si="5"/>
        <v>0</v>
      </c>
    </row>
    <row r="63" spans="1:15" ht="17" thickTop="1" thickBot="1" x14ac:dyDescent="0.5">
      <c r="A63" s="50" t="s">
        <v>147</v>
      </c>
      <c r="B63" s="3" t="s">
        <v>248</v>
      </c>
      <c r="C63" s="3" t="s">
        <v>273</v>
      </c>
      <c r="D63" s="3" t="s">
        <v>274</v>
      </c>
      <c r="E63" s="3" t="str">
        <f t="shared" si="0"/>
        <v>AF0613_February</v>
      </c>
      <c r="F63" s="10">
        <v>74907.597050938435</v>
      </c>
      <c r="G63" s="4" t="str">
        <f t="shared" si="1"/>
        <v>No shock</v>
      </c>
      <c r="H63" s="4">
        <f t="shared" si="2"/>
        <v>0</v>
      </c>
      <c r="I63" s="51">
        <v>-0.55719557195572</v>
      </c>
      <c r="J63" s="55">
        <v>12</v>
      </c>
      <c r="K63" s="6">
        <v>0</v>
      </c>
      <c r="L63" s="6">
        <v>0</v>
      </c>
      <c r="M63">
        <f t="shared" si="3"/>
        <v>0</v>
      </c>
      <c r="N63">
        <f t="shared" si="4"/>
        <v>0</v>
      </c>
      <c r="O63">
        <f t="shared" si="5"/>
        <v>0</v>
      </c>
    </row>
    <row r="64" spans="1:15" ht="17" thickTop="1" thickBot="1" x14ac:dyDescent="0.5">
      <c r="A64" s="50" t="s">
        <v>147</v>
      </c>
      <c r="B64" s="3" t="s">
        <v>248</v>
      </c>
      <c r="C64" s="3" t="s">
        <v>275</v>
      </c>
      <c r="D64" s="3" t="s">
        <v>276</v>
      </c>
      <c r="E64" s="3" t="str">
        <f t="shared" si="0"/>
        <v>AF0614_February</v>
      </c>
      <c r="F64" s="10">
        <v>61550.638606264241</v>
      </c>
      <c r="G64" s="4" t="str">
        <f t="shared" si="1"/>
        <v>No shock</v>
      </c>
      <c r="H64" s="4">
        <f t="shared" si="2"/>
        <v>0</v>
      </c>
      <c r="I64" s="51">
        <v>-1</v>
      </c>
      <c r="J64" s="55">
        <v>0</v>
      </c>
      <c r="K64" s="6">
        <v>0</v>
      </c>
      <c r="L64" s="6">
        <v>0</v>
      </c>
      <c r="M64">
        <f t="shared" si="3"/>
        <v>0</v>
      </c>
      <c r="N64">
        <f t="shared" si="4"/>
        <v>0</v>
      </c>
      <c r="O64">
        <f t="shared" si="5"/>
        <v>0</v>
      </c>
    </row>
    <row r="65" spans="1:15" ht="17" thickTop="1" thickBot="1" x14ac:dyDescent="0.5">
      <c r="A65" s="50" t="s">
        <v>147</v>
      </c>
      <c r="B65" s="3" t="s">
        <v>248</v>
      </c>
      <c r="C65" s="3" t="s">
        <v>277</v>
      </c>
      <c r="D65" s="3" t="s">
        <v>278</v>
      </c>
      <c r="E65" s="3" t="str">
        <f t="shared" si="0"/>
        <v>AF0615_February</v>
      </c>
      <c r="F65" s="10">
        <v>154950.56993632004</v>
      </c>
      <c r="G65" s="4" t="str">
        <f t="shared" si="1"/>
        <v>Shock</v>
      </c>
      <c r="H65" s="4">
        <f t="shared" si="2"/>
        <v>1</v>
      </c>
      <c r="I65" s="51">
        <v>-0.77992957746478897</v>
      </c>
      <c r="J65" s="55">
        <v>5</v>
      </c>
      <c r="K65" s="6">
        <v>3</v>
      </c>
      <c r="L65" s="6">
        <v>0</v>
      </c>
      <c r="M65">
        <f t="shared" si="3"/>
        <v>0</v>
      </c>
      <c r="N65">
        <f t="shared" si="4"/>
        <v>1</v>
      </c>
      <c r="O65">
        <f t="shared" si="5"/>
        <v>0</v>
      </c>
    </row>
    <row r="66" spans="1:15" ht="17" thickTop="1" thickBot="1" x14ac:dyDescent="0.5">
      <c r="A66" s="50" t="s">
        <v>147</v>
      </c>
      <c r="B66" s="3" t="s">
        <v>248</v>
      </c>
      <c r="C66" s="3" t="s">
        <v>279</v>
      </c>
      <c r="D66" s="3" t="s">
        <v>280</v>
      </c>
      <c r="E66" s="3" t="str">
        <f t="shared" si="0"/>
        <v>AF0616_February</v>
      </c>
      <c r="F66" s="10">
        <v>108494.4665294157</v>
      </c>
      <c r="G66" s="4" t="str">
        <f t="shared" si="1"/>
        <v>Shock</v>
      </c>
      <c r="H66" s="4">
        <f t="shared" si="2"/>
        <v>1</v>
      </c>
      <c r="I66" s="51">
        <v>-0.74779319041614101</v>
      </c>
      <c r="J66" s="55">
        <v>52</v>
      </c>
      <c r="K66" s="6">
        <v>118</v>
      </c>
      <c r="L66" s="6">
        <v>0</v>
      </c>
      <c r="M66">
        <f t="shared" si="3"/>
        <v>0</v>
      </c>
      <c r="N66">
        <f t="shared" si="4"/>
        <v>1</v>
      </c>
      <c r="O66">
        <f t="shared" si="5"/>
        <v>0</v>
      </c>
    </row>
    <row r="67" spans="1:15" ht="17" thickTop="1" thickBot="1" x14ac:dyDescent="0.5">
      <c r="A67" s="50" t="s">
        <v>147</v>
      </c>
      <c r="B67" s="3" t="s">
        <v>248</v>
      </c>
      <c r="C67" s="3" t="s">
        <v>281</v>
      </c>
      <c r="D67" s="3" t="s">
        <v>282</v>
      </c>
      <c r="E67" s="3" t="str">
        <f t="shared" si="0"/>
        <v>AF0617_February</v>
      </c>
      <c r="F67" s="10">
        <v>78092.001105629941</v>
      </c>
      <c r="G67" s="4" t="str">
        <f t="shared" si="1"/>
        <v>Shock</v>
      </c>
      <c r="H67" s="4">
        <f t="shared" ref="H67:H130" si="6">SUM(M67:O67)</f>
        <v>1</v>
      </c>
      <c r="I67" s="51">
        <v>-0.52025586353944597</v>
      </c>
      <c r="J67" s="55">
        <v>9</v>
      </c>
      <c r="K67" s="6">
        <v>5</v>
      </c>
      <c r="L67" s="6">
        <v>0</v>
      </c>
      <c r="M67">
        <f t="shared" si="3"/>
        <v>0</v>
      </c>
      <c r="N67">
        <f t="shared" ref="N67:N130" si="7">IF(K67&gt;0, 1, 0)</f>
        <v>1</v>
      </c>
      <c r="O67">
        <f t="shared" ref="O67:O130" si="8">IF(L67&gt;0, 1, 0)</f>
        <v>0</v>
      </c>
    </row>
    <row r="68" spans="1:15" ht="17" thickTop="1" thickBot="1" x14ac:dyDescent="0.5">
      <c r="A68" s="50" t="s">
        <v>147</v>
      </c>
      <c r="B68" s="3" t="s">
        <v>248</v>
      </c>
      <c r="C68" s="3" t="s">
        <v>283</v>
      </c>
      <c r="D68" s="3" t="s">
        <v>284</v>
      </c>
      <c r="E68" s="3" t="str">
        <f t="shared" ref="E68:E131" si="9">_xlfn.CONCAT(D68,"_",A68)</f>
        <v>AF0618_February</v>
      </c>
      <c r="F68" s="10">
        <v>45269.010074969694</v>
      </c>
      <c r="G68" s="4" t="str">
        <f t="shared" ref="G68:G131" si="10">IF(H68&gt;0, "Shock", "No shock")</f>
        <v>Shock</v>
      </c>
      <c r="H68" s="4">
        <f t="shared" si="6"/>
        <v>1</v>
      </c>
      <c r="I68" s="51">
        <v>-1</v>
      </c>
      <c r="J68" s="55">
        <v>0</v>
      </c>
      <c r="K68" s="6">
        <v>3</v>
      </c>
      <c r="L68" s="6">
        <v>0</v>
      </c>
      <c r="M68">
        <f t="shared" ref="M68:M131" si="11">IF(I68&gt;=0.66, 1, 0)</f>
        <v>0</v>
      </c>
      <c r="N68">
        <f t="shared" si="7"/>
        <v>1</v>
      </c>
      <c r="O68">
        <f t="shared" si="8"/>
        <v>0</v>
      </c>
    </row>
    <row r="69" spans="1:15" ht="17" thickTop="1" thickBot="1" x14ac:dyDescent="0.5">
      <c r="A69" s="50" t="s">
        <v>147</v>
      </c>
      <c r="B69" s="3" t="s">
        <v>248</v>
      </c>
      <c r="C69" s="3" t="s">
        <v>285</v>
      </c>
      <c r="D69" s="3" t="s">
        <v>286</v>
      </c>
      <c r="E69" s="3" t="str">
        <f t="shared" si="9"/>
        <v>AF0619_February</v>
      </c>
      <c r="F69" s="10">
        <v>107085.74976197489</v>
      </c>
      <c r="G69" s="4" t="str">
        <f t="shared" si="10"/>
        <v>No shock</v>
      </c>
      <c r="H69" s="4">
        <f t="shared" si="6"/>
        <v>0</v>
      </c>
      <c r="I69" s="51">
        <v>-1</v>
      </c>
      <c r="J69" s="55">
        <v>0</v>
      </c>
      <c r="K69" s="6">
        <v>0</v>
      </c>
      <c r="L69" s="6">
        <v>0</v>
      </c>
      <c r="M69">
        <f t="shared" si="11"/>
        <v>0</v>
      </c>
      <c r="N69">
        <f t="shared" si="7"/>
        <v>0</v>
      </c>
      <c r="O69">
        <f t="shared" si="8"/>
        <v>0</v>
      </c>
    </row>
    <row r="70" spans="1:15" ht="17" thickTop="1" thickBot="1" x14ac:dyDescent="0.5">
      <c r="A70" s="50" t="s">
        <v>147</v>
      </c>
      <c r="B70" s="3" t="s">
        <v>248</v>
      </c>
      <c r="C70" s="3" t="s">
        <v>287</v>
      </c>
      <c r="D70" s="3" t="s">
        <v>288</v>
      </c>
      <c r="E70" s="3" t="str">
        <f t="shared" si="9"/>
        <v>AF0620_February</v>
      </c>
      <c r="F70" s="10">
        <v>36698.434132799703</v>
      </c>
      <c r="G70" s="4" t="str">
        <f t="shared" si="10"/>
        <v>No shock</v>
      </c>
      <c r="H70" s="4">
        <f t="shared" si="6"/>
        <v>0</v>
      </c>
      <c r="I70" s="51">
        <v>-1</v>
      </c>
      <c r="J70" s="55">
        <v>0</v>
      </c>
      <c r="K70" s="6">
        <v>0</v>
      </c>
      <c r="L70" s="6">
        <v>0</v>
      </c>
      <c r="M70">
        <f t="shared" si="11"/>
        <v>0</v>
      </c>
      <c r="N70">
        <f t="shared" si="7"/>
        <v>0</v>
      </c>
      <c r="O70">
        <f t="shared" si="8"/>
        <v>0</v>
      </c>
    </row>
    <row r="71" spans="1:15" ht="17" thickTop="1" thickBot="1" x14ac:dyDescent="0.5">
      <c r="A71" s="50" t="s">
        <v>147</v>
      </c>
      <c r="B71" s="3" t="s">
        <v>248</v>
      </c>
      <c r="C71" s="3" t="s">
        <v>289</v>
      </c>
      <c r="D71" s="3" t="s">
        <v>290</v>
      </c>
      <c r="E71" s="3" t="str">
        <f t="shared" si="9"/>
        <v>AF0621_February</v>
      </c>
      <c r="F71" s="10">
        <v>61548.307376878605</v>
      </c>
      <c r="G71" s="4" t="str">
        <f t="shared" si="10"/>
        <v>Shock</v>
      </c>
      <c r="H71" s="4">
        <f t="shared" si="6"/>
        <v>1</v>
      </c>
      <c r="I71" s="51">
        <v>-1</v>
      </c>
      <c r="J71" s="55">
        <v>0</v>
      </c>
      <c r="K71" s="6">
        <v>11</v>
      </c>
      <c r="L71" s="6">
        <v>0</v>
      </c>
      <c r="M71">
        <f t="shared" si="11"/>
        <v>0</v>
      </c>
      <c r="N71">
        <f t="shared" si="7"/>
        <v>1</v>
      </c>
      <c r="O71">
        <f t="shared" si="8"/>
        <v>0</v>
      </c>
    </row>
    <row r="72" spans="1:15" ht="17" thickTop="1" thickBot="1" x14ac:dyDescent="0.5">
      <c r="A72" s="50" t="s">
        <v>147</v>
      </c>
      <c r="B72" s="3" t="s">
        <v>248</v>
      </c>
      <c r="C72" s="3" t="s">
        <v>291</v>
      </c>
      <c r="D72" s="3" t="s">
        <v>292</v>
      </c>
      <c r="E72" s="3" t="str">
        <f t="shared" si="9"/>
        <v>AF0622_February</v>
      </c>
      <c r="F72" s="10">
        <v>34354.433664453369</v>
      </c>
      <c r="G72" s="4" t="str">
        <f t="shared" si="10"/>
        <v>No shock</v>
      </c>
      <c r="H72" s="4">
        <f t="shared" si="6"/>
        <v>0</v>
      </c>
      <c r="I72" s="51">
        <v>-0.89473684210526305</v>
      </c>
      <c r="J72" s="55">
        <v>1</v>
      </c>
      <c r="K72" s="6">
        <v>0</v>
      </c>
      <c r="L72" s="6">
        <v>0</v>
      </c>
      <c r="M72">
        <f t="shared" si="11"/>
        <v>0</v>
      </c>
      <c r="N72">
        <f t="shared" si="7"/>
        <v>0</v>
      </c>
      <c r="O72">
        <f t="shared" si="8"/>
        <v>0</v>
      </c>
    </row>
    <row r="73" spans="1:15" ht="17" thickTop="1" thickBot="1" x14ac:dyDescent="0.5">
      <c r="A73" s="50" t="s">
        <v>147</v>
      </c>
      <c r="B73" s="3" t="s">
        <v>293</v>
      </c>
      <c r="C73" s="3" t="s">
        <v>294</v>
      </c>
      <c r="D73" s="3" t="s">
        <v>295</v>
      </c>
      <c r="E73" s="3" t="str">
        <f t="shared" si="9"/>
        <v>AF0701_February</v>
      </c>
      <c r="F73" s="10">
        <v>229108.08292138932</v>
      </c>
      <c r="G73" s="4" t="str">
        <f t="shared" si="10"/>
        <v>Shock</v>
      </c>
      <c r="H73" s="4">
        <f t="shared" si="6"/>
        <v>1</v>
      </c>
      <c r="I73" s="51">
        <v>-0.90766389658356394</v>
      </c>
      <c r="J73" s="55">
        <v>2</v>
      </c>
      <c r="K73" s="6">
        <v>31</v>
      </c>
      <c r="L73" s="6">
        <v>0</v>
      </c>
      <c r="M73">
        <f t="shared" si="11"/>
        <v>0</v>
      </c>
      <c r="N73">
        <f t="shared" si="7"/>
        <v>1</v>
      </c>
      <c r="O73">
        <f t="shared" si="8"/>
        <v>0</v>
      </c>
    </row>
    <row r="74" spans="1:15" ht="17" thickTop="1" thickBot="1" x14ac:dyDescent="0.5">
      <c r="A74" s="50" t="s">
        <v>147</v>
      </c>
      <c r="B74" s="3" t="s">
        <v>293</v>
      </c>
      <c r="C74" s="3" t="s">
        <v>296</v>
      </c>
      <c r="D74" s="3" t="s">
        <v>297</v>
      </c>
      <c r="E74" s="3" t="str">
        <f t="shared" si="9"/>
        <v>AF0702_February</v>
      </c>
      <c r="F74" s="10">
        <v>126374.23308497002</v>
      </c>
      <c r="G74" s="4" t="str">
        <f t="shared" si="10"/>
        <v>No shock</v>
      </c>
      <c r="H74" s="4">
        <f t="shared" si="6"/>
        <v>0</v>
      </c>
      <c r="I74" s="51">
        <v>-1</v>
      </c>
      <c r="J74" s="55">
        <v>0</v>
      </c>
      <c r="K74" s="6">
        <v>0</v>
      </c>
      <c r="L74" s="6">
        <v>0</v>
      </c>
      <c r="M74">
        <f t="shared" si="11"/>
        <v>0</v>
      </c>
      <c r="N74">
        <f t="shared" si="7"/>
        <v>0</v>
      </c>
      <c r="O74">
        <f t="shared" si="8"/>
        <v>0</v>
      </c>
    </row>
    <row r="75" spans="1:15" ht="17" thickTop="1" thickBot="1" x14ac:dyDescent="0.5">
      <c r="A75" s="50" t="s">
        <v>147</v>
      </c>
      <c r="B75" s="3" t="s">
        <v>293</v>
      </c>
      <c r="C75" s="3" t="s">
        <v>298</v>
      </c>
      <c r="D75" s="3" t="s">
        <v>299</v>
      </c>
      <c r="E75" s="3" t="str">
        <f t="shared" si="9"/>
        <v>AF0703_February</v>
      </c>
      <c r="F75" s="10">
        <v>113485.42293327689</v>
      </c>
      <c r="G75" s="4" t="str">
        <f t="shared" si="10"/>
        <v>No shock</v>
      </c>
      <c r="H75" s="4">
        <f t="shared" si="6"/>
        <v>0</v>
      </c>
      <c r="I75" s="51">
        <v>-1</v>
      </c>
      <c r="J75" s="55">
        <v>0</v>
      </c>
      <c r="K75" s="6">
        <v>0</v>
      </c>
      <c r="L75" s="6">
        <v>0</v>
      </c>
      <c r="M75">
        <f t="shared" si="11"/>
        <v>0</v>
      </c>
      <c r="N75">
        <f t="shared" si="7"/>
        <v>0</v>
      </c>
      <c r="O75">
        <f t="shared" si="8"/>
        <v>0</v>
      </c>
    </row>
    <row r="76" spans="1:15" ht="17" thickTop="1" thickBot="1" x14ac:dyDescent="0.5">
      <c r="A76" s="50" t="s">
        <v>147</v>
      </c>
      <c r="B76" s="3" t="s">
        <v>293</v>
      </c>
      <c r="C76" s="3" t="s">
        <v>300</v>
      </c>
      <c r="D76" s="3" t="s">
        <v>301</v>
      </c>
      <c r="E76" s="3" t="str">
        <f t="shared" si="9"/>
        <v>AF0704_February</v>
      </c>
      <c r="F76" s="10">
        <v>148699.72553494107</v>
      </c>
      <c r="G76" s="4" t="str">
        <f t="shared" si="10"/>
        <v>Shock</v>
      </c>
      <c r="H76" s="4">
        <f t="shared" si="6"/>
        <v>1</v>
      </c>
      <c r="I76" s="51">
        <v>-0.89462592202318203</v>
      </c>
      <c r="J76" s="55">
        <v>4</v>
      </c>
      <c r="K76" s="6">
        <v>4</v>
      </c>
      <c r="L76" s="6">
        <v>0</v>
      </c>
      <c r="M76">
        <f t="shared" si="11"/>
        <v>0</v>
      </c>
      <c r="N76">
        <f t="shared" si="7"/>
        <v>1</v>
      </c>
      <c r="O76">
        <f t="shared" si="8"/>
        <v>0</v>
      </c>
    </row>
    <row r="77" spans="1:15" ht="17" thickTop="1" thickBot="1" x14ac:dyDescent="0.5">
      <c r="A77" s="50" t="s">
        <v>147</v>
      </c>
      <c r="B77" s="3" t="s">
        <v>293</v>
      </c>
      <c r="C77" s="3" t="s">
        <v>302</v>
      </c>
      <c r="D77" s="3" t="s">
        <v>303</v>
      </c>
      <c r="E77" s="3" t="str">
        <f t="shared" si="9"/>
        <v>AF0705_February</v>
      </c>
      <c r="F77" s="10">
        <v>59919.723911332483</v>
      </c>
      <c r="G77" s="4" t="str">
        <f t="shared" si="10"/>
        <v>No shock</v>
      </c>
      <c r="H77" s="4">
        <f t="shared" si="6"/>
        <v>0</v>
      </c>
      <c r="I77" s="51">
        <v>-0.26470588235294101</v>
      </c>
      <c r="J77" s="55">
        <v>1</v>
      </c>
      <c r="K77" s="6">
        <v>0</v>
      </c>
      <c r="L77" s="6">
        <v>0</v>
      </c>
      <c r="M77">
        <f t="shared" si="11"/>
        <v>0</v>
      </c>
      <c r="N77">
        <f t="shared" si="7"/>
        <v>0</v>
      </c>
      <c r="O77">
        <f t="shared" si="8"/>
        <v>0</v>
      </c>
    </row>
    <row r="78" spans="1:15" ht="17" thickTop="1" thickBot="1" x14ac:dyDescent="0.5">
      <c r="A78" s="50" t="s">
        <v>147</v>
      </c>
      <c r="B78" s="3" t="s">
        <v>304</v>
      </c>
      <c r="C78" s="3" t="s">
        <v>305</v>
      </c>
      <c r="D78" s="3" t="s">
        <v>306</v>
      </c>
      <c r="E78" s="3" t="str">
        <f t="shared" si="9"/>
        <v>AF0801_February</v>
      </c>
      <c r="F78" s="10">
        <v>35046.799299091239</v>
      </c>
      <c r="G78" s="4" t="str">
        <f t="shared" si="10"/>
        <v>Shock</v>
      </c>
      <c r="H78" s="4">
        <f t="shared" si="6"/>
        <v>2</v>
      </c>
      <c r="I78" s="51">
        <v>49</v>
      </c>
      <c r="J78" s="55">
        <v>3</v>
      </c>
      <c r="K78" s="6">
        <v>1</v>
      </c>
      <c r="L78" s="6">
        <v>0</v>
      </c>
      <c r="M78">
        <f t="shared" si="11"/>
        <v>1</v>
      </c>
      <c r="N78">
        <f t="shared" si="7"/>
        <v>1</v>
      </c>
      <c r="O78">
        <f t="shared" si="8"/>
        <v>0</v>
      </c>
    </row>
    <row r="79" spans="1:15" ht="17" thickTop="1" thickBot="1" x14ac:dyDescent="0.5">
      <c r="A79" s="50" t="s">
        <v>147</v>
      </c>
      <c r="B79" s="3" t="s">
        <v>304</v>
      </c>
      <c r="C79" s="3" t="s">
        <v>307</v>
      </c>
      <c r="D79" s="3" t="s">
        <v>308</v>
      </c>
      <c r="E79" s="3" t="str">
        <f t="shared" si="9"/>
        <v>AF0802_February</v>
      </c>
      <c r="F79" s="10">
        <v>30697.802052059764</v>
      </c>
      <c r="G79" s="4" t="str">
        <f t="shared" si="10"/>
        <v>No shock</v>
      </c>
      <c r="H79" s="4">
        <f t="shared" si="6"/>
        <v>0</v>
      </c>
      <c r="I79" s="51">
        <v>-1</v>
      </c>
      <c r="J79" s="55">
        <v>0</v>
      </c>
      <c r="K79" s="6">
        <v>0</v>
      </c>
      <c r="L79" s="6">
        <v>0</v>
      </c>
      <c r="M79">
        <f t="shared" si="11"/>
        <v>0</v>
      </c>
      <c r="N79">
        <f t="shared" si="7"/>
        <v>0</v>
      </c>
      <c r="O79">
        <f t="shared" si="8"/>
        <v>0</v>
      </c>
    </row>
    <row r="80" spans="1:15" ht="17" thickTop="1" thickBot="1" x14ac:dyDescent="0.5">
      <c r="A80" s="50" t="s">
        <v>147</v>
      </c>
      <c r="B80" s="3" t="s">
        <v>304</v>
      </c>
      <c r="C80" s="3" t="s">
        <v>309</v>
      </c>
      <c r="D80" s="3" t="s">
        <v>310</v>
      </c>
      <c r="E80" s="3" t="str">
        <f t="shared" si="9"/>
        <v>AF0803_February</v>
      </c>
      <c r="F80" s="10">
        <v>43131.475805503796</v>
      </c>
      <c r="G80" s="4" t="str">
        <f t="shared" si="10"/>
        <v>Shock</v>
      </c>
      <c r="H80" s="4">
        <f t="shared" si="6"/>
        <v>1</v>
      </c>
      <c r="I80" s="51">
        <v>1.7777777777777799</v>
      </c>
      <c r="J80" s="55">
        <v>1</v>
      </c>
      <c r="K80" s="6">
        <v>0</v>
      </c>
      <c r="L80" s="6">
        <v>0</v>
      </c>
      <c r="M80">
        <f t="shared" si="11"/>
        <v>1</v>
      </c>
      <c r="N80">
        <f t="shared" si="7"/>
        <v>0</v>
      </c>
      <c r="O80">
        <f t="shared" si="8"/>
        <v>0</v>
      </c>
    </row>
    <row r="81" spans="1:15" ht="17" thickTop="1" thickBot="1" x14ac:dyDescent="0.5">
      <c r="A81" s="50" t="s">
        <v>147</v>
      </c>
      <c r="B81" s="3" t="s">
        <v>304</v>
      </c>
      <c r="C81" s="3" t="s">
        <v>311</v>
      </c>
      <c r="D81" s="3" t="s">
        <v>312</v>
      </c>
      <c r="E81" s="3" t="str">
        <f t="shared" si="9"/>
        <v>AF0804_February</v>
      </c>
      <c r="F81" s="10">
        <v>52840.866041856934</v>
      </c>
      <c r="G81" s="4" t="str">
        <f t="shared" si="10"/>
        <v>Shock</v>
      </c>
      <c r="H81" s="4">
        <f t="shared" si="6"/>
        <v>1</v>
      </c>
      <c r="I81" s="51">
        <v>21.945205479452099</v>
      </c>
      <c r="J81" s="55">
        <v>67</v>
      </c>
      <c r="K81" s="6">
        <v>0</v>
      </c>
      <c r="L81" s="6">
        <v>0</v>
      </c>
      <c r="M81">
        <f t="shared" si="11"/>
        <v>1</v>
      </c>
      <c r="N81">
        <f t="shared" si="7"/>
        <v>0</v>
      </c>
      <c r="O81">
        <f t="shared" si="8"/>
        <v>0</v>
      </c>
    </row>
    <row r="82" spans="1:15" ht="17" thickTop="1" thickBot="1" x14ac:dyDescent="0.5">
      <c r="A82" s="50" t="s">
        <v>147</v>
      </c>
      <c r="B82" s="3" t="s">
        <v>304</v>
      </c>
      <c r="C82" s="3" t="s">
        <v>313</v>
      </c>
      <c r="D82" s="3" t="s">
        <v>314</v>
      </c>
      <c r="E82" s="3" t="str">
        <f t="shared" si="9"/>
        <v>AF0805_February</v>
      </c>
      <c r="F82" s="10">
        <v>32169.602986623024</v>
      </c>
      <c r="G82" s="4" t="str">
        <f t="shared" si="10"/>
        <v>Shock</v>
      </c>
      <c r="H82" s="4">
        <f t="shared" si="6"/>
        <v>1</v>
      </c>
      <c r="I82" s="51">
        <v>0.42857142857142899</v>
      </c>
      <c r="J82" s="55">
        <v>1</v>
      </c>
      <c r="K82" s="6">
        <v>12</v>
      </c>
      <c r="L82" s="6">
        <v>0</v>
      </c>
      <c r="M82">
        <f t="shared" si="11"/>
        <v>0</v>
      </c>
      <c r="N82">
        <f t="shared" si="7"/>
        <v>1</v>
      </c>
      <c r="O82">
        <f t="shared" si="8"/>
        <v>0</v>
      </c>
    </row>
    <row r="83" spans="1:15" ht="17" thickTop="1" thickBot="1" x14ac:dyDescent="0.5">
      <c r="A83" s="50" t="s">
        <v>147</v>
      </c>
      <c r="B83" s="3" t="s">
        <v>304</v>
      </c>
      <c r="C83" s="3" t="s">
        <v>315</v>
      </c>
      <c r="D83" s="3" t="s">
        <v>316</v>
      </c>
      <c r="E83" s="3" t="str">
        <f t="shared" si="9"/>
        <v>AF0806_February</v>
      </c>
      <c r="F83" s="10">
        <v>11533.420644637159</v>
      </c>
      <c r="G83" s="4" t="str">
        <f t="shared" si="10"/>
        <v>No shock</v>
      </c>
      <c r="H83" s="4">
        <f t="shared" si="6"/>
        <v>0</v>
      </c>
      <c r="I83" s="51">
        <v>-1</v>
      </c>
      <c r="J83" s="55">
        <v>0</v>
      </c>
      <c r="K83" s="6">
        <v>0</v>
      </c>
      <c r="L83" s="6">
        <v>0</v>
      </c>
      <c r="M83">
        <f t="shared" si="11"/>
        <v>0</v>
      </c>
      <c r="N83">
        <f t="shared" si="7"/>
        <v>0</v>
      </c>
      <c r="O83">
        <f t="shared" si="8"/>
        <v>0</v>
      </c>
    </row>
    <row r="84" spans="1:15" ht="17" thickTop="1" thickBot="1" x14ac:dyDescent="0.5">
      <c r="A84" s="50" t="s">
        <v>147</v>
      </c>
      <c r="B84" s="3" t="s">
        <v>304</v>
      </c>
      <c r="C84" s="3" t="s">
        <v>317</v>
      </c>
      <c r="D84" s="3" t="s">
        <v>318</v>
      </c>
      <c r="E84" s="3" t="str">
        <f t="shared" si="9"/>
        <v>AF0807_February</v>
      </c>
      <c r="F84" s="10">
        <v>27898.278905763167</v>
      </c>
      <c r="G84" s="4" t="str">
        <f t="shared" si="10"/>
        <v>No shock</v>
      </c>
      <c r="H84" s="4">
        <f t="shared" si="6"/>
        <v>0</v>
      </c>
      <c r="I84" s="51">
        <v>-1</v>
      </c>
      <c r="J84" s="55">
        <v>0</v>
      </c>
      <c r="K84" s="6">
        <v>0</v>
      </c>
      <c r="L84" s="6">
        <v>0</v>
      </c>
      <c r="M84">
        <f t="shared" si="11"/>
        <v>0</v>
      </c>
      <c r="N84">
        <f t="shared" si="7"/>
        <v>0</v>
      </c>
      <c r="O84">
        <f t="shared" si="8"/>
        <v>0</v>
      </c>
    </row>
    <row r="85" spans="1:15" ht="17" thickTop="1" thickBot="1" x14ac:dyDescent="0.5">
      <c r="A85" s="50" t="s">
        <v>147</v>
      </c>
      <c r="B85" s="3" t="s">
        <v>319</v>
      </c>
      <c r="C85" s="3" t="s">
        <v>320</v>
      </c>
      <c r="D85" s="3" t="s">
        <v>321</v>
      </c>
      <c r="E85" s="3" t="str">
        <f t="shared" si="9"/>
        <v>AF0901_February</v>
      </c>
      <c r="F85" s="10">
        <v>355485.21368836175</v>
      </c>
      <c r="G85" s="4" t="str">
        <f t="shared" si="10"/>
        <v>Shock</v>
      </c>
      <c r="H85" s="4">
        <f t="shared" si="6"/>
        <v>1</v>
      </c>
      <c r="I85" s="51">
        <v>-0.98189888560095695</v>
      </c>
      <c r="J85" s="55">
        <v>23</v>
      </c>
      <c r="K85" s="6">
        <v>25</v>
      </c>
      <c r="L85" s="6">
        <v>0</v>
      </c>
      <c r="M85">
        <f t="shared" si="11"/>
        <v>0</v>
      </c>
      <c r="N85">
        <f t="shared" si="7"/>
        <v>1</v>
      </c>
      <c r="O85">
        <f t="shared" si="8"/>
        <v>0</v>
      </c>
    </row>
    <row r="86" spans="1:15" ht="17" thickTop="1" thickBot="1" x14ac:dyDescent="0.5">
      <c r="A86" s="50" t="s">
        <v>147</v>
      </c>
      <c r="B86" s="3" t="s">
        <v>319</v>
      </c>
      <c r="C86" s="3" t="s">
        <v>322</v>
      </c>
      <c r="D86" s="3" t="s">
        <v>323</v>
      </c>
      <c r="E86" s="3" t="str">
        <f t="shared" si="9"/>
        <v>AF0902_February</v>
      </c>
      <c r="F86" s="10">
        <v>86715.683958837573</v>
      </c>
      <c r="G86" s="4" t="str">
        <f t="shared" si="10"/>
        <v>Shock</v>
      </c>
      <c r="H86" s="4">
        <f t="shared" si="6"/>
        <v>1</v>
      </c>
      <c r="I86" s="51">
        <v>-1</v>
      </c>
      <c r="J86" s="55">
        <v>0</v>
      </c>
      <c r="K86" s="6">
        <v>2</v>
      </c>
      <c r="L86" s="6">
        <v>0</v>
      </c>
      <c r="M86">
        <f t="shared" si="11"/>
        <v>0</v>
      </c>
      <c r="N86">
        <f t="shared" si="7"/>
        <v>1</v>
      </c>
      <c r="O86">
        <f t="shared" si="8"/>
        <v>0</v>
      </c>
    </row>
    <row r="87" spans="1:15" ht="17" thickTop="1" thickBot="1" x14ac:dyDescent="0.5">
      <c r="A87" s="50" t="s">
        <v>147</v>
      </c>
      <c r="B87" s="3" t="s">
        <v>319</v>
      </c>
      <c r="C87" s="3" t="s">
        <v>324</v>
      </c>
      <c r="D87" s="3" t="s">
        <v>325</v>
      </c>
      <c r="E87" s="3" t="str">
        <f t="shared" si="9"/>
        <v>AF0903_February</v>
      </c>
      <c r="F87" s="10">
        <v>108004.58647877969</v>
      </c>
      <c r="G87" s="4" t="str">
        <f t="shared" si="10"/>
        <v>No shock</v>
      </c>
      <c r="H87" s="4">
        <f t="shared" si="6"/>
        <v>0</v>
      </c>
      <c r="I87" s="51">
        <v>-1</v>
      </c>
      <c r="J87" s="55">
        <v>0</v>
      </c>
      <c r="K87" s="6">
        <v>0</v>
      </c>
      <c r="L87" s="6">
        <v>0</v>
      </c>
      <c r="M87">
        <f t="shared" si="11"/>
        <v>0</v>
      </c>
      <c r="N87">
        <f t="shared" si="7"/>
        <v>0</v>
      </c>
      <c r="O87">
        <f t="shared" si="8"/>
        <v>0</v>
      </c>
    </row>
    <row r="88" spans="1:15" ht="17" thickTop="1" thickBot="1" x14ac:dyDescent="0.5">
      <c r="A88" s="50" t="s">
        <v>147</v>
      </c>
      <c r="B88" s="3" t="s">
        <v>319</v>
      </c>
      <c r="C88" s="3" t="s">
        <v>326</v>
      </c>
      <c r="D88" s="3" t="s">
        <v>327</v>
      </c>
      <c r="E88" s="3" t="str">
        <f t="shared" si="9"/>
        <v>AF0904_February</v>
      </c>
      <c r="F88" s="10">
        <v>119965.14520383836</v>
      </c>
      <c r="G88" s="4" t="str">
        <f t="shared" si="10"/>
        <v>Shock</v>
      </c>
      <c r="H88" s="4">
        <f t="shared" si="6"/>
        <v>1</v>
      </c>
      <c r="I88" s="51">
        <v>-0.94499449944994496</v>
      </c>
      <c r="J88" s="55">
        <v>1</v>
      </c>
      <c r="K88" s="6">
        <v>10</v>
      </c>
      <c r="L88" s="6">
        <v>0</v>
      </c>
      <c r="M88">
        <f t="shared" si="11"/>
        <v>0</v>
      </c>
      <c r="N88">
        <f t="shared" si="7"/>
        <v>1</v>
      </c>
      <c r="O88">
        <f t="shared" si="8"/>
        <v>0</v>
      </c>
    </row>
    <row r="89" spans="1:15" ht="17" thickTop="1" thickBot="1" x14ac:dyDescent="0.5">
      <c r="A89" s="50" t="s">
        <v>147</v>
      </c>
      <c r="B89" s="3" t="s">
        <v>319</v>
      </c>
      <c r="C89" s="3" t="s">
        <v>328</v>
      </c>
      <c r="D89" s="3" t="s">
        <v>329</v>
      </c>
      <c r="E89" s="3" t="str">
        <f t="shared" si="9"/>
        <v>AF0905_February</v>
      </c>
      <c r="F89" s="10">
        <v>193307.19051399332</v>
      </c>
      <c r="G89" s="4" t="str">
        <f t="shared" si="10"/>
        <v>Shock</v>
      </c>
      <c r="H89" s="4">
        <f t="shared" si="6"/>
        <v>1</v>
      </c>
      <c r="I89" s="51">
        <v>-0.98819083608880498</v>
      </c>
      <c r="J89" s="55">
        <v>1</v>
      </c>
      <c r="K89" s="6">
        <v>19</v>
      </c>
      <c r="L89" s="6">
        <v>0</v>
      </c>
      <c r="M89">
        <f t="shared" si="11"/>
        <v>0</v>
      </c>
      <c r="N89">
        <f t="shared" si="7"/>
        <v>1</v>
      </c>
      <c r="O89">
        <f t="shared" si="8"/>
        <v>0</v>
      </c>
    </row>
    <row r="90" spans="1:15" ht="17" thickTop="1" thickBot="1" x14ac:dyDescent="0.5">
      <c r="A90" s="50" t="s">
        <v>147</v>
      </c>
      <c r="B90" s="3" t="s">
        <v>319</v>
      </c>
      <c r="C90" s="3" t="s">
        <v>330</v>
      </c>
      <c r="D90" s="3" t="s">
        <v>331</v>
      </c>
      <c r="E90" s="3" t="str">
        <f t="shared" si="9"/>
        <v>AF0906_February</v>
      </c>
      <c r="F90" s="10">
        <v>48647.579272214549</v>
      </c>
      <c r="G90" s="4" t="str">
        <f t="shared" si="10"/>
        <v>No shock</v>
      </c>
      <c r="H90" s="4">
        <f t="shared" si="6"/>
        <v>0</v>
      </c>
      <c r="I90" s="51">
        <v>-1</v>
      </c>
      <c r="J90" s="55">
        <v>0</v>
      </c>
      <c r="K90" s="6">
        <v>0</v>
      </c>
      <c r="L90" s="6">
        <v>0</v>
      </c>
      <c r="M90">
        <f t="shared" si="11"/>
        <v>0</v>
      </c>
      <c r="N90">
        <f t="shared" si="7"/>
        <v>0</v>
      </c>
      <c r="O90">
        <f t="shared" si="8"/>
        <v>0</v>
      </c>
    </row>
    <row r="91" spans="1:15" ht="17" thickTop="1" thickBot="1" x14ac:dyDescent="0.5">
      <c r="A91" s="50" t="s">
        <v>147</v>
      </c>
      <c r="B91" s="3" t="s">
        <v>319</v>
      </c>
      <c r="C91" s="3" t="s">
        <v>332</v>
      </c>
      <c r="D91" s="3" t="s">
        <v>333</v>
      </c>
      <c r="E91" s="3" t="str">
        <f t="shared" si="9"/>
        <v>AF0907_February</v>
      </c>
      <c r="F91" s="10">
        <v>44706.993704125285</v>
      </c>
      <c r="G91" s="4" t="str">
        <f t="shared" si="10"/>
        <v>No shock</v>
      </c>
      <c r="H91" s="4">
        <f t="shared" si="6"/>
        <v>0</v>
      </c>
      <c r="I91" s="51">
        <v>-0.64539007092198597</v>
      </c>
      <c r="J91" s="55">
        <v>8</v>
      </c>
      <c r="K91" s="6">
        <v>0</v>
      </c>
      <c r="L91" s="6">
        <v>0</v>
      </c>
      <c r="M91">
        <f t="shared" si="11"/>
        <v>0</v>
      </c>
      <c r="N91">
        <f t="shared" si="7"/>
        <v>0</v>
      </c>
      <c r="O91">
        <f t="shared" si="8"/>
        <v>0</v>
      </c>
    </row>
    <row r="92" spans="1:15" ht="17" thickTop="1" thickBot="1" x14ac:dyDescent="0.5">
      <c r="A92" s="50" t="s">
        <v>147</v>
      </c>
      <c r="B92" s="3" t="s">
        <v>319</v>
      </c>
      <c r="C92" s="3" t="s">
        <v>334</v>
      </c>
      <c r="D92" s="3" t="s">
        <v>335</v>
      </c>
      <c r="E92" s="3" t="str">
        <f t="shared" si="9"/>
        <v>AF0908_February</v>
      </c>
      <c r="F92" s="10">
        <v>54191.652516529219</v>
      </c>
      <c r="G92" s="4" t="str">
        <f t="shared" si="10"/>
        <v>Shock</v>
      </c>
      <c r="H92" s="4">
        <f t="shared" si="6"/>
        <v>1</v>
      </c>
      <c r="I92" s="51">
        <v>3.19847328244275</v>
      </c>
      <c r="J92" s="55">
        <v>11</v>
      </c>
      <c r="K92" s="6">
        <v>0</v>
      </c>
      <c r="L92" s="6">
        <v>0</v>
      </c>
      <c r="M92">
        <f t="shared" si="11"/>
        <v>1</v>
      </c>
      <c r="N92">
        <f t="shared" si="7"/>
        <v>0</v>
      </c>
      <c r="O92">
        <f t="shared" si="8"/>
        <v>0</v>
      </c>
    </row>
    <row r="93" spans="1:15" ht="17" thickTop="1" thickBot="1" x14ac:dyDescent="0.5">
      <c r="A93" s="50" t="s">
        <v>147</v>
      </c>
      <c r="B93" s="3" t="s">
        <v>319</v>
      </c>
      <c r="C93" s="3" t="s">
        <v>336</v>
      </c>
      <c r="D93" s="3" t="s">
        <v>337</v>
      </c>
      <c r="E93" s="3" t="str">
        <f t="shared" si="9"/>
        <v>AF0909_February</v>
      </c>
      <c r="F93" s="10">
        <v>45642.925118824758</v>
      </c>
      <c r="G93" s="4" t="str">
        <f t="shared" si="10"/>
        <v>No shock</v>
      </c>
      <c r="H93" s="4">
        <f t="shared" si="6"/>
        <v>0</v>
      </c>
      <c r="I93" s="51">
        <v>0</v>
      </c>
      <c r="J93" s="55">
        <v>0</v>
      </c>
      <c r="K93" s="6">
        <v>0</v>
      </c>
      <c r="L93" s="6">
        <v>0</v>
      </c>
      <c r="M93">
        <f t="shared" si="11"/>
        <v>0</v>
      </c>
      <c r="N93">
        <f t="shared" si="7"/>
        <v>0</v>
      </c>
      <c r="O93">
        <f t="shared" si="8"/>
        <v>0</v>
      </c>
    </row>
    <row r="94" spans="1:15" ht="17" thickTop="1" thickBot="1" x14ac:dyDescent="0.5">
      <c r="A94" s="50" t="s">
        <v>147</v>
      </c>
      <c r="B94" s="3" t="s">
        <v>319</v>
      </c>
      <c r="C94" s="3" t="s">
        <v>338</v>
      </c>
      <c r="D94" s="3" t="s">
        <v>339</v>
      </c>
      <c r="E94" s="3" t="str">
        <f t="shared" si="9"/>
        <v>AF0910_February</v>
      </c>
      <c r="F94" s="10">
        <v>83213.568524658651</v>
      </c>
      <c r="G94" s="4" t="str">
        <f t="shared" si="10"/>
        <v>No shock</v>
      </c>
      <c r="H94" s="4">
        <f t="shared" si="6"/>
        <v>0</v>
      </c>
      <c r="I94" s="51">
        <v>-1</v>
      </c>
      <c r="J94" s="55">
        <v>0</v>
      </c>
      <c r="K94" s="6">
        <v>0</v>
      </c>
      <c r="L94" s="6">
        <v>0</v>
      </c>
      <c r="M94">
        <f t="shared" si="11"/>
        <v>0</v>
      </c>
      <c r="N94">
        <f t="shared" si="7"/>
        <v>0</v>
      </c>
      <c r="O94">
        <f t="shared" si="8"/>
        <v>0</v>
      </c>
    </row>
    <row r="95" spans="1:15" ht="17" thickTop="1" thickBot="1" x14ac:dyDescent="0.5">
      <c r="A95" s="50" t="s">
        <v>147</v>
      </c>
      <c r="B95" s="3" t="s">
        <v>319</v>
      </c>
      <c r="C95" s="3" t="s">
        <v>340</v>
      </c>
      <c r="D95" s="3" t="s">
        <v>341</v>
      </c>
      <c r="E95" s="3" t="str">
        <f t="shared" si="9"/>
        <v>AF0911_February</v>
      </c>
      <c r="F95" s="10">
        <v>46727.544180100667</v>
      </c>
      <c r="G95" s="4" t="str">
        <f t="shared" si="10"/>
        <v>No shock</v>
      </c>
      <c r="H95" s="4">
        <f t="shared" si="6"/>
        <v>0</v>
      </c>
      <c r="I95" s="51">
        <v>-0.90384615384615397</v>
      </c>
      <c r="J95" s="55">
        <v>1</v>
      </c>
      <c r="K95" s="6">
        <v>0</v>
      </c>
      <c r="L95" s="6">
        <v>0</v>
      </c>
      <c r="M95">
        <f t="shared" si="11"/>
        <v>0</v>
      </c>
      <c r="N95">
        <f t="shared" si="7"/>
        <v>0</v>
      </c>
      <c r="O95">
        <f t="shared" si="8"/>
        <v>0</v>
      </c>
    </row>
    <row r="96" spans="1:15" ht="17" thickTop="1" thickBot="1" x14ac:dyDescent="0.5">
      <c r="A96" s="50" t="s">
        <v>147</v>
      </c>
      <c r="B96" s="3" t="s">
        <v>319</v>
      </c>
      <c r="C96" s="3" t="s">
        <v>342</v>
      </c>
      <c r="D96" s="3" t="s">
        <v>343</v>
      </c>
      <c r="E96" s="3" t="str">
        <f t="shared" si="9"/>
        <v>AF0912_February</v>
      </c>
      <c r="F96" s="10">
        <v>47286.289427735239</v>
      </c>
      <c r="G96" s="4" t="str">
        <f t="shared" si="10"/>
        <v>No shock</v>
      </c>
      <c r="H96" s="4">
        <f t="shared" si="6"/>
        <v>0</v>
      </c>
      <c r="I96" s="51">
        <v>-1</v>
      </c>
      <c r="J96" s="55">
        <v>0</v>
      </c>
      <c r="K96" s="6">
        <v>0</v>
      </c>
      <c r="L96" s="6">
        <v>0</v>
      </c>
      <c r="M96">
        <f t="shared" si="11"/>
        <v>0</v>
      </c>
      <c r="N96">
        <f t="shared" si="7"/>
        <v>0</v>
      </c>
      <c r="O96">
        <f t="shared" si="8"/>
        <v>0</v>
      </c>
    </row>
    <row r="97" spans="1:15" ht="17" thickTop="1" thickBot="1" x14ac:dyDescent="0.5">
      <c r="A97" s="50" t="s">
        <v>147</v>
      </c>
      <c r="B97" s="3" t="s">
        <v>319</v>
      </c>
      <c r="C97" s="3" t="s">
        <v>344</v>
      </c>
      <c r="D97" s="3" t="s">
        <v>345</v>
      </c>
      <c r="E97" s="3" t="str">
        <f t="shared" si="9"/>
        <v>AF0913_February</v>
      </c>
      <c r="F97" s="10">
        <v>115018.46101704724</v>
      </c>
      <c r="G97" s="4" t="str">
        <f t="shared" si="10"/>
        <v>No shock</v>
      </c>
      <c r="H97" s="4">
        <f t="shared" si="6"/>
        <v>0</v>
      </c>
      <c r="I97" s="51">
        <v>0.34408602150537598</v>
      </c>
      <c r="J97" s="55">
        <v>15</v>
      </c>
      <c r="K97" s="6">
        <v>0</v>
      </c>
      <c r="L97" s="6">
        <v>0</v>
      </c>
      <c r="M97">
        <f t="shared" si="11"/>
        <v>0</v>
      </c>
      <c r="N97">
        <f t="shared" si="7"/>
        <v>0</v>
      </c>
      <c r="O97">
        <f t="shared" si="8"/>
        <v>0</v>
      </c>
    </row>
    <row r="98" spans="1:15" ht="17" thickTop="1" thickBot="1" x14ac:dyDescent="0.5">
      <c r="A98" s="50" t="s">
        <v>147</v>
      </c>
      <c r="B98" s="3" t="s">
        <v>319</v>
      </c>
      <c r="C98" s="3" t="s">
        <v>346</v>
      </c>
      <c r="D98" s="3" t="s">
        <v>347</v>
      </c>
      <c r="E98" s="3" t="str">
        <f t="shared" si="9"/>
        <v>AF0914_February</v>
      </c>
      <c r="F98" s="10">
        <v>18496.109540147601</v>
      </c>
      <c r="G98" s="4" t="str">
        <f t="shared" si="10"/>
        <v>No shock</v>
      </c>
      <c r="H98" s="4">
        <f t="shared" si="6"/>
        <v>0</v>
      </c>
      <c r="I98" s="51">
        <v>-0.88656987295825795</v>
      </c>
      <c r="J98" s="55">
        <v>5</v>
      </c>
      <c r="K98" s="6">
        <v>0</v>
      </c>
      <c r="L98" s="6">
        <v>0</v>
      </c>
      <c r="M98">
        <f t="shared" si="11"/>
        <v>0</v>
      </c>
      <c r="N98">
        <f t="shared" si="7"/>
        <v>0</v>
      </c>
      <c r="O98">
        <f t="shared" si="8"/>
        <v>0</v>
      </c>
    </row>
    <row r="99" spans="1:15" ht="17" thickTop="1" thickBot="1" x14ac:dyDescent="0.5">
      <c r="A99" s="50" t="s">
        <v>147</v>
      </c>
      <c r="B99" s="3" t="s">
        <v>319</v>
      </c>
      <c r="C99" s="3" t="s">
        <v>348</v>
      </c>
      <c r="D99" s="3" t="s">
        <v>349</v>
      </c>
      <c r="E99" s="3" t="str">
        <f t="shared" si="9"/>
        <v>AF0915_February</v>
      </c>
      <c r="F99" s="10">
        <v>25743.114325670311</v>
      </c>
      <c r="G99" s="4" t="str">
        <f t="shared" si="10"/>
        <v>No shock</v>
      </c>
      <c r="H99" s="4">
        <f t="shared" si="6"/>
        <v>0</v>
      </c>
      <c r="I99" s="51">
        <v>-0.56140350877193002</v>
      </c>
      <c r="J99" s="55">
        <v>19</v>
      </c>
      <c r="K99" s="6">
        <v>0</v>
      </c>
      <c r="L99" s="6">
        <v>0</v>
      </c>
      <c r="M99">
        <f t="shared" si="11"/>
        <v>0</v>
      </c>
      <c r="N99">
        <f t="shared" si="7"/>
        <v>0</v>
      </c>
      <c r="O99">
        <f t="shared" si="8"/>
        <v>0</v>
      </c>
    </row>
    <row r="100" spans="1:15" ht="17" thickTop="1" thickBot="1" x14ac:dyDescent="0.5">
      <c r="A100" s="50" t="s">
        <v>147</v>
      </c>
      <c r="B100" s="3" t="s">
        <v>350</v>
      </c>
      <c r="C100" s="3" t="s">
        <v>350</v>
      </c>
      <c r="D100" s="3" t="s">
        <v>351</v>
      </c>
      <c r="E100" s="3" t="str">
        <f t="shared" si="9"/>
        <v>AF1001_February</v>
      </c>
      <c r="F100" s="10">
        <v>156449.51983121037</v>
      </c>
      <c r="G100" s="4" t="str">
        <f t="shared" si="10"/>
        <v>Shock</v>
      </c>
      <c r="H100" s="4">
        <f t="shared" si="6"/>
        <v>1</v>
      </c>
      <c r="I100" s="51">
        <v>-1</v>
      </c>
      <c r="J100" s="55">
        <v>0</v>
      </c>
      <c r="K100" s="6">
        <v>14</v>
      </c>
      <c r="L100" s="6">
        <v>0</v>
      </c>
      <c r="M100">
        <f t="shared" si="11"/>
        <v>0</v>
      </c>
      <c r="N100">
        <f t="shared" si="7"/>
        <v>1</v>
      </c>
      <c r="O100">
        <f t="shared" si="8"/>
        <v>0</v>
      </c>
    </row>
    <row r="101" spans="1:15" ht="17" thickTop="1" thickBot="1" x14ac:dyDescent="0.5">
      <c r="A101" s="50" t="s">
        <v>147</v>
      </c>
      <c r="B101" s="3" t="s">
        <v>350</v>
      </c>
      <c r="C101" s="3" t="s">
        <v>352</v>
      </c>
      <c r="D101" s="3" t="s">
        <v>353</v>
      </c>
      <c r="E101" s="3" t="str">
        <f t="shared" si="9"/>
        <v>AF1002_February</v>
      </c>
      <c r="F101" s="10">
        <v>40596.858974952425</v>
      </c>
      <c r="G101" s="4" t="str">
        <f t="shared" si="10"/>
        <v>Shock</v>
      </c>
      <c r="H101" s="4">
        <f t="shared" si="6"/>
        <v>1</v>
      </c>
      <c r="I101" s="51">
        <v>-1</v>
      </c>
      <c r="J101" s="55">
        <v>0</v>
      </c>
      <c r="K101" s="6">
        <v>1</v>
      </c>
      <c r="L101" s="6">
        <v>0</v>
      </c>
      <c r="M101">
        <f t="shared" si="11"/>
        <v>0</v>
      </c>
      <c r="N101">
        <f t="shared" si="7"/>
        <v>1</v>
      </c>
      <c r="O101">
        <f t="shared" si="8"/>
        <v>0</v>
      </c>
    </row>
    <row r="102" spans="1:15" ht="17" thickTop="1" thickBot="1" x14ac:dyDescent="0.5">
      <c r="A102" s="50" t="s">
        <v>147</v>
      </c>
      <c r="B102" s="3" t="s">
        <v>350</v>
      </c>
      <c r="C102" s="3" t="s">
        <v>354</v>
      </c>
      <c r="D102" s="3" t="s">
        <v>355</v>
      </c>
      <c r="E102" s="3" t="str">
        <f t="shared" si="9"/>
        <v>AF1003_February</v>
      </c>
      <c r="F102" s="10">
        <v>46340.78431371467</v>
      </c>
      <c r="G102" s="4" t="str">
        <f t="shared" si="10"/>
        <v>No shock</v>
      </c>
      <c r="H102" s="4">
        <f t="shared" si="6"/>
        <v>0</v>
      </c>
      <c r="I102" s="51">
        <v>-1</v>
      </c>
      <c r="J102" s="55">
        <v>0</v>
      </c>
      <c r="K102" s="6">
        <v>0</v>
      </c>
      <c r="L102" s="6">
        <v>0</v>
      </c>
      <c r="M102">
        <f t="shared" si="11"/>
        <v>0</v>
      </c>
      <c r="N102">
        <f t="shared" si="7"/>
        <v>0</v>
      </c>
      <c r="O102">
        <f t="shared" si="8"/>
        <v>0</v>
      </c>
    </row>
    <row r="103" spans="1:15" ht="17" thickTop="1" thickBot="1" x14ac:dyDescent="0.5">
      <c r="A103" s="50" t="s">
        <v>147</v>
      </c>
      <c r="B103" s="3" t="s">
        <v>350</v>
      </c>
      <c r="C103" s="3" t="s">
        <v>356</v>
      </c>
      <c r="D103" s="3" t="s">
        <v>357</v>
      </c>
      <c r="E103" s="3" t="str">
        <f t="shared" si="9"/>
        <v>AF1004_February</v>
      </c>
      <c r="F103" s="10">
        <v>57543.634905136765</v>
      </c>
      <c r="G103" s="4" t="str">
        <f t="shared" si="10"/>
        <v>No shock</v>
      </c>
      <c r="H103" s="4">
        <f t="shared" si="6"/>
        <v>0</v>
      </c>
      <c r="I103" s="51">
        <v>-1</v>
      </c>
      <c r="J103" s="55">
        <v>0</v>
      </c>
      <c r="K103" s="6">
        <v>0</v>
      </c>
      <c r="L103" s="6">
        <v>0</v>
      </c>
      <c r="M103">
        <f t="shared" si="11"/>
        <v>0</v>
      </c>
      <c r="N103">
        <f t="shared" si="7"/>
        <v>0</v>
      </c>
      <c r="O103">
        <f t="shared" si="8"/>
        <v>0</v>
      </c>
    </row>
    <row r="104" spans="1:15" ht="17" thickTop="1" thickBot="1" x14ac:dyDescent="0.5">
      <c r="A104" s="50" t="s">
        <v>147</v>
      </c>
      <c r="B104" s="3" t="s">
        <v>350</v>
      </c>
      <c r="C104" s="3" t="s">
        <v>358</v>
      </c>
      <c r="D104" s="3" t="s">
        <v>359</v>
      </c>
      <c r="E104" s="3" t="str">
        <f t="shared" si="9"/>
        <v>AF1005_February</v>
      </c>
      <c r="F104" s="10">
        <v>146763.51282014931</v>
      </c>
      <c r="G104" s="4" t="str">
        <f t="shared" si="10"/>
        <v>Shock</v>
      </c>
      <c r="H104" s="4">
        <f t="shared" si="6"/>
        <v>1</v>
      </c>
      <c r="I104" s="51">
        <v>-1</v>
      </c>
      <c r="J104" s="55">
        <v>0</v>
      </c>
      <c r="K104" s="6">
        <v>4</v>
      </c>
      <c r="L104" s="6">
        <v>0</v>
      </c>
      <c r="M104">
        <f t="shared" si="11"/>
        <v>0</v>
      </c>
      <c r="N104">
        <f t="shared" si="7"/>
        <v>1</v>
      </c>
      <c r="O104">
        <f t="shared" si="8"/>
        <v>0</v>
      </c>
    </row>
    <row r="105" spans="1:15" ht="17" thickTop="1" thickBot="1" x14ac:dyDescent="0.5">
      <c r="A105" s="50" t="s">
        <v>147</v>
      </c>
      <c r="B105" s="3" t="s">
        <v>350</v>
      </c>
      <c r="C105" s="3" t="s">
        <v>360</v>
      </c>
      <c r="D105" s="3" t="s">
        <v>361</v>
      </c>
      <c r="E105" s="3" t="str">
        <f t="shared" si="9"/>
        <v>AF1006_February</v>
      </c>
      <c r="F105" s="10">
        <v>87780.765921394268</v>
      </c>
      <c r="G105" s="4" t="str">
        <f t="shared" si="10"/>
        <v>Shock</v>
      </c>
      <c r="H105" s="4">
        <f t="shared" si="6"/>
        <v>1</v>
      </c>
      <c r="I105" s="51">
        <v>-1</v>
      </c>
      <c r="J105" s="55">
        <v>0</v>
      </c>
      <c r="K105" s="6">
        <v>2</v>
      </c>
      <c r="L105" s="6">
        <v>0</v>
      </c>
      <c r="M105">
        <f t="shared" si="11"/>
        <v>0</v>
      </c>
      <c r="N105">
        <f t="shared" si="7"/>
        <v>1</v>
      </c>
      <c r="O105">
        <f t="shared" si="8"/>
        <v>0</v>
      </c>
    </row>
    <row r="106" spans="1:15" ht="17" thickTop="1" thickBot="1" x14ac:dyDescent="0.5">
      <c r="A106" s="50" t="s">
        <v>147</v>
      </c>
      <c r="B106" s="3" t="s">
        <v>350</v>
      </c>
      <c r="C106" s="3" t="s">
        <v>362</v>
      </c>
      <c r="D106" s="3" t="s">
        <v>363</v>
      </c>
      <c r="E106" s="3" t="str">
        <f t="shared" si="9"/>
        <v>AF1007_February</v>
      </c>
      <c r="F106" s="10">
        <v>144955.58088732898</v>
      </c>
      <c r="G106" s="4" t="str">
        <f t="shared" si="10"/>
        <v>No shock</v>
      </c>
      <c r="H106" s="4">
        <f t="shared" si="6"/>
        <v>0</v>
      </c>
      <c r="I106" s="51">
        <v>-1</v>
      </c>
      <c r="J106" s="55">
        <v>0</v>
      </c>
      <c r="K106" s="6">
        <v>0</v>
      </c>
      <c r="L106" s="6">
        <v>0</v>
      </c>
      <c r="M106">
        <f t="shared" si="11"/>
        <v>0</v>
      </c>
      <c r="N106">
        <f t="shared" si="7"/>
        <v>0</v>
      </c>
      <c r="O106">
        <f t="shared" si="8"/>
        <v>0</v>
      </c>
    </row>
    <row r="107" spans="1:15" ht="17" thickTop="1" thickBot="1" x14ac:dyDescent="0.5">
      <c r="A107" s="50" t="s">
        <v>147</v>
      </c>
      <c r="B107" s="3" t="s">
        <v>364</v>
      </c>
      <c r="C107" s="3" t="s">
        <v>364</v>
      </c>
      <c r="D107" s="3" t="s">
        <v>365</v>
      </c>
      <c r="E107" s="3" t="str">
        <f t="shared" si="9"/>
        <v>AF1101_February</v>
      </c>
      <c r="F107" s="10">
        <v>301396.04713309562</v>
      </c>
      <c r="G107" s="4" t="str">
        <f t="shared" si="10"/>
        <v>Shock</v>
      </c>
      <c r="H107" s="4">
        <f t="shared" si="6"/>
        <v>1</v>
      </c>
      <c r="I107" s="51">
        <v>-1</v>
      </c>
      <c r="J107" s="55">
        <v>0</v>
      </c>
      <c r="K107" s="6">
        <v>1</v>
      </c>
      <c r="L107" s="6">
        <v>0</v>
      </c>
      <c r="M107">
        <f t="shared" si="11"/>
        <v>0</v>
      </c>
      <c r="N107">
        <f t="shared" si="7"/>
        <v>1</v>
      </c>
      <c r="O107">
        <f t="shared" si="8"/>
        <v>0</v>
      </c>
    </row>
    <row r="108" spans="1:15" ht="17" thickTop="1" thickBot="1" x14ac:dyDescent="0.5">
      <c r="A108" s="50" t="s">
        <v>147</v>
      </c>
      <c r="B108" s="3" t="s">
        <v>364</v>
      </c>
      <c r="C108" s="3" t="s">
        <v>366</v>
      </c>
      <c r="D108" s="3" t="s">
        <v>367</v>
      </c>
      <c r="E108" s="3" t="str">
        <f t="shared" si="9"/>
        <v>AF1102_February</v>
      </c>
      <c r="F108" s="10">
        <v>32788.642253355858</v>
      </c>
      <c r="G108" s="4" t="str">
        <f t="shared" si="10"/>
        <v>No shock</v>
      </c>
      <c r="H108" s="4">
        <f t="shared" si="6"/>
        <v>0</v>
      </c>
      <c r="I108" s="51">
        <v>-1</v>
      </c>
      <c r="J108" s="55">
        <v>0</v>
      </c>
      <c r="K108" s="6">
        <v>0</v>
      </c>
      <c r="L108" s="6">
        <v>0</v>
      </c>
      <c r="M108">
        <f t="shared" si="11"/>
        <v>0</v>
      </c>
      <c r="N108">
        <f t="shared" si="7"/>
        <v>0</v>
      </c>
      <c r="O108">
        <f t="shared" si="8"/>
        <v>0</v>
      </c>
    </row>
    <row r="109" spans="1:15" ht="17" thickTop="1" thickBot="1" x14ac:dyDescent="0.5">
      <c r="A109" s="50" t="s">
        <v>147</v>
      </c>
      <c r="B109" s="3" t="s">
        <v>364</v>
      </c>
      <c r="C109" s="3" t="s">
        <v>368</v>
      </c>
      <c r="D109" s="3" t="s">
        <v>369</v>
      </c>
      <c r="E109" s="3" t="str">
        <f t="shared" si="9"/>
        <v>AF1103_February</v>
      </c>
      <c r="F109" s="10">
        <v>42569.183046967519</v>
      </c>
      <c r="G109" s="4" t="str">
        <f t="shared" si="10"/>
        <v>No shock</v>
      </c>
      <c r="H109" s="4">
        <f t="shared" si="6"/>
        <v>0</v>
      </c>
      <c r="I109" s="51">
        <v>0.303780964797914</v>
      </c>
      <c r="J109" s="55">
        <v>20</v>
      </c>
      <c r="K109" s="6">
        <v>0</v>
      </c>
      <c r="L109" s="6">
        <v>0</v>
      </c>
      <c r="M109">
        <f t="shared" si="11"/>
        <v>0</v>
      </c>
      <c r="N109">
        <f t="shared" si="7"/>
        <v>0</v>
      </c>
      <c r="O109">
        <f t="shared" si="8"/>
        <v>0</v>
      </c>
    </row>
    <row r="110" spans="1:15" ht="17" thickTop="1" thickBot="1" x14ac:dyDescent="0.5">
      <c r="A110" s="50" t="s">
        <v>147</v>
      </c>
      <c r="B110" s="3" t="s">
        <v>364</v>
      </c>
      <c r="C110" s="3" t="s">
        <v>370</v>
      </c>
      <c r="D110" s="3" t="s">
        <v>371</v>
      </c>
      <c r="E110" s="3" t="str">
        <f t="shared" si="9"/>
        <v>AF1104_February</v>
      </c>
      <c r="F110" s="10">
        <v>67354.509961084332</v>
      </c>
      <c r="G110" s="4" t="str">
        <f t="shared" si="10"/>
        <v>No shock</v>
      </c>
      <c r="H110" s="4">
        <f t="shared" si="6"/>
        <v>0</v>
      </c>
      <c r="I110" s="51">
        <v>-1</v>
      </c>
      <c r="J110" s="55">
        <v>0</v>
      </c>
      <c r="K110" s="6">
        <v>0</v>
      </c>
      <c r="L110" s="6">
        <v>0</v>
      </c>
      <c r="M110">
        <f t="shared" si="11"/>
        <v>0</v>
      </c>
      <c r="N110">
        <f t="shared" si="7"/>
        <v>0</v>
      </c>
      <c r="O110">
        <f t="shared" si="8"/>
        <v>0</v>
      </c>
    </row>
    <row r="111" spans="1:15" ht="17" thickTop="1" thickBot="1" x14ac:dyDescent="0.5">
      <c r="A111" s="50" t="s">
        <v>147</v>
      </c>
      <c r="B111" s="3" t="s">
        <v>364</v>
      </c>
      <c r="C111" s="3" t="s">
        <v>372</v>
      </c>
      <c r="D111" s="3" t="s">
        <v>373</v>
      </c>
      <c r="E111" s="3" t="str">
        <f t="shared" si="9"/>
        <v>AF1105_February</v>
      </c>
      <c r="F111" s="10">
        <v>85124.662418813969</v>
      </c>
      <c r="G111" s="4" t="str">
        <f t="shared" si="10"/>
        <v>No shock</v>
      </c>
      <c r="H111" s="4">
        <f t="shared" si="6"/>
        <v>0</v>
      </c>
      <c r="I111" s="51">
        <v>-0.37655860349127201</v>
      </c>
      <c r="J111" s="55">
        <v>5</v>
      </c>
      <c r="K111" s="6">
        <v>0</v>
      </c>
      <c r="L111" s="6">
        <v>0</v>
      </c>
      <c r="M111">
        <f t="shared" si="11"/>
        <v>0</v>
      </c>
      <c r="N111">
        <f t="shared" si="7"/>
        <v>0</v>
      </c>
      <c r="O111">
        <f t="shared" si="8"/>
        <v>0</v>
      </c>
    </row>
    <row r="112" spans="1:15" ht="17" thickTop="1" thickBot="1" x14ac:dyDescent="0.5">
      <c r="A112" s="50" t="s">
        <v>147</v>
      </c>
      <c r="B112" s="3" t="s">
        <v>364</v>
      </c>
      <c r="C112" s="3" t="s">
        <v>374</v>
      </c>
      <c r="D112" s="3" t="s">
        <v>375</v>
      </c>
      <c r="E112" s="3" t="str">
        <f t="shared" si="9"/>
        <v>AF1106_February</v>
      </c>
      <c r="F112" s="10">
        <v>54692.249963382943</v>
      </c>
      <c r="G112" s="4" t="str">
        <f t="shared" si="10"/>
        <v>Shock</v>
      </c>
      <c r="H112" s="4">
        <f t="shared" si="6"/>
        <v>1</v>
      </c>
      <c r="I112" s="51">
        <v>0.73611111111111105</v>
      </c>
      <c r="J112" s="55">
        <v>5</v>
      </c>
      <c r="K112" s="6">
        <v>0</v>
      </c>
      <c r="L112" s="6">
        <v>0</v>
      </c>
      <c r="M112">
        <f t="shared" si="11"/>
        <v>1</v>
      </c>
      <c r="N112">
        <f t="shared" si="7"/>
        <v>0</v>
      </c>
      <c r="O112">
        <f t="shared" si="8"/>
        <v>0</v>
      </c>
    </row>
    <row r="113" spans="1:15" ht="17" thickTop="1" thickBot="1" x14ac:dyDescent="0.5">
      <c r="A113" s="50" t="s">
        <v>147</v>
      </c>
      <c r="B113" s="3" t="s">
        <v>364</v>
      </c>
      <c r="C113" s="3" t="s">
        <v>376</v>
      </c>
      <c r="D113" s="3" t="s">
        <v>377</v>
      </c>
      <c r="E113" s="3" t="str">
        <f t="shared" si="9"/>
        <v>AF1107_February</v>
      </c>
      <c r="F113" s="10">
        <v>175990.50680857917</v>
      </c>
      <c r="G113" s="4" t="str">
        <f t="shared" si="10"/>
        <v>Shock</v>
      </c>
      <c r="H113" s="4">
        <f t="shared" si="6"/>
        <v>1</v>
      </c>
      <c r="I113" s="51">
        <v>-0.49726583171635202</v>
      </c>
      <c r="J113" s="55">
        <v>57</v>
      </c>
      <c r="K113" s="6">
        <v>3</v>
      </c>
      <c r="L113" s="6">
        <v>0</v>
      </c>
      <c r="M113">
        <f t="shared" si="11"/>
        <v>0</v>
      </c>
      <c r="N113">
        <f t="shared" si="7"/>
        <v>1</v>
      </c>
      <c r="O113">
        <f t="shared" si="8"/>
        <v>0</v>
      </c>
    </row>
    <row r="114" spans="1:15" ht="17" thickTop="1" thickBot="1" x14ac:dyDescent="0.5">
      <c r="A114" s="50" t="s">
        <v>147</v>
      </c>
      <c r="B114" s="3" t="s">
        <v>364</v>
      </c>
      <c r="C114" s="3" t="s">
        <v>378</v>
      </c>
      <c r="D114" s="3" t="s">
        <v>379</v>
      </c>
      <c r="E114" s="3" t="str">
        <f t="shared" si="9"/>
        <v>AF1108_February</v>
      </c>
      <c r="F114" s="10">
        <v>39291.966792867228</v>
      </c>
      <c r="G114" s="4" t="str">
        <f t="shared" si="10"/>
        <v>No shock</v>
      </c>
      <c r="H114" s="4">
        <f t="shared" si="6"/>
        <v>0</v>
      </c>
      <c r="I114" s="51">
        <v>-1</v>
      </c>
      <c r="J114" s="55">
        <v>0</v>
      </c>
      <c r="K114" s="6">
        <v>0</v>
      </c>
      <c r="L114" s="6">
        <v>0</v>
      </c>
      <c r="M114">
        <f t="shared" si="11"/>
        <v>0</v>
      </c>
      <c r="N114">
        <f t="shared" si="7"/>
        <v>0</v>
      </c>
      <c r="O114">
        <f t="shared" si="8"/>
        <v>0</v>
      </c>
    </row>
    <row r="115" spans="1:15" ht="17" thickTop="1" thickBot="1" x14ac:dyDescent="0.5">
      <c r="A115" s="50" t="s">
        <v>147</v>
      </c>
      <c r="B115" s="3" t="s">
        <v>364</v>
      </c>
      <c r="C115" s="3" t="s">
        <v>380</v>
      </c>
      <c r="D115" s="3" t="s">
        <v>381</v>
      </c>
      <c r="E115" s="3" t="str">
        <f t="shared" si="9"/>
        <v>AF1109_February</v>
      </c>
      <c r="F115" s="10">
        <v>27155.549223406462</v>
      </c>
      <c r="G115" s="4" t="str">
        <f t="shared" si="10"/>
        <v>No shock</v>
      </c>
      <c r="H115" s="4">
        <f t="shared" si="6"/>
        <v>0</v>
      </c>
      <c r="I115" s="51">
        <v>-0.66442953020134199</v>
      </c>
      <c r="J115" s="55">
        <v>2</v>
      </c>
      <c r="K115" s="6">
        <v>0</v>
      </c>
      <c r="L115" s="6">
        <v>0</v>
      </c>
      <c r="M115">
        <f t="shared" si="11"/>
        <v>0</v>
      </c>
      <c r="N115">
        <f t="shared" si="7"/>
        <v>0</v>
      </c>
      <c r="O115">
        <f t="shared" si="8"/>
        <v>0</v>
      </c>
    </row>
    <row r="116" spans="1:15" ht="17" thickTop="1" thickBot="1" x14ac:dyDescent="0.5">
      <c r="A116" s="50" t="s">
        <v>147</v>
      </c>
      <c r="B116" s="3" t="s">
        <v>364</v>
      </c>
      <c r="C116" s="3" t="s">
        <v>382</v>
      </c>
      <c r="D116" s="3" t="s">
        <v>383</v>
      </c>
      <c r="E116" s="3" t="str">
        <f t="shared" si="9"/>
        <v>AF1110_February</v>
      </c>
      <c r="F116" s="10">
        <v>195013.10135866795</v>
      </c>
      <c r="G116" s="4" t="str">
        <f t="shared" si="10"/>
        <v>No shock</v>
      </c>
      <c r="H116" s="4">
        <f t="shared" si="6"/>
        <v>0</v>
      </c>
      <c r="I116" s="51">
        <v>-0.48453608247422703</v>
      </c>
      <c r="J116" s="55">
        <v>1</v>
      </c>
      <c r="K116" s="6">
        <v>0</v>
      </c>
      <c r="L116" s="6">
        <v>0</v>
      </c>
      <c r="M116">
        <f t="shared" si="11"/>
        <v>0</v>
      </c>
      <c r="N116">
        <f t="shared" si="7"/>
        <v>0</v>
      </c>
      <c r="O116">
        <f t="shared" si="8"/>
        <v>0</v>
      </c>
    </row>
    <row r="117" spans="1:15" ht="17" thickTop="1" thickBot="1" x14ac:dyDescent="0.5">
      <c r="A117" s="50" t="s">
        <v>147</v>
      </c>
      <c r="B117" s="3" t="s">
        <v>364</v>
      </c>
      <c r="C117" s="3" t="s">
        <v>384</v>
      </c>
      <c r="D117" s="3" t="s">
        <v>385</v>
      </c>
      <c r="E117" s="3" t="str">
        <f t="shared" si="9"/>
        <v>AF1111_February</v>
      </c>
      <c r="F117" s="10">
        <v>168186.55266337309</v>
      </c>
      <c r="G117" s="4" t="str">
        <f t="shared" si="10"/>
        <v>No shock</v>
      </c>
      <c r="H117" s="4">
        <f t="shared" si="6"/>
        <v>0</v>
      </c>
      <c r="I117" s="51">
        <v>-0.56326723323890504</v>
      </c>
      <c r="J117" s="55">
        <v>37</v>
      </c>
      <c r="K117" s="6">
        <v>0</v>
      </c>
      <c r="L117" s="6">
        <v>0</v>
      </c>
      <c r="M117">
        <f t="shared" si="11"/>
        <v>0</v>
      </c>
      <c r="N117">
        <f t="shared" si="7"/>
        <v>0</v>
      </c>
      <c r="O117">
        <f t="shared" si="8"/>
        <v>0</v>
      </c>
    </row>
    <row r="118" spans="1:15" ht="17" thickTop="1" thickBot="1" x14ac:dyDescent="0.5">
      <c r="A118" s="50" t="s">
        <v>147</v>
      </c>
      <c r="B118" s="3" t="s">
        <v>364</v>
      </c>
      <c r="C118" s="3" t="s">
        <v>386</v>
      </c>
      <c r="D118" s="3" t="s">
        <v>387</v>
      </c>
      <c r="E118" s="3" t="str">
        <f t="shared" si="9"/>
        <v>AF1112_February</v>
      </c>
      <c r="F118" s="10">
        <v>49301.410309666324</v>
      </c>
      <c r="G118" s="4" t="str">
        <f t="shared" si="10"/>
        <v>No shock</v>
      </c>
      <c r="H118" s="4">
        <f t="shared" si="6"/>
        <v>0</v>
      </c>
      <c r="I118" s="51">
        <v>-0.44444444444444398</v>
      </c>
      <c r="J118" s="55">
        <v>4</v>
      </c>
      <c r="K118" s="6">
        <v>0</v>
      </c>
      <c r="L118" s="6">
        <v>0</v>
      </c>
      <c r="M118">
        <f t="shared" si="11"/>
        <v>0</v>
      </c>
      <c r="N118">
        <f t="shared" si="7"/>
        <v>0</v>
      </c>
      <c r="O118">
        <f t="shared" si="8"/>
        <v>0</v>
      </c>
    </row>
    <row r="119" spans="1:15" ht="17" thickTop="1" thickBot="1" x14ac:dyDescent="0.5">
      <c r="A119" s="50" t="s">
        <v>147</v>
      </c>
      <c r="B119" s="3" t="s">
        <v>364</v>
      </c>
      <c r="C119" s="3" t="s">
        <v>388</v>
      </c>
      <c r="D119" s="3" t="s">
        <v>389</v>
      </c>
      <c r="E119" s="3" t="str">
        <f t="shared" si="9"/>
        <v>AF1113_February</v>
      </c>
      <c r="F119" s="10">
        <v>36298.965402636248</v>
      </c>
      <c r="G119" s="4" t="str">
        <f t="shared" si="10"/>
        <v>No shock</v>
      </c>
      <c r="H119" s="4">
        <f t="shared" si="6"/>
        <v>0</v>
      </c>
      <c r="I119" s="51">
        <v>-1</v>
      </c>
      <c r="J119" s="55">
        <v>0</v>
      </c>
      <c r="K119" s="6">
        <v>0</v>
      </c>
      <c r="L119" s="6">
        <v>0</v>
      </c>
      <c r="M119">
        <f t="shared" si="11"/>
        <v>0</v>
      </c>
      <c r="N119">
        <f t="shared" si="7"/>
        <v>0</v>
      </c>
      <c r="O119">
        <f t="shared" si="8"/>
        <v>0</v>
      </c>
    </row>
    <row r="120" spans="1:15" ht="17" thickTop="1" thickBot="1" x14ac:dyDescent="0.5">
      <c r="A120" s="50" t="s">
        <v>147</v>
      </c>
      <c r="B120" s="3" t="s">
        <v>364</v>
      </c>
      <c r="C120" s="3" t="s">
        <v>390</v>
      </c>
      <c r="D120" s="3" t="s">
        <v>391</v>
      </c>
      <c r="E120" s="3" t="str">
        <f t="shared" si="9"/>
        <v>AF1114_February</v>
      </c>
      <c r="F120" s="10">
        <v>240717.08834509939</v>
      </c>
      <c r="G120" s="4" t="str">
        <f t="shared" si="10"/>
        <v>Shock</v>
      </c>
      <c r="H120" s="4">
        <f t="shared" si="6"/>
        <v>1</v>
      </c>
      <c r="I120" s="51">
        <v>-0.511599511599512</v>
      </c>
      <c r="J120" s="55">
        <v>8</v>
      </c>
      <c r="K120" s="6">
        <v>7</v>
      </c>
      <c r="L120" s="6">
        <v>0</v>
      </c>
      <c r="M120">
        <f t="shared" si="11"/>
        <v>0</v>
      </c>
      <c r="N120">
        <f t="shared" si="7"/>
        <v>1</v>
      </c>
      <c r="O120">
        <f t="shared" si="8"/>
        <v>0</v>
      </c>
    </row>
    <row r="121" spans="1:15" ht="17" thickTop="1" thickBot="1" x14ac:dyDescent="0.5">
      <c r="A121" s="50" t="s">
        <v>147</v>
      </c>
      <c r="B121" s="3" t="s">
        <v>364</v>
      </c>
      <c r="C121" s="3" t="s">
        <v>392</v>
      </c>
      <c r="D121" s="3" t="s">
        <v>393</v>
      </c>
      <c r="E121" s="3" t="str">
        <f t="shared" si="9"/>
        <v>AF1115_February</v>
      </c>
      <c r="F121" s="10">
        <v>50771.795394407636</v>
      </c>
      <c r="G121" s="4" t="str">
        <f t="shared" si="10"/>
        <v>Shock</v>
      </c>
      <c r="H121" s="4">
        <f t="shared" si="6"/>
        <v>1</v>
      </c>
      <c r="I121" s="51">
        <v>-5.1407588739290098E-2</v>
      </c>
      <c r="J121" s="55">
        <v>31</v>
      </c>
      <c r="K121" s="6">
        <v>2</v>
      </c>
      <c r="L121" s="6">
        <v>0</v>
      </c>
      <c r="M121">
        <f t="shared" si="11"/>
        <v>0</v>
      </c>
      <c r="N121">
        <f t="shared" si="7"/>
        <v>1</v>
      </c>
      <c r="O121">
        <f t="shared" si="8"/>
        <v>0</v>
      </c>
    </row>
    <row r="122" spans="1:15" ht="17" thickTop="1" thickBot="1" x14ac:dyDescent="0.5">
      <c r="A122" s="50" t="s">
        <v>147</v>
      </c>
      <c r="B122" s="3" t="s">
        <v>364</v>
      </c>
      <c r="C122" s="3" t="s">
        <v>394</v>
      </c>
      <c r="D122" s="3" t="s">
        <v>395</v>
      </c>
      <c r="E122" s="3" t="str">
        <f t="shared" si="9"/>
        <v>AF1116_February</v>
      </c>
      <c r="F122" s="10">
        <v>157610.07546068021</v>
      </c>
      <c r="G122" s="4" t="str">
        <f t="shared" si="10"/>
        <v>Shock</v>
      </c>
      <c r="H122" s="4">
        <f t="shared" si="6"/>
        <v>2</v>
      </c>
      <c r="I122" s="51">
        <v>2.0516431924882599</v>
      </c>
      <c r="J122" s="55">
        <v>52</v>
      </c>
      <c r="K122" s="6">
        <v>5</v>
      </c>
      <c r="L122" s="6">
        <v>0</v>
      </c>
      <c r="M122">
        <f t="shared" si="11"/>
        <v>1</v>
      </c>
      <c r="N122">
        <f t="shared" si="7"/>
        <v>1</v>
      </c>
      <c r="O122">
        <f t="shared" si="8"/>
        <v>0</v>
      </c>
    </row>
    <row r="123" spans="1:15" ht="17" thickTop="1" thickBot="1" x14ac:dyDescent="0.5">
      <c r="A123" s="50" t="s">
        <v>147</v>
      </c>
      <c r="B123" s="3" t="s">
        <v>364</v>
      </c>
      <c r="C123" s="3" t="s">
        <v>396</v>
      </c>
      <c r="D123" s="3" t="s">
        <v>397</v>
      </c>
      <c r="E123" s="3" t="str">
        <f t="shared" si="9"/>
        <v>AF1117_February</v>
      </c>
      <c r="F123" s="10">
        <v>65946.160482921521</v>
      </c>
      <c r="G123" s="4" t="str">
        <f t="shared" si="10"/>
        <v>No shock</v>
      </c>
      <c r="H123" s="4">
        <f t="shared" si="6"/>
        <v>0</v>
      </c>
      <c r="I123" s="51">
        <v>-1</v>
      </c>
      <c r="J123" s="55">
        <v>0</v>
      </c>
      <c r="K123" s="6">
        <v>0</v>
      </c>
      <c r="L123" s="6">
        <v>0</v>
      </c>
      <c r="M123">
        <f t="shared" si="11"/>
        <v>0</v>
      </c>
      <c r="N123">
        <f t="shared" si="7"/>
        <v>0</v>
      </c>
      <c r="O123">
        <f t="shared" si="8"/>
        <v>0</v>
      </c>
    </row>
    <row r="124" spans="1:15" ht="17" thickTop="1" thickBot="1" x14ac:dyDescent="0.5">
      <c r="A124" s="50" t="s">
        <v>147</v>
      </c>
      <c r="B124" s="3" t="s">
        <v>364</v>
      </c>
      <c r="C124" s="3" t="s">
        <v>398</v>
      </c>
      <c r="D124" s="3" t="s">
        <v>399</v>
      </c>
      <c r="E124" s="3" t="str">
        <f t="shared" si="9"/>
        <v>AF1118_February</v>
      </c>
      <c r="F124" s="10">
        <v>57771.677576332986</v>
      </c>
      <c r="G124" s="4" t="str">
        <f t="shared" si="10"/>
        <v>Shock</v>
      </c>
      <c r="H124" s="4">
        <f t="shared" si="6"/>
        <v>1</v>
      </c>
      <c r="I124" s="51">
        <v>-0.90859232175502702</v>
      </c>
      <c r="J124" s="55">
        <v>1</v>
      </c>
      <c r="K124" s="6">
        <v>1</v>
      </c>
      <c r="L124" s="6">
        <v>0</v>
      </c>
      <c r="M124">
        <f t="shared" si="11"/>
        <v>0</v>
      </c>
      <c r="N124">
        <f t="shared" si="7"/>
        <v>1</v>
      </c>
      <c r="O124">
        <f t="shared" si="8"/>
        <v>0</v>
      </c>
    </row>
    <row r="125" spans="1:15" ht="17" thickTop="1" thickBot="1" x14ac:dyDescent="0.5">
      <c r="A125" s="50" t="s">
        <v>147</v>
      </c>
      <c r="B125" s="3" t="s">
        <v>364</v>
      </c>
      <c r="C125" s="3" t="s">
        <v>400</v>
      </c>
      <c r="D125" s="3" t="s">
        <v>401</v>
      </c>
      <c r="E125" s="3" t="str">
        <f t="shared" si="9"/>
        <v>AF1119_February</v>
      </c>
      <c r="F125" s="10">
        <v>22817.870700305913</v>
      </c>
      <c r="G125" s="4" t="str">
        <f t="shared" si="10"/>
        <v>Shock</v>
      </c>
      <c r="H125" s="4">
        <f t="shared" si="6"/>
        <v>1</v>
      </c>
      <c r="I125" s="51">
        <v>-1</v>
      </c>
      <c r="J125" s="55">
        <v>0</v>
      </c>
      <c r="K125" s="6">
        <v>1</v>
      </c>
      <c r="L125" s="6">
        <v>0</v>
      </c>
      <c r="M125">
        <f t="shared" si="11"/>
        <v>0</v>
      </c>
      <c r="N125">
        <f t="shared" si="7"/>
        <v>1</v>
      </c>
      <c r="O125">
        <f t="shared" si="8"/>
        <v>0</v>
      </c>
    </row>
    <row r="126" spans="1:15" ht="17" thickTop="1" thickBot="1" x14ac:dyDescent="0.5">
      <c r="A126" s="50" t="s">
        <v>147</v>
      </c>
      <c r="B126" s="3" t="s">
        <v>402</v>
      </c>
      <c r="C126" s="3" t="s">
        <v>403</v>
      </c>
      <c r="D126" s="3" t="s">
        <v>404</v>
      </c>
      <c r="E126" s="3" t="str">
        <f t="shared" si="9"/>
        <v>AF1201_February</v>
      </c>
      <c r="F126" s="10">
        <v>115098.32516026401</v>
      </c>
      <c r="G126" s="4" t="str">
        <f t="shared" si="10"/>
        <v>Shock</v>
      </c>
      <c r="H126" s="4">
        <f t="shared" si="6"/>
        <v>1</v>
      </c>
      <c r="I126" s="51">
        <v>-0.96498599439775901</v>
      </c>
      <c r="J126" s="55">
        <v>1</v>
      </c>
      <c r="K126" s="6">
        <v>18</v>
      </c>
      <c r="L126" s="6">
        <v>0</v>
      </c>
      <c r="M126">
        <f t="shared" si="11"/>
        <v>0</v>
      </c>
      <c r="N126">
        <f t="shared" si="7"/>
        <v>1</v>
      </c>
      <c r="O126">
        <f t="shared" si="8"/>
        <v>0</v>
      </c>
    </row>
    <row r="127" spans="1:15" ht="17" thickTop="1" thickBot="1" x14ac:dyDescent="0.5">
      <c r="A127" s="50" t="s">
        <v>147</v>
      </c>
      <c r="B127" s="3" t="s">
        <v>402</v>
      </c>
      <c r="C127" s="3" t="s">
        <v>405</v>
      </c>
      <c r="D127" s="3" t="s">
        <v>406</v>
      </c>
      <c r="E127" s="3" t="str">
        <f t="shared" si="9"/>
        <v>AF1202_February</v>
      </c>
      <c r="F127" s="10">
        <v>41365.456045732295</v>
      </c>
      <c r="G127" s="4" t="str">
        <f t="shared" si="10"/>
        <v>No shock</v>
      </c>
      <c r="H127" s="4">
        <f t="shared" si="6"/>
        <v>0</v>
      </c>
      <c r="I127" s="51">
        <v>-0.62825278810408902</v>
      </c>
      <c r="J127" s="55">
        <v>4</v>
      </c>
      <c r="K127" s="6">
        <v>0</v>
      </c>
      <c r="L127" s="6">
        <v>0</v>
      </c>
      <c r="M127">
        <f t="shared" si="11"/>
        <v>0</v>
      </c>
      <c r="N127">
        <f t="shared" si="7"/>
        <v>0</v>
      </c>
      <c r="O127">
        <f t="shared" si="8"/>
        <v>0</v>
      </c>
    </row>
    <row r="128" spans="1:15" ht="17" thickTop="1" thickBot="1" x14ac:dyDescent="0.5">
      <c r="A128" s="50" t="s">
        <v>147</v>
      </c>
      <c r="B128" s="3" t="s">
        <v>402</v>
      </c>
      <c r="C128" s="3" t="s">
        <v>407</v>
      </c>
      <c r="D128" s="3" t="s">
        <v>408</v>
      </c>
      <c r="E128" s="3" t="str">
        <f t="shared" si="9"/>
        <v>AF1203_February</v>
      </c>
      <c r="F128" s="10">
        <v>60077.850460142356</v>
      </c>
      <c r="G128" s="4" t="str">
        <f t="shared" si="10"/>
        <v>Shock</v>
      </c>
      <c r="H128" s="4">
        <f t="shared" si="6"/>
        <v>1</v>
      </c>
      <c r="I128" s="51">
        <v>-0.76851851851851805</v>
      </c>
      <c r="J128" s="55">
        <v>1</v>
      </c>
      <c r="K128" s="6">
        <v>1</v>
      </c>
      <c r="L128" s="6">
        <v>0</v>
      </c>
      <c r="M128">
        <f t="shared" si="11"/>
        <v>0</v>
      </c>
      <c r="N128">
        <f t="shared" si="7"/>
        <v>1</v>
      </c>
      <c r="O128">
        <f t="shared" si="8"/>
        <v>0</v>
      </c>
    </row>
    <row r="129" spans="1:15" ht="17" thickTop="1" thickBot="1" x14ac:dyDescent="0.5">
      <c r="A129" s="50" t="s">
        <v>147</v>
      </c>
      <c r="B129" s="3" t="s">
        <v>402</v>
      </c>
      <c r="C129" s="3" t="s">
        <v>409</v>
      </c>
      <c r="D129" s="3" t="s">
        <v>410</v>
      </c>
      <c r="E129" s="3" t="str">
        <f t="shared" si="9"/>
        <v>AF1204_February</v>
      </c>
      <c r="F129" s="10">
        <v>38232.538528092096</v>
      </c>
      <c r="G129" s="4" t="str">
        <f t="shared" si="10"/>
        <v>Shock</v>
      </c>
      <c r="H129" s="4">
        <f t="shared" si="6"/>
        <v>1</v>
      </c>
      <c r="I129" s="51">
        <v>-0.86979166666666696</v>
      </c>
      <c r="J129" s="55">
        <v>1</v>
      </c>
      <c r="K129" s="6">
        <v>1</v>
      </c>
      <c r="L129" s="6">
        <v>0</v>
      </c>
      <c r="M129">
        <f t="shared" si="11"/>
        <v>0</v>
      </c>
      <c r="N129">
        <f t="shared" si="7"/>
        <v>1</v>
      </c>
      <c r="O129">
        <f t="shared" si="8"/>
        <v>0</v>
      </c>
    </row>
    <row r="130" spans="1:15" ht="17" thickTop="1" thickBot="1" x14ac:dyDescent="0.5">
      <c r="A130" s="50" t="s">
        <v>147</v>
      </c>
      <c r="B130" s="3" t="s">
        <v>402</v>
      </c>
      <c r="C130" s="3" t="s">
        <v>411</v>
      </c>
      <c r="D130" s="3" t="s">
        <v>412</v>
      </c>
      <c r="E130" s="3" t="str">
        <f t="shared" si="9"/>
        <v>AF1205_February</v>
      </c>
      <c r="F130" s="10">
        <v>38236.899571785252</v>
      </c>
      <c r="G130" s="4" t="str">
        <f t="shared" si="10"/>
        <v>No shock</v>
      </c>
      <c r="H130" s="4">
        <f t="shared" si="6"/>
        <v>0</v>
      </c>
      <c r="I130" s="51">
        <v>-1</v>
      </c>
      <c r="J130" s="55">
        <v>0</v>
      </c>
      <c r="K130" s="6">
        <v>0</v>
      </c>
      <c r="L130" s="6">
        <v>0</v>
      </c>
      <c r="M130">
        <f t="shared" si="11"/>
        <v>0</v>
      </c>
      <c r="N130">
        <f t="shared" si="7"/>
        <v>0</v>
      </c>
      <c r="O130">
        <f t="shared" si="8"/>
        <v>0</v>
      </c>
    </row>
    <row r="131" spans="1:15" ht="17" thickTop="1" thickBot="1" x14ac:dyDescent="0.5">
      <c r="A131" s="50" t="s">
        <v>147</v>
      </c>
      <c r="B131" s="3" t="s">
        <v>402</v>
      </c>
      <c r="C131" s="3" t="s">
        <v>413</v>
      </c>
      <c r="D131" s="3" t="s">
        <v>414</v>
      </c>
      <c r="E131" s="3" t="str">
        <f t="shared" si="9"/>
        <v>AF1206_February</v>
      </c>
      <c r="F131" s="10">
        <v>35360.946002852797</v>
      </c>
      <c r="G131" s="4" t="str">
        <f t="shared" si="10"/>
        <v>Shock</v>
      </c>
      <c r="H131" s="4">
        <f t="shared" ref="H131:H194" si="12">SUM(M131:O131)</f>
        <v>1</v>
      </c>
      <c r="I131" s="51">
        <v>19</v>
      </c>
      <c r="J131" s="55">
        <v>2</v>
      </c>
      <c r="K131" s="6">
        <v>0</v>
      </c>
      <c r="L131" s="6">
        <v>0</v>
      </c>
      <c r="M131">
        <f t="shared" si="11"/>
        <v>1</v>
      </c>
      <c r="N131">
        <f t="shared" ref="N131:N194" si="13">IF(K131&gt;0, 1, 0)</f>
        <v>0</v>
      </c>
      <c r="O131">
        <f t="shared" ref="O131:O194" si="14">IF(L131&gt;0, 1, 0)</f>
        <v>0</v>
      </c>
    </row>
    <row r="132" spans="1:15" ht="17" thickTop="1" thickBot="1" x14ac:dyDescent="0.5">
      <c r="A132" s="50" t="s">
        <v>147</v>
      </c>
      <c r="B132" s="3" t="s">
        <v>402</v>
      </c>
      <c r="C132" s="3" t="s">
        <v>415</v>
      </c>
      <c r="D132" s="3" t="s">
        <v>416</v>
      </c>
      <c r="E132" s="3" t="str">
        <f t="shared" ref="E132:E195" si="15">_xlfn.CONCAT(D132,"_",A132)</f>
        <v>AF1207_February</v>
      </c>
      <c r="F132" s="10">
        <v>56033.109045675177</v>
      </c>
      <c r="G132" s="4" t="str">
        <f t="shared" ref="G132:G195" si="16">IF(H132&gt;0, "Shock", "No shock")</f>
        <v>No shock</v>
      </c>
      <c r="H132" s="4">
        <f t="shared" si="12"/>
        <v>0</v>
      </c>
      <c r="I132" s="51">
        <v>0.56626506024096401</v>
      </c>
      <c r="J132" s="55">
        <v>13</v>
      </c>
      <c r="K132" s="6">
        <v>0</v>
      </c>
      <c r="L132" s="6">
        <v>0</v>
      </c>
      <c r="M132">
        <f t="shared" ref="M132:M195" si="17">IF(I132&gt;=0.66, 1, 0)</f>
        <v>0</v>
      </c>
      <c r="N132">
        <f t="shared" si="13"/>
        <v>0</v>
      </c>
      <c r="O132">
        <f t="shared" si="14"/>
        <v>0</v>
      </c>
    </row>
    <row r="133" spans="1:15" ht="17" thickTop="1" thickBot="1" x14ac:dyDescent="0.5">
      <c r="A133" s="50" t="s">
        <v>147</v>
      </c>
      <c r="B133" s="3" t="s">
        <v>402</v>
      </c>
      <c r="C133" s="3" t="s">
        <v>417</v>
      </c>
      <c r="D133" s="3" t="s">
        <v>418</v>
      </c>
      <c r="E133" s="3" t="str">
        <f t="shared" si="15"/>
        <v>AF1208_February</v>
      </c>
      <c r="F133" s="10">
        <v>71111.909990703629</v>
      </c>
      <c r="G133" s="4" t="str">
        <f t="shared" si="16"/>
        <v>Shock</v>
      </c>
      <c r="H133" s="4">
        <f t="shared" si="12"/>
        <v>1</v>
      </c>
      <c r="I133" s="51">
        <v>0.89873417721519</v>
      </c>
      <c r="J133" s="55">
        <v>6</v>
      </c>
      <c r="K133" s="6">
        <v>0</v>
      </c>
      <c r="L133" s="6">
        <v>0</v>
      </c>
      <c r="M133">
        <f t="shared" si="17"/>
        <v>1</v>
      </c>
      <c r="N133">
        <f t="shared" si="13"/>
        <v>0</v>
      </c>
      <c r="O133">
        <f t="shared" si="14"/>
        <v>0</v>
      </c>
    </row>
    <row r="134" spans="1:15" ht="17" thickTop="1" thickBot="1" x14ac:dyDescent="0.5">
      <c r="A134" s="50" t="s">
        <v>147</v>
      </c>
      <c r="B134" s="3" t="s">
        <v>402</v>
      </c>
      <c r="C134" s="3" t="s">
        <v>419</v>
      </c>
      <c r="D134" s="3" t="s">
        <v>420</v>
      </c>
      <c r="E134" s="3" t="str">
        <f t="shared" si="15"/>
        <v>AF1209_February</v>
      </c>
      <c r="F134" s="10">
        <v>57965.951746252897</v>
      </c>
      <c r="G134" s="4" t="str">
        <f t="shared" si="16"/>
        <v>Shock</v>
      </c>
      <c r="H134" s="4">
        <f t="shared" si="12"/>
        <v>1</v>
      </c>
      <c r="I134" s="51">
        <v>-1</v>
      </c>
      <c r="J134" s="55">
        <v>0</v>
      </c>
      <c r="K134" s="6">
        <v>1</v>
      </c>
      <c r="L134" s="6">
        <v>0</v>
      </c>
      <c r="M134">
        <f t="shared" si="17"/>
        <v>0</v>
      </c>
      <c r="N134">
        <f t="shared" si="13"/>
        <v>1</v>
      </c>
      <c r="O134">
        <f t="shared" si="14"/>
        <v>0</v>
      </c>
    </row>
    <row r="135" spans="1:15" ht="17" thickTop="1" thickBot="1" x14ac:dyDescent="0.5">
      <c r="A135" s="50" t="s">
        <v>147</v>
      </c>
      <c r="B135" s="3" t="s">
        <v>402</v>
      </c>
      <c r="C135" s="3" t="s">
        <v>421</v>
      </c>
      <c r="D135" s="3" t="s">
        <v>422</v>
      </c>
      <c r="E135" s="3" t="str">
        <f t="shared" si="15"/>
        <v>AF1210_February</v>
      </c>
      <c r="F135" s="10">
        <v>59463.618557783993</v>
      </c>
      <c r="G135" s="4" t="str">
        <f t="shared" si="16"/>
        <v>Shock</v>
      </c>
      <c r="H135" s="4">
        <f t="shared" si="12"/>
        <v>1</v>
      </c>
      <c r="I135" s="51">
        <v>0.49911816578483198</v>
      </c>
      <c r="J135" s="55">
        <v>17</v>
      </c>
      <c r="K135" s="6">
        <v>3</v>
      </c>
      <c r="L135" s="6">
        <v>0</v>
      </c>
      <c r="M135">
        <f t="shared" si="17"/>
        <v>0</v>
      </c>
      <c r="N135">
        <f t="shared" si="13"/>
        <v>1</v>
      </c>
      <c r="O135">
        <f t="shared" si="14"/>
        <v>0</v>
      </c>
    </row>
    <row r="136" spans="1:15" ht="17" thickTop="1" thickBot="1" x14ac:dyDescent="0.5">
      <c r="A136" s="50" t="s">
        <v>147</v>
      </c>
      <c r="B136" s="3" t="s">
        <v>402</v>
      </c>
      <c r="C136" s="3" t="s">
        <v>423</v>
      </c>
      <c r="D136" s="3" t="s">
        <v>424</v>
      </c>
      <c r="E136" s="3" t="str">
        <f t="shared" si="15"/>
        <v>AF1211_February</v>
      </c>
      <c r="F136" s="10">
        <v>100585.58768660873</v>
      </c>
      <c r="G136" s="4" t="str">
        <f t="shared" si="16"/>
        <v>Shock</v>
      </c>
      <c r="H136" s="4">
        <f t="shared" si="12"/>
        <v>1</v>
      </c>
      <c r="I136" s="51">
        <v>-0.24698795180722899</v>
      </c>
      <c r="J136" s="55">
        <v>10</v>
      </c>
      <c r="K136" s="6">
        <v>3</v>
      </c>
      <c r="L136" s="6">
        <v>0</v>
      </c>
      <c r="M136">
        <f t="shared" si="17"/>
        <v>0</v>
      </c>
      <c r="N136">
        <f t="shared" si="13"/>
        <v>1</v>
      </c>
      <c r="O136">
        <f t="shared" si="14"/>
        <v>0</v>
      </c>
    </row>
    <row r="137" spans="1:15" ht="17" thickTop="1" thickBot="1" x14ac:dyDescent="0.5">
      <c r="A137" s="50" t="s">
        <v>147</v>
      </c>
      <c r="B137" s="3" t="s">
        <v>402</v>
      </c>
      <c r="C137" s="3" t="s">
        <v>425</v>
      </c>
      <c r="D137" s="3" t="s">
        <v>426</v>
      </c>
      <c r="E137" s="3" t="str">
        <f t="shared" si="15"/>
        <v>AF1212_February</v>
      </c>
      <c r="F137" s="10">
        <v>48003.274040157048</v>
      </c>
      <c r="G137" s="4" t="str">
        <f t="shared" si="16"/>
        <v>No shock</v>
      </c>
      <c r="H137" s="4">
        <f t="shared" si="12"/>
        <v>0</v>
      </c>
      <c r="I137" s="51">
        <v>-1</v>
      </c>
      <c r="J137" s="55">
        <v>0</v>
      </c>
      <c r="K137" s="6">
        <v>0</v>
      </c>
      <c r="L137" s="6">
        <v>0</v>
      </c>
      <c r="M137">
        <f t="shared" si="17"/>
        <v>0</v>
      </c>
      <c r="N137">
        <f t="shared" si="13"/>
        <v>0</v>
      </c>
      <c r="O137">
        <f t="shared" si="14"/>
        <v>0</v>
      </c>
    </row>
    <row r="138" spans="1:15" ht="17" thickTop="1" thickBot="1" x14ac:dyDescent="0.5">
      <c r="A138" s="50" t="s">
        <v>147</v>
      </c>
      <c r="B138" s="3" t="s">
        <v>402</v>
      </c>
      <c r="C138" s="3" t="s">
        <v>427</v>
      </c>
      <c r="D138" s="3" t="s">
        <v>428</v>
      </c>
      <c r="E138" s="3" t="str">
        <f t="shared" si="15"/>
        <v>AF1213_February</v>
      </c>
      <c r="F138" s="10">
        <v>28117.111749672313</v>
      </c>
      <c r="G138" s="4" t="str">
        <f t="shared" si="16"/>
        <v>No shock</v>
      </c>
      <c r="H138" s="4">
        <f t="shared" si="12"/>
        <v>0</v>
      </c>
      <c r="I138" s="51">
        <v>-1</v>
      </c>
      <c r="J138" s="55">
        <v>0</v>
      </c>
      <c r="K138" s="6">
        <v>0</v>
      </c>
      <c r="L138" s="6">
        <v>0</v>
      </c>
      <c r="M138">
        <f t="shared" si="17"/>
        <v>0</v>
      </c>
      <c r="N138">
        <f t="shared" si="13"/>
        <v>0</v>
      </c>
      <c r="O138">
        <f t="shared" si="14"/>
        <v>0</v>
      </c>
    </row>
    <row r="139" spans="1:15" ht="17" thickTop="1" thickBot="1" x14ac:dyDescent="0.5">
      <c r="A139" s="50" t="s">
        <v>147</v>
      </c>
      <c r="B139" s="3" t="s">
        <v>402</v>
      </c>
      <c r="C139" s="3" t="s">
        <v>429</v>
      </c>
      <c r="D139" s="3" t="s">
        <v>430</v>
      </c>
      <c r="E139" s="3" t="str">
        <f t="shared" si="15"/>
        <v>AF1214_February</v>
      </c>
      <c r="F139" s="10">
        <v>105541.47773952461</v>
      </c>
      <c r="G139" s="4" t="str">
        <f t="shared" si="16"/>
        <v>No shock</v>
      </c>
      <c r="H139" s="4">
        <f t="shared" si="12"/>
        <v>0</v>
      </c>
      <c r="I139" s="51">
        <v>-0.73404255319148903</v>
      </c>
      <c r="J139" s="55">
        <v>2</v>
      </c>
      <c r="K139" s="6">
        <v>0</v>
      </c>
      <c r="L139" s="6">
        <v>0</v>
      </c>
      <c r="M139">
        <f t="shared" si="17"/>
        <v>0</v>
      </c>
      <c r="N139">
        <f t="shared" si="13"/>
        <v>0</v>
      </c>
      <c r="O139">
        <f t="shared" si="14"/>
        <v>0</v>
      </c>
    </row>
    <row r="140" spans="1:15" ht="17" thickTop="1" thickBot="1" x14ac:dyDescent="0.5">
      <c r="A140" s="50" t="s">
        <v>147</v>
      </c>
      <c r="B140" s="3" t="s">
        <v>402</v>
      </c>
      <c r="C140" s="3" t="s">
        <v>431</v>
      </c>
      <c r="D140" s="3" t="s">
        <v>432</v>
      </c>
      <c r="E140" s="3" t="str">
        <f t="shared" si="15"/>
        <v>AF1215_February</v>
      </c>
      <c r="F140" s="10">
        <v>46695.608054819248</v>
      </c>
      <c r="G140" s="4" t="str">
        <f t="shared" si="16"/>
        <v>No shock</v>
      </c>
      <c r="H140" s="4">
        <f t="shared" si="12"/>
        <v>0</v>
      </c>
      <c r="I140" s="51">
        <v>-1</v>
      </c>
      <c r="J140" s="55">
        <v>0</v>
      </c>
      <c r="K140" s="6">
        <v>0</v>
      </c>
      <c r="L140" s="6">
        <v>0</v>
      </c>
      <c r="M140">
        <f t="shared" si="17"/>
        <v>0</v>
      </c>
      <c r="N140">
        <f t="shared" si="13"/>
        <v>0</v>
      </c>
      <c r="O140">
        <f t="shared" si="14"/>
        <v>0</v>
      </c>
    </row>
    <row r="141" spans="1:15" ht="17" thickTop="1" thickBot="1" x14ac:dyDescent="0.5">
      <c r="A141" s="50" t="s">
        <v>147</v>
      </c>
      <c r="B141" s="3" t="s">
        <v>402</v>
      </c>
      <c r="C141" s="3" t="s">
        <v>433</v>
      </c>
      <c r="D141" s="3" t="s">
        <v>434</v>
      </c>
      <c r="E141" s="3" t="str">
        <f t="shared" si="15"/>
        <v>AF1216_February</v>
      </c>
      <c r="F141" s="10">
        <v>50459.104354725758</v>
      </c>
      <c r="G141" s="4" t="str">
        <f t="shared" si="16"/>
        <v>No shock</v>
      </c>
      <c r="H141" s="4">
        <f t="shared" si="12"/>
        <v>0</v>
      </c>
      <c r="I141" s="51">
        <v>-1</v>
      </c>
      <c r="J141" s="55">
        <v>0</v>
      </c>
      <c r="K141" s="6">
        <v>0</v>
      </c>
      <c r="L141" s="6">
        <v>0</v>
      </c>
      <c r="M141">
        <f t="shared" si="17"/>
        <v>0</v>
      </c>
      <c r="N141">
        <f t="shared" si="13"/>
        <v>0</v>
      </c>
      <c r="O141">
        <f t="shared" si="14"/>
        <v>0</v>
      </c>
    </row>
    <row r="142" spans="1:15" ht="17" thickTop="1" thickBot="1" x14ac:dyDescent="0.5">
      <c r="A142" s="50" t="s">
        <v>147</v>
      </c>
      <c r="B142" s="3" t="s">
        <v>402</v>
      </c>
      <c r="C142" s="3" t="s">
        <v>435</v>
      </c>
      <c r="D142" s="3" t="s">
        <v>436</v>
      </c>
      <c r="E142" s="3" t="str">
        <f t="shared" si="15"/>
        <v>AF1217_February</v>
      </c>
      <c r="F142" s="10">
        <v>56689.094424424911</v>
      </c>
      <c r="G142" s="4" t="str">
        <f t="shared" si="16"/>
        <v>No shock</v>
      </c>
      <c r="H142" s="4">
        <f t="shared" si="12"/>
        <v>0</v>
      </c>
      <c r="I142" s="51">
        <v>-0.70892626131953396</v>
      </c>
      <c r="J142" s="55">
        <v>9</v>
      </c>
      <c r="K142" s="6">
        <v>0</v>
      </c>
      <c r="L142" s="6">
        <v>0</v>
      </c>
      <c r="M142">
        <f t="shared" si="17"/>
        <v>0</v>
      </c>
      <c r="N142">
        <f t="shared" si="13"/>
        <v>0</v>
      </c>
      <c r="O142">
        <f t="shared" si="14"/>
        <v>0</v>
      </c>
    </row>
    <row r="143" spans="1:15" ht="17" thickTop="1" thickBot="1" x14ac:dyDescent="0.5">
      <c r="A143" s="50" t="s">
        <v>147</v>
      </c>
      <c r="B143" s="3" t="s">
        <v>402</v>
      </c>
      <c r="C143" s="3" t="s">
        <v>437</v>
      </c>
      <c r="D143" s="3" t="s">
        <v>438</v>
      </c>
      <c r="E143" s="3" t="str">
        <f t="shared" si="15"/>
        <v>AF1218_February</v>
      </c>
      <c r="F143" s="10">
        <v>46848.610349035029</v>
      </c>
      <c r="G143" s="4" t="str">
        <f t="shared" si="16"/>
        <v>Shock</v>
      </c>
      <c r="H143" s="4">
        <f t="shared" si="12"/>
        <v>1</v>
      </c>
      <c r="I143" s="51">
        <v>3.8780487804878101</v>
      </c>
      <c r="J143" s="55">
        <v>4</v>
      </c>
      <c r="K143" s="6">
        <v>0</v>
      </c>
      <c r="L143" s="6">
        <v>0</v>
      </c>
      <c r="M143">
        <f t="shared" si="17"/>
        <v>1</v>
      </c>
      <c r="N143">
        <f t="shared" si="13"/>
        <v>0</v>
      </c>
      <c r="O143">
        <f t="shared" si="14"/>
        <v>0</v>
      </c>
    </row>
    <row r="144" spans="1:15" ht="17" thickTop="1" thickBot="1" x14ac:dyDescent="0.5">
      <c r="A144" s="50" t="s">
        <v>147</v>
      </c>
      <c r="B144" s="3" t="s">
        <v>402</v>
      </c>
      <c r="C144" s="3" t="s">
        <v>439</v>
      </c>
      <c r="D144" s="3" t="s">
        <v>440</v>
      </c>
      <c r="E144" s="3" t="str">
        <f t="shared" si="15"/>
        <v>AF1219_February</v>
      </c>
      <c r="F144" s="10">
        <v>8917.7997729786221</v>
      </c>
      <c r="G144" s="4" t="str">
        <f t="shared" si="16"/>
        <v>Shock</v>
      </c>
      <c r="H144" s="4">
        <f t="shared" si="12"/>
        <v>1</v>
      </c>
      <c r="I144" s="51">
        <v>32.3333333333333</v>
      </c>
      <c r="J144" s="55">
        <v>20</v>
      </c>
      <c r="K144" s="6">
        <v>0</v>
      </c>
      <c r="L144" s="6">
        <v>0</v>
      </c>
      <c r="M144">
        <f t="shared" si="17"/>
        <v>1</v>
      </c>
      <c r="N144">
        <f t="shared" si="13"/>
        <v>0</v>
      </c>
      <c r="O144">
        <f t="shared" si="14"/>
        <v>0</v>
      </c>
    </row>
    <row r="145" spans="1:15" ht="17" thickTop="1" thickBot="1" x14ac:dyDescent="0.5">
      <c r="A145" s="50" t="s">
        <v>147</v>
      </c>
      <c r="B145" s="3" t="s">
        <v>441</v>
      </c>
      <c r="C145" s="3" t="s">
        <v>442</v>
      </c>
      <c r="D145" s="3" t="s">
        <v>443</v>
      </c>
      <c r="E145" s="3" t="str">
        <f t="shared" si="15"/>
        <v>AF1301_February</v>
      </c>
      <c r="F145" s="10">
        <v>160800.67393174165</v>
      </c>
      <c r="G145" s="4" t="str">
        <f t="shared" si="16"/>
        <v>Shock</v>
      </c>
      <c r="H145" s="4">
        <f t="shared" si="12"/>
        <v>1</v>
      </c>
      <c r="I145" s="51">
        <v>-0.47134112409571499</v>
      </c>
      <c r="J145" s="55">
        <v>190</v>
      </c>
      <c r="K145" s="6">
        <v>10</v>
      </c>
      <c r="L145" s="6">
        <v>0</v>
      </c>
      <c r="M145">
        <f t="shared" si="17"/>
        <v>0</v>
      </c>
      <c r="N145">
        <f t="shared" si="13"/>
        <v>1</v>
      </c>
      <c r="O145">
        <f t="shared" si="14"/>
        <v>0</v>
      </c>
    </row>
    <row r="146" spans="1:15" ht="17" thickTop="1" thickBot="1" x14ac:dyDescent="0.5">
      <c r="A146" s="50" t="s">
        <v>147</v>
      </c>
      <c r="B146" s="3" t="s">
        <v>441</v>
      </c>
      <c r="C146" s="3" t="s">
        <v>444</v>
      </c>
      <c r="D146" s="3" t="s">
        <v>445</v>
      </c>
      <c r="E146" s="3" t="str">
        <f t="shared" si="15"/>
        <v>AF1302_February</v>
      </c>
      <c r="F146" s="10">
        <v>58706.940707475114</v>
      </c>
      <c r="G146" s="4" t="str">
        <f t="shared" si="16"/>
        <v>Shock</v>
      </c>
      <c r="H146" s="4">
        <f t="shared" si="12"/>
        <v>1</v>
      </c>
      <c r="I146" s="51">
        <v>-1</v>
      </c>
      <c r="J146" s="55">
        <v>0</v>
      </c>
      <c r="K146" s="6">
        <v>7</v>
      </c>
      <c r="L146" s="6">
        <v>0</v>
      </c>
      <c r="M146">
        <f t="shared" si="17"/>
        <v>0</v>
      </c>
      <c r="N146">
        <f t="shared" si="13"/>
        <v>1</v>
      </c>
      <c r="O146">
        <f t="shared" si="14"/>
        <v>0</v>
      </c>
    </row>
    <row r="147" spans="1:15" ht="17" thickTop="1" thickBot="1" x14ac:dyDescent="0.5">
      <c r="A147" s="50" t="s">
        <v>147</v>
      </c>
      <c r="B147" s="3" t="s">
        <v>441</v>
      </c>
      <c r="C147" s="3" t="s">
        <v>446</v>
      </c>
      <c r="D147" s="3" t="s">
        <v>447</v>
      </c>
      <c r="E147" s="3" t="str">
        <f t="shared" si="15"/>
        <v>AF1303_February</v>
      </c>
      <c r="F147" s="10">
        <v>107069.83238015612</v>
      </c>
      <c r="G147" s="4" t="str">
        <f t="shared" si="16"/>
        <v>Shock</v>
      </c>
      <c r="H147" s="4">
        <f t="shared" si="12"/>
        <v>1</v>
      </c>
      <c r="I147" s="51">
        <v>-0.91379310344827602</v>
      </c>
      <c r="J147" s="55">
        <v>9</v>
      </c>
      <c r="K147" s="6">
        <v>2</v>
      </c>
      <c r="L147" s="6">
        <v>0</v>
      </c>
      <c r="M147">
        <f t="shared" si="17"/>
        <v>0</v>
      </c>
      <c r="N147">
        <f t="shared" si="13"/>
        <v>1</v>
      </c>
      <c r="O147">
        <f t="shared" si="14"/>
        <v>0</v>
      </c>
    </row>
    <row r="148" spans="1:15" ht="17" thickTop="1" thickBot="1" x14ac:dyDescent="0.5">
      <c r="A148" s="50" t="s">
        <v>147</v>
      </c>
      <c r="B148" s="3" t="s">
        <v>441</v>
      </c>
      <c r="C148" s="3" t="s">
        <v>448</v>
      </c>
      <c r="D148" s="3" t="s">
        <v>449</v>
      </c>
      <c r="E148" s="3" t="str">
        <f t="shared" si="15"/>
        <v>AF1304_February</v>
      </c>
      <c r="F148" s="10">
        <v>13548.310440868383</v>
      </c>
      <c r="G148" s="4" t="str">
        <f t="shared" si="16"/>
        <v>No shock</v>
      </c>
      <c r="H148" s="4">
        <f t="shared" si="12"/>
        <v>0</v>
      </c>
      <c r="I148" s="51">
        <v>-1</v>
      </c>
      <c r="J148" s="55">
        <v>0</v>
      </c>
      <c r="K148" s="6">
        <v>0</v>
      </c>
      <c r="L148" s="6">
        <v>0</v>
      </c>
      <c r="M148">
        <f t="shared" si="17"/>
        <v>0</v>
      </c>
      <c r="N148">
        <f t="shared" si="13"/>
        <v>0</v>
      </c>
      <c r="O148">
        <f t="shared" si="14"/>
        <v>0</v>
      </c>
    </row>
    <row r="149" spans="1:15" ht="17" thickTop="1" thickBot="1" x14ac:dyDescent="0.5">
      <c r="A149" s="50" t="s">
        <v>147</v>
      </c>
      <c r="B149" s="3" t="s">
        <v>441</v>
      </c>
      <c r="C149" s="3" t="s">
        <v>450</v>
      </c>
      <c r="D149" s="3" t="s">
        <v>451</v>
      </c>
      <c r="E149" s="3" t="str">
        <f t="shared" si="15"/>
        <v>AF1305_February</v>
      </c>
      <c r="F149" s="10">
        <v>53954.847757979667</v>
      </c>
      <c r="G149" s="4" t="str">
        <f t="shared" si="16"/>
        <v>No shock</v>
      </c>
      <c r="H149" s="4">
        <f t="shared" si="12"/>
        <v>0</v>
      </c>
      <c r="I149" s="51">
        <v>-0.69465648854961803</v>
      </c>
      <c r="J149" s="55">
        <v>8</v>
      </c>
      <c r="K149" s="6">
        <v>0</v>
      </c>
      <c r="L149" s="6">
        <v>0</v>
      </c>
      <c r="M149">
        <f t="shared" si="17"/>
        <v>0</v>
      </c>
      <c r="N149">
        <f t="shared" si="13"/>
        <v>0</v>
      </c>
      <c r="O149">
        <f t="shared" si="14"/>
        <v>0</v>
      </c>
    </row>
    <row r="150" spans="1:15" ht="17" thickTop="1" thickBot="1" x14ac:dyDescent="0.5">
      <c r="A150" s="50" t="s">
        <v>147</v>
      </c>
      <c r="B150" s="3" t="s">
        <v>441</v>
      </c>
      <c r="C150" s="3" t="s">
        <v>452</v>
      </c>
      <c r="D150" s="3" t="s">
        <v>453</v>
      </c>
      <c r="E150" s="3" t="str">
        <f t="shared" si="15"/>
        <v>AF1306_February</v>
      </c>
      <c r="F150" s="10">
        <v>62546.758502136756</v>
      </c>
      <c r="G150" s="4" t="str">
        <f t="shared" si="16"/>
        <v>No shock</v>
      </c>
      <c r="H150" s="4">
        <f t="shared" si="12"/>
        <v>0</v>
      </c>
      <c r="I150" s="51">
        <v>-1</v>
      </c>
      <c r="J150" s="55">
        <v>0</v>
      </c>
      <c r="K150" s="6">
        <v>0</v>
      </c>
      <c r="L150" s="6">
        <v>0</v>
      </c>
      <c r="M150">
        <f t="shared" si="17"/>
        <v>0</v>
      </c>
      <c r="N150">
        <f t="shared" si="13"/>
        <v>0</v>
      </c>
      <c r="O150">
        <f t="shared" si="14"/>
        <v>0</v>
      </c>
    </row>
    <row r="151" spans="1:15" ht="17" thickTop="1" thickBot="1" x14ac:dyDescent="0.5">
      <c r="A151" s="50" t="s">
        <v>147</v>
      </c>
      <c r="B151" s="3" t="s">
        <v>441</v>
      </c>
      <c r="C151" s="3" t="s">
        <v>454</v>
      </c>
      <c r="D151" s="3" t="s">
        <v>455</v>
      </c>
      <c r="E151" s="3" t="str">
        <f t="shared" si="15"/>
        <v>AF1307_February</v>
      </c>
      <c r="F151" s="10">
        <v>91211.96483476313</v>
      </c>
      <c r="G151" s="4" t="str">
        <f t="shared" si="16"/>
        <v>Shock</v>
      </c>
      <c r="H151" s="4">
        <f t="shared" si="12"/>
        <v>1</v>
      </c>
      <c r="I151" s="51">
        <v>-0.93569958847736601</v>
      </c>
      <c r="J151" s="55">
        <v>10</v>
      </c>
      <c r="K151" s="6">
        <v>9</v>
      </c>
      <c r="L151" s="6">
        <v>0</v>
      </c>
      <c r="M151">
        <f t="shared" si="17"/>
        <v>0</v>
      </c>
      <c r="N151">
        <f t="shared" si="13"/>
        <v>1</v>
      </c>
      <c r="O151">
        <f t="shared" si="14"/>
        <v>0</v>
      </c>
    </row>
    <row r="152" spans="1:15" ht="17" thickTop="1" thickBot="1" x14ac:dyDescent="0.5">
      <c r="A152" s="50" t="s">
        <v>147</v>
      </c>
      <c r="B152" s="3" t="s">
        <v>441</v>
      </c>
      <c r="C152" s="3" t="s">
        <v>456</v>
      </c>
      <c r="D152" s="3" t="s">
        <v>457</v>
      </c>
      <c r="E152" s="3" t="str">
        <f t="shared" si="15"/>
        <v>AF1308_February</v>
      </c>
      <c r="F152" s="10">
        <v>62435.509280193859</v>
      </c>
      <c r="G152" s="4" t="str">
        <f t="shared" si="16"/>
        <v>No shock</v>
      </c>
      <c r="H152" s="4">
        <f t="shared" si="12"/>
        <v>0</v>
      </c>
      <c r="I152" s="51">
        <v>-0.90539262062440895</v>
      </c>
      <c r="J152" s="55">
        <v>2</v>
      </c>
      <c r="K152" s="6">
        <v>0</v>
      </c>
      <c r="L152" s="6">
        <v>0</v>
      </c>
      <c r="M152">
        <f t="shared" si="17"/>
        <v>0</v>
      </c>
      <c r="N152">
        <f t="shared" si="13"/>
        <v>0</v>
      </c>
      <c r="O152">
        <f t="shared" si="14"/>
        <v>0</v>
      </c>
    </row>
    <row r="153" spans="1:15" ht="17" thickTop="1" thickBot="1" x14ac:dyDescent="0.5">
      <c r="A153" s="50" t="s">
        <v>147</v>
      </c>
      <c r="B153" s="3" t="s">
        <v>441</v>
      </c>
      <c r="C153" s="3" t="s">
        <v>458</v>
      </c>
      <c r="D153" s="3" t="s">
        <v>459</v>
      </c>
      <c r="E153" s="3" t="str">
        <f t="shared" si="15"/>
        <v>AF1309_February</v>
      </c>
      <c r="F153" s="10">
        <v>59302.378787750858</v>
      </c>
      <c r="G153" s="4" t="str">
        <f t="shared" si="16"/>
        <v>No shock</v>
      </c>
      <c r="H153" s="4">
        <f t="shared" si="12"/>
        <v>0</v>
      </c>
      <c r="I153" s="51">
        <v>-0.80263157894736803</v>
      </c>
      <c r="J153" s="55">
        <v>6</v>
      </c>
      <c r="K153" s="6">
        <v>0</v>
      </c>
      <c r="L153" s="6">
        <v>0</v>
      </c>
      <c r="M153">
        <f t="shared" si="17"/>
        <v>0</v>
      </c>
      <c r="N153">
        <f t="shared" si="13"/>
        <v>0</v>
      </c>
      <c r="O153">
        <f t="shared" si="14"/>
        <v>0</v>
      </c>
    </row>
    <row r="154" spans="1:15" ht="17" thickTop="1" thickBot="1" x14ac:dyDescent="0.5">
      <c r="A154" s="50" t="s">
        <v>147</v>
      </c>
      <c r="B154" s="3" t="s">
        <v>441</v>
      </c>
      <c r="C154" s="3" t="s">
        <v>460</v>
      </c>
      <c r="D154" s="3" t="s">
        <v>461</v>
      </c>
      <c r="E154" s="3" t="str">
        <f t="shared" si="15"/>
        <v>AF1310_February</v>
      </c>
      <c r="F154" s="10">
        <v>110270.78262150612</v>
      </c>
      <c r="G154" s="4" t="str">
        <f t="shared" si="16"/>
        <v>Shock</v>
      </c>
      <c r="H154" s="4">
        <f t="shared" si="12"/>
        <v>1</v>
      </c>
      <c r="I154" s="51">
        <v>-0.46072263167355698</v>
      </c>
      <c r="J154" s="55">
        <v>120</v>
      </c>
      <c r="K154" s="6">
        <v>30</v>
      </c>
      <c r="L154" s="6">
        <v>0</v>
      </c>
      <c r="M154">
        <f t="shared" si="17"/>
        <v>0</v>
      </c>
      <c r="N154">
        <f t="shared" si="13"/>
        <v>1</v>
      </c>
      <c r="O154">
        <f t="shared" si="14"/>
        <v>0</v>
      </c>
    </row>
    <row r="155" spans="1:15" ht="17" thickTop="1" thickBot="1" x14ac:dyDescent="0.5">
      <c r="A155" s="50" t="s">
        <v>147</v>
      </c>
      <c r="B155" s="3" t="s">
        <v>441</v>
      </c>
      <c r="C155" s="3" t="s">
        <v>462</v>
      </c>
      <c r="D155" s="3" t="s">
        <v>463</v>
      </c>
      <c r="E155" s="3" t="str">
        <f t="shared" si="15"/>
        <v>AF1311_February</v>
      </c>
      <c r="F155" s="10">
        <v>60397.871723996832</v>
      </c>
      <c r="G155" s="4" t="str">
        <f t="shared" si="16"/>
        <v>No shock</v>
      </c>
      <c r="H155" s="4">
        <f t="shared" si="12"/>
        <v>0</v>
      </c>
      <c r="I155" s="51">
        <v>-1</v>
      </c>
      <c r="J155" s="55">
        <v>0</v>
      </c>
      <c r="K155" s="6">
        <v>0</v>
      </c>
      <c r="L155" s="6">
        <v>0</v>
      </c>
      <c r="M155">
        <f t="shared" si="17"/>
        <v>0</v>
      </c>
      <c r="N155">
        <f t="shared" si="13"/>
        <v>0</v>
      </c>
      <c r="O155">
        <f t="shared" si="14"/>
        <v>0</v>
      </c>
    </row>
    <row r="156" spans="1:15" ht="17" thickTop="1" thickBot="1" x14ac:dyDescent="0.5">
      <c r="A156" s="50" t="s">
        <v>147</v>
      </c>
      <c r="B156" s="3" t="s">
        <v>464</v>
      </c>
      <c r="C156" s="3" t="s">
        <v>465</v>
      </c>
      <c r="D156" s="3" t="s">
        <v>466</v>
      </c>
      <c r="E156" s="3" t="str">
        <f t="shared" si="15"/>
        <v>AF1401_February</v>
      </c>
      <c r="F156" s="10">
        <v>236627.29283977515</v>
      </c>
      <c r="G156" s="4" t="str">
        <f t="shared" si="16"/>
        <v>Shock</v>
      </c>
      <c r="H156" s="4">
        <f t="shared" si="12"/>
        <v>1</v>
      </c>
      <c r="I156" s="51">
        <v>-0.85966235180763295</v>
      </c>
      <c r="J156" s="55">
        <v>67</v>
      </c>
      <c r="K156" s="6">
        <v>242</v>
      </c>
      <c r="L156" s="6">
        <v>0</v>
      </c>
      <c r="M156">
        <f t="shared" si="17"/>
        <v>0</v>
      </c>
      <c r="N156">
        <f t="shared" si="13"/>
        <v>1</v>
      </c>
      <c r="O156">
        <f t="shared" si="14"/>
        <v>0</v>
      </c>
    </row>
    <row r="157" spans="1:15" ht="17" thickTop="1" thickBot="1" x14ac:dyDescent="0.5">
      <c r="A157" s="50" t="s">
        <v>147</v>
      </c>
      <c r="B157" s="3" t="s">
        <v>464</v>
      </c>
      <c r="C157" s="3" t="s">
        <v>467</v>
      </c>
      <c r="D157" s="3" t="s">
        <v>468</v>
      </c>
      <c r="E157" s="3" t="str">
        <f t="shared" si="15"/>
        <v>AF1402_February</v>
      </c>
      <c r="F157" s="10">
        <v>91550.623171260071</v>
      </c>
      <c r="G157" s="4" t="str">
        <f t="shared" si="16"/>
        <v>Shock</v>
      </c>
      <c r="H157" s="4">
        <f t="shared" si="12"/>
        <v>1</v>
      </c>
      <c r="I157" s="51">
        <v>-0.375</v>
      </c>
      <c r="J157" s="55">
        <v>1</v>
      </c>
      <c r="K157" s="6">
        <v>1</v>
      </c>
      <c r="L157" s="6">
        <v>0</v>
      </c>
      <c r="M157">
        <f t="shared" si="17"/>
        <v>0</v>
      </c>
      <c r="N157">
        <f t="shared" si="13"/>
        <v>1</v>
      </c>
      <c r="O157">
        <f t="shared" si="14"/>
        <v>0</v>
      </c>
    </row>
    <row r="158" spans="1:15" ht="17" thickTop="1" thickBot="1" x14ac:dyDescent="0.5">
      <c r="A158" s="50" t="s">
        <v>147</v>
      </c>
      <c r="B158" s="3" t="s">
        <v>464</v>
      </c>
      <c r="C158" s="3" t="s">
        <v>469</v>
      </c>
      <c r="D158" s="3" t="s">
        <v>470</v>
      </c>
      <c r="E158" s="3" t="str">
        <f t="shared" si="15"/>
        <v>AF1403_February</v>
      </c>
      <c r="F158" s="10">
        <v>48596.213480007718</v>
      </c>
      <c r="G158" s="4" t="str">
        <f t="shared" si="16"/>
        <v>Shock</v>
      </c>
      <c r="H158" s="4">
        <f t="shared" si="12"/>
        <v>1</v>
      </c>
      <c r="I158" s="51">
        <v>0.58286778398510197</v>
      </c>
      <c r="J158" s="55">
        <v>34</v>
      </c>
      <c r="K158" s="6">
        <v>1</v>
      </c>
      <c r="L158" s="6">
        <v>0</v>
      </c>
      <c r="M158">
        <f t="shared" si="17"/>
        <v>0</v>
      </c>
      <c r="N158">
        <f t="shared" si="13"/>
        <v>1</v>
      </c>
      <c r="O158">
        <f t="shared" si="14"/>
        <v>0</v>
      </c>
    </row>
    <row r="159" spans="1:15" ht="17" thickTop="1" thickBot="1" x14ac:dyDescent="0.5">
      <c r="A159" s="50" t="s">
        <v>147</v>
      </c>
      <c r="B159" s="3" t="s">
        <v>464</v>
      </c>
      <c r="C159" s="3" t="s">
        <v>471</v>
      </c>
      <c r="D159" s="3" t="s">
        <v>472</v>
      </c>
      <c r="E159" s="3" t="str">
        <f t="shared" si="15"/>
        <v>AF1404_February</v>
      </c>
      <c r="F159" s="10">
        <v>68968.238158776279</v>
      </c>
      <c r="G159" s="4" t="str">
        <f t="shared" si="16"/>
        <v>Shock</v>
      </c>
      <c r="H159" s="4">
        <f t="shared" si="12"/>
        <v>1</v>
      </c>
      <c r="I159" s="51">
        <v>0.73913043478260898</v>
      </c>
      <c r="J159" s="55">
        <v>12</v>
      </c>
      <c r="K159" s="6">
        <v>0</v>
      </c>
      <c r="L159" s="6">
        <v>0</v>
      </c>
      <c r="M159">
        <f t="shared" si="17"/>
        <v>1</v>
      </c>
      <c r="N159">
        <f t="shared" si="13"/>
        <v>0</v>
      </c>
      <c r="O159">
        <f t="shared" si="14"/>
        <v>0</v>
      </c>
    </row>
    <row r="160" spans="1:15" ht="17" thickTop="1" thickBot="1" x14ac:dyDescent="0.5">
      <c r="A160" s="50" t="s">
        <v>147</v>
      </c>
      <c r="B160" s="3" t="s">
        <v>464</v>
      </c>
      <c r="C160" s="3" t="s">
        <v>473</v>
      </c>
      <c r="D160" s="3" t="s">
        <v>474</v>
      </c>
      <c r="E160" s="3" t="str">
        <f t="shared" si="15"/>
        <v>AF1405_February</v>
      </c>
      <c r="F160" s="10">
        <v>63910.618529353531</v>
      </c>
      <c r="G160" s="4" t="str">
        <f t="shared" si="16"/>
        <v>No shock</v>
      </c>
      <c r="H160" s="4">
        <f t="shared" si="12"/>
        <v>0</v>
      </c>
      <c r="I160" s="51">
        <v>-0.83394221188973805</v>
      </c>
      <c r="J160" s="55">
        <v>10</v>
      </c>
      <c r="K160" s="6">
        <v>0</v>
      </c>
      <c r="L160" s="6">
        <v>0</v>
      </c>
      <c r="M160">
        <f t="shared" si="17"/>
        <v>0</v>
      </c>
      <c r="N160">
        <f t="shared" si="13"/>
        <v>0</v>
      </c>
      <c r="O160">
        <f t="shared" si="14"/>
        <v>0</v>
      </c>
    </row>
    <row r="161" spans="1:15" ht="17" thickTop="1" thickBot="1" x14ac:dyDescent="0.5">
      <c r="A161" s="50" t="s">
        <v>147</v>
      </c>
      <c r="B161" s="3" t="s">
        <v>464</v>
      </c>
      <c r="C161" s="3" t="s">
        <v>475</v>
      </c>
      <c r="D161" s="3" t="s">
        <v>476</v>
      </c>
      <c r="E161" s="3" t="str">
        <f t="shared" si="15"/>
        <v>AF1406_February</v>
      </c>
      <c r="F161" s="10">
        <v>53703.410879587544</v>
      </c>
      <c r="G161" s="4" t="str">
        <f t="shared" si="16"/>
        <v>Shock</v>
      </c>
      <c r="H161" s="4">
        <f t="shared" si="12"/>
        <v>1</v>
      </c>
      <c r="I161" s="51">
        <v>-0.72466960352422904</v>
      </c>
      <c r="J161" s="55">
        <v>5</v>
      </c>
      <c r="K161" s="6">
        <v>1</v>
      </c>
      <c r="L161" s="6">
        <v>0</v>
      </c>
      <c r="M161">
        <f t="shared" si="17"/>
        <v>0</v>
      </c>
      <c r="N161">
        <f t="shared" si="13"/>
        <v>1</v>
      </c>
      <c r="O161">
        <f t="shared" si="14"/>
        <v>0</v>
      </c>
    </row>
    <row r="162" spans="1:15" ht="17" thickTop="1" thickBot="1" x14ac:dyDescent="0.5">
      <c r="A162" s="50" t="s">
        <v>147</v>
      </c>
      <c r="B162" s="3" t="s">
        <v>464</v>
      </c>
      <c r="C162" s="3" t="s">
        <v>477</v>
      </c>
      <c r="D162" s="3" t="s">
        <v>478</v>
      </c>
      <c r="E162" s="3" t="str">
        <f t="shared" si="15"/>
        <v>AF1407_February</v>
      </c>
      <c r="F162" s="10">
        <v>94953.950859489763</v>
      </c>
      <c r="G162" s="4" t="str">
        <f t="shared" si="16"/>
        <v>No shock</v>
      </c>
      <c r="H162" s="4">
        <f t="shared" si="12"/>
        <v>0</v>
      </c>
      <c r="I162" s="51">
        <v>-1</v>
      </c>
      <c r="J162" s="55">
        <v>0</v>
      </c>
      <c r="K162" s="6">
        <v>0</v>
      </c>
      <c r="L162" s="6">
        <v>0</v>
      </c>
      <c r="M162">
        <f t="shared" si="17"/>
        <v>0</v>
      </c>
      <c r="N162">
        <f t="shared" si="13"/>
        <v>0</v>
      </c>
      <c r="O162">
        <f t="shared" si="14"/>
        <v>0</v>
      </c>
    </row>
    <row r="163" spans="1:15" ht="17" thickTop="1" thickBot="1" x14ac:dyDescent="0.5">
      <c r="A163" s="50" t="s">
        <v>147</v>
      </c>
      <c r="B163" s="3" t="s">
        <v>464</v>
      </c>
      <c r="C163" s="3" t="s">
        <v>479</v>
      </c>
      <c r="D163" s="3" t="s">
        <v>480</v>
      </c>
      <c r="E163" s="3" t="str">
        <f t="shared" si="15"/>
        <v>AF1408_February</v>
      </c>
      <c r="F163" s="10">
        <v>71889.900271477381</v>
      </c>
      <c r="G163" s="4" t="str">
        <f t="shared" si="16"/>
        <v>Shock</v>
      </c>
      <c r="H163" s="4">
        <f t="shared" si="12"/>
        <v>1</v>
      </c>
      <c r="I163" s="51">
        <v>0.286173633440514</v>
      </c>
      <c r="J163" s="55">
        <v>8</v>
      </c>
      <c r="K163" s="6">
        <v>5</v>
      </c>
      <c r="L163" s="6">
        <v>0</v>
      </c>
      <c r="M163">
        <f t="shared" si="17"/>
        <v>0</v>
      </c>
      <c r="N163">
        <f t="shared" si="13"/>
        <v>1</v>
      </c>
      <c r="O163">
        <f t="shared" si="14"/>
        <v>0</v>
      </c>
    </row>
    <row r="164" spans="1:15" ht="17" thickTop="1" thickBot="1" x14ac:dyDescent="0.5">
      <c r="A164" s="50" t="s">
        <v>147</v>
      </c>
      <c r="B164" s="3" t="s">
        <v>464</v>
      </c>
      <c r="C164" s="3" t="s">
        <v>481</v>
      </c>
      <c r="D164" s="3" t="s">
        <v>482</v>
      </c>
      <c r="E164" s="3" t="str">
        <f t="shared" si="15"/>
        <v>AF1409_February</v>
      </c>
      <c r="F164" s="10">
        <v>39014.586161993961</v>
      </c>
      <c r="G164" s="4" t="str">
        <f t="shared" si="16"/>
        <v>Shock</v>
      </c>
      <c r="H164" s="4">
        <f t="shared" si="12"/>
        <v>1</v>
      </c>
      <c r="I164" s="51">
        <v>-1</v>
      </c>
      <c r="J164" s="55">
        <v>0</v>
      </c>
      <c r="K164" s="6">
        <v>3</v>
      </c>
      <c r="L164" s="6">
        <v>0</v>
      </c>
      <c r="M164">
        <f t="shared" si="17"/>
        <v>0</v>
      </c>
      <c r="N164">
        <f t="shared" si="13"/>
        <v>1</v>
      </c>
      <c r="O164">
        <f t="shared" si="14"/>
        <v>0</v>
      </c>
    </row>
    <row r="165" spans="1:15" ht="17" thickTop="1" thickBot="1" x14ac:dyDescent="0.5">
      <c r="A165" s="50" t="s">
        <v>147</v>
      </c>
      <c r="B165" s="3" t="s">
        <v>464</v>
      </c>
      <c r="C165" s="3" t="s">
        <v>483</v>
      </c>
      <c r="D165" s="3" t="s">
        <v>484</v>
      </c>
      <c r="E165" s="3" t="str">
        <f t="shared" si="15"/>
        <v>AF1410_February</v>
      </c>
      <c r="F165" s="10">
        <v>14543.364046217341</v>
      </c>
      <c r="G165" s="4" t="str">
        <f t="shared" si="16"/>
        <v>No shock</v>
      </c>
      <c r="H165" s="4">
        <f t="shared" si="12"/>
        <v>0</v>
      </c>
      <c r="I165" s="51">
        <v>-1</v>
      </c>
      <c r="J165" s="55">
        <v>0</v>
      </c>
      <c r="K165" s="6">
        <v>0</v>
      </c>
      <c r="L165" s="6">
        <v>0</v>
      </c>
      <c r="M165">
        <f t="shared" si="17"/>
        <v>0</v>
      </c>
      <c r="N165">
        <f t="shared" si="13"/>
        <v>0</v>
      </c>
      <c r="O165">
        <f t="shared" si="14"/>
        <v>0</v>
      </c>
    </row>
    <row r="166" spans="1:15" ht="17" thickTop="1" thickBot="1" x14ac:dyDescent="0.5">
      <c r="A166" s="50" t="s">
        <v>147</v>
      </c>
      <c r="B166" s="3" t="s">
        <v>464</v>
      </c>
      <c r="C166" s="3" t="s">
        <v>485</v>
      </c>
      <c r="D166" s="3" t="s">
        <v>486</v>
      </c>
      <c r="E166" s="3" t="str">
        <f t="shared" si="15"/>
        <v>AF1411_February</v>
      </c>
      <c r="F166" s="10">
        <v>26871.359355242614</v>
      </c>
      <c r="G166" s="4" t="str">
        <f t="shared" si="16"/>
        <v>No shock</v>
      </c>
      <c r="H166" s="4">
        <f t="shared" si="12"/>
        <v>0</v>
      </c>
      <c r="I166" s="51">
        <v>-0.94002998500749602</v>
      </c>
      <c r="J166" s="55">
        <v>4</v>
      </c>
      <c r="K166" s="6">
        <v>0</v>
      </c>
      <c r="L166" s="6">
        <v>0</v>
      </c>
      <c r="M166">
        <f t="shared" si="17"/>
        <v>0</v>
      </c>
      <c r="N166">
        <f t="shared" si="13"/>
        <v>0</v>
      </c>
      <c r="O166">
        <f t="shared" si="14"/>
        <v>0</v>
      </c>
    </row>
    <row r="167" spans="1:15" ht="17" thickTop="1" thickBot="1" x14ac:dyDescent="0.5">
      <c r="A167" s="50" t="s">
        <v>147</v>
      </c>
      <c r="B167" s="3" t="s">
        <v>464</v>
      </c>
      <c r="C167" s="3" t="s">
        <v>487</v>
      </c>
      <c r="D167" s="3" t="s">
        <v>488</v>
      </c>
      <c r="E167" s="3" t="str">
        <f t="shared" si="15"/>
        <v>AF1412_February</v>
      </c>
      <c r="F167" s="10">
        <v>15487.619869952956</v>
      </c>
      <c r="G167" s="4" t="str">
        <f t="shared" si="16"/>
        <v>No shock</v>
      </c>
      <c r="H167" s="4">
        <f t="shared" si="12"/>
        <v>0</v>
      </c>
      <c r="I167" s="51">
        <v>-0.58333333333333304</v>
      </c>
      <c r="J167" s="55">
        <v>1</v>
      </c>
      <c r="K167" s="6">
        <v>0</v>
      </c>
      <c r="L167" s="6">
        <v>0</v>
      </c>
      <c r="M167">
        <f t="shared" si="17"/>
        <v>0</v>
      </c>
      <c r="N167">
        <f t="shared" si="13"/>
        <v>0</v>
      </c>
      <c r="O167">
        <f t="shared" si="14"/>
        <v>0</v>
      </c>
    </row>
    <row r="168" spans="1:15" ht="17" thickTop="1" thickBot="1" x14ac:dyDescent="0.5">
      <c r="A168" s="50" t="s">
        <v>147</v>
      </c>
      <c r="B168" s="3" t="s">
        <v>464</v>
      </c>
      <c r="C168" s="3" t="s">
        <v>489</v>
      </c>
      <c r="D168" s="3" t="s">
        <v>490</v>
      </c>
      <c r="E168" s="3" t="str">
        <f t="shared" si="15"/>
        <v>AF1413_February</v>
      </c>
      <c r="F168" s="10">
        <v>47864.127730636872</v>
      </c>
      <c r="G168" s="4" t="str">
        <f t="shared" si="16"/>
        <v>No shock</v>
      </c>
      <c r="H168" s="4">
        <f t="shared" si="12"/>
        <v>0</v>
      </c>
      <c r="I168" s="51">
        <v>-0.737945492662474</v>
      </c>
      <c r="J168" s="55">
        <v>5</v>
      </c>
      <c r="K168" s="6">
        <v>0</v>
      </c>
      <c r="L168" s="6">
        <v>0</v>
      </c>
      <c r="M168">
        <f t="shared" si="17"/>
        <v>0</v>
      </c>
      <c r="N168">
        <f t="shared" si="13"/>
        <v>0</v>
      </c>
      <c r="O168">
        <f t="shared" si="14"/>
        <v>0</v>
      </c>
    </row>
    <row r="169" spans="1:15" ht="17" thickTop="1" thickBot="1" x14ac:dyDescent="0.5">
      <c r="A169" s="50" t="s">
        <v>147</v>
      </c>
      <c r="B169" s="3" t="s">
        <v>491</v>
      </c>
      <c r="C169" s="3" t="s">
        <v>492</v>
      </c>
      <c r="D169" s="3" t="s">
        <v>493</v>
      </c>
      <c r="E169" s="3" t="str">
        <f t="shared" si="15"/>
        <v>AF1501_February</v>
      </c>
      <c r="F169" s="10">
        <v>44717.408548621977</v>
      </c>
      <c r="G169" s="4" t="str">
        <f t="shared" si="16"/>
        <v>Shock</v>
      </c>
      <c r="H169" s="4">
        <f t="shared" si="12"/>
        <v>1</v>
      </c>
      <c r="I169" s="51">
        <v>-0.45833333333333298</v>
      </c>
      <c r="J169" s="55">
        <v>13</v>
      </c>
      <c r="K169" s="6">
        <v>12</v>
      </c>
      <c r="L169" s="6">
        <v>0</v>
      </c>
      <c r="M169">
        <f t="shared" si="17"/>
        <v>0</v>
      </c>
      <c r="N169">
        <f t="shared" si="13"/>
        <v>1</v>
      </c>
      <c r="O169">
        <f t="shared" si="14"/>
        <v>0</v>
      </c>
    </row>
    <row r="170" spans="1:15" ht="17" thickTop="1" thickBot="1" x14ac:dyDescent="0.5">
      <c r="A170" s="50" t="s">
        <v>147</v>
      </c>
      <c r="B170" s="3" t="s">
        <v>491</v>
      </c>
      <c r="C170" s="3" t="s">
        <v>494</v>
      </c>
      <c r="D170" s="3" t="s">
        <v>495</v>
      </c>
      <c r="E170" s="3" t="str">
        <f t="shared" si="15"/>
        <v>AF1502_February</v>
      </c>
      <c r="F170" s="10">
        <v>33378.420540768187</v>
      </c>
      <c r="G170" s="4" t="str">
        <f t="shared" si="16"/>
        <v>Shock</v>
      </c>
      <c r="H170" s="4">
        <f t="shared" si="12"/>
        <v>1</v>
      </c>
      <c r="I170" s="51">
        <v>6.1428571428571397</v>
      </c>
      <c r="J170" s="55">
        <v>1</v>
      </c>
      <c r="K170" s="6">
        <v>0</v>
      </c>
      <c r="L170" s="6">
        <v>0</v>
      </c>
      <c r="M170">
        <f t="shared" si="17"/>
        <v>1</v>
      </c>
      <c r="N170">
        <f t="shared" si="13"/>
        <v>0</v>
      </c>
      <c r="O170">
        <f t="shared" si="14"/>
        <v>0</v>
      </c>
    </row>
    <row r="171" spans="1:15" ht="17" thickTop="1" thickBot="1" x14ac:dyDescent="0.5">
      <c r="A171" s="50" t="s">
        <v>147</v>
      </c>
      <c r="B171" s="3" t="s">
        <v>491</v>
      </c>
      <c r="C171" s="3" t="s">
        <v>496</v>
      </c>
      <c r="D171" s="3" t="s">
        <v>497</v>
      </c>
      <c r="E171" s="3" t="str">
        <f t="shared" si="15"/>
        <v>AF1503_February</v>
      </c>
      <c r="F171" s="10">
        <v>41389.877917214944</v>
      </c>
      <c r="G171" s="4" t="str">
        <f t="shared" si="16"/>
        <v>No shock</v>
      </c>
      <c r="H171" s="4">
        <f t="shared" si="12"/>
        <v>0</v>
      </c>
      <c r="I171" s="51">
        <v>-1</v>
      </c>
      <c r="J171" s="55">
        <v>0</v>
      </c>
      <c r="K171" s="6">
        <v>0</v>
      </c>
      <c r="L171" s="6">
        <v>0</v>
      </c>
      <c r="M171">
        <f t="shared" si="17"/>
        <v>0</v>
      </c>
      <c r="N171">
        <f t="shared" si="13"/>
        <v>0</v>
      </c>
      <c r="O171">
        <f t="shared" si="14"/>
        <v>0</v>
      </c>
    </row>
    <row r="172" spans="1:15" ht="17" thickTop="1" thickBot="1" x14ac:dyDescent="0.5">
      <c r="A172" s="50" t="s">
        <v>147</v>
      </c>
      <c r="B172" s="3" t="s">
        <v>491</v>
      </c>
      <c r="C172" s="3" t="s">
        <v>498</v>
      </c>
      <c r="D172" s="3" t="s">
        <v>499</v>
      </c>
      <c r="E172" s="3" t="str">
        <f t="shared" si="15"/>
        <v>AF1504_February</v>
      </c>
      <c r="F172" s="10">
        <v>48743.927279628544</v>
      </c>
      <c r="G172" s="4" t="str">
        <f t="shared" si="16"/>
        <v>No shock</v>
      </c>
      <c r="H172" s="4">
        <f t="shared" si="12"/>
        <v>0</v>
      </c>
      <c r="I172" s="51">
        <v>-1</v>
      </c>
      <c r="J172" s="55">
        <v>0</v>
      </c>
      <c r="K172" s="6">
        <v>0</v>
      </c>
      <c r="L172" s="6">
        <v>0</v>
      </c>
      <c r="M172">
        <f t="shared" si="17"/>
        <v>0</v>
      </c>
      <c r="N172">
        <f t="shared" si="13"/>
        <v>0</v>
      </c>
      <c r="O172">
        <f t="shared" si="14"/>
        <v>0</v>
      </c>
    </row>
    <row r="173" spans="1:15" ht="17" thickTop="1" thickBot="1" x14ac:dyDescent="0.5">
      <c r="A173" s="50" t="s">
        <v>147</v>
      </c>
      <c r="B173" s="3" t="s">
        <v>491</v>
      </c>
      <c r="C173" s="3" t="s">
        <v>500</v>
      </c>
      <c r="D173" s="3" t="s">
        <v>501</v>
      </c>
      <c r="E173" s="3" t="str">
        <f t="shared" si="15"/>
        <v>AF1505_February</v>
      </c>
      <c r="F173" s="10">
        <v>47678.269704310937</v>
      </c>
      <c r="G173" s="4" t="str">
        <f t="shared" si="16"/>
        <v>No shock</v>
      </c>
      <c r="H173" s="4">
        <f t="shared" si="12"/>
        <v>0</v>
      </c>
      <c r="I173" s="51">
        <v>-1</v>
      </c>
      <c r="J173" s="55">
        <v>0</v>
      </c>
      <c r="K173" s="6">
        <v>0</v>
      </c>
      <c r="L173" s="6">
        <v>0</v>
      </c>
      <c r="M173">
        <f t="shared" si="17"/>
        <v>0</v>
      </c>
      <c r="N173">
        <f t="shared" si="13"/>
        <v>0</v>
      </c>
      <c r="O173">
        <f t="shared" si="14"/>
        <v>0</v>
      </c>
    </row>
    <row r="174" spans="1:15" ht="17" thickTop="1" thickBot="1" x14ac:dyDescent="0.5">
      <c r="A174" s="50" t="s">
        <v>147</v>
      </c>
      <c r="B174" s="3" t="s">
        <v>491</v>
      </c>
      <c r="C174" s="3" t="s">
        <v>502</v>
      </c>
      <c r="D174" s="3" t="s">
        <v>503</v>
      </c>
      <c r="E174" s="3" t="str">
        <f t="shared" si="15"/>
        <v>AF1506_February</v>
      </c>
      <c r="F174" s="10">
        <v>65995.921404259017</v>
      </c>
      <c r="G174" s="4" t="str">
        <f t="shared" si="16"/>
        <v>No shock</v>
      </c>
      <c r="H174" s="4">
        <f t="shared" si="12"/>
        <v>0</v>
      </c>
      <c r="I174" s="51">
        <v>-1</v>
      </c>
      <c r="J174" s="55">
        <v>0</v>
      </c>
      <c r="K174" s="6">
        <v>0</v>
      </c>
      <c r="L174" s="6">
        <v>0</v>
      </c>
      <c r="M174">
        <f t="shared" si="17"/>
        <v>0</v>
      </c>
      <c r="N174">
        <f t="shared" si="13"/>
        <v>0</v>
      </c>
      <c r="O174">
        <f t="shared" si="14"/>
        <v>0</v>
      </c>
    </row>
    <row r="175" spans="1:15" ht="17" thickTop="1" thickBot="1" x14ac:dyDescent="0.5">
      <c r="A175" s="50" t="s">
        <v>147</v>
      </c>
      <c r="B175" s="3" t="s">
        <v>491</v>
      </c>
      <c r="C175" s="3" t="s">
        <v>504</v>
      </c>
      <c r="D175" s="3" t="s">
        <v>505</v>
      </c>
      <c r="E175" s="3" t="str">
        <f t="shared" si="15"/>
        <v>AF1507_February</v>
      </c>
      <c r="F175" s="10">
        <v>71397.522618927876</v>
      </c>
      <c r="G175" s="4" t="str">
        <f t="shared" si="16"/>
        <v>No shock</v>
      </c>
      <c r="H175" s="4">
        <f t="shared" si="12"/>
        <v>0</v>
      </c>
      <c r="I175" s="51">
        <v>-1</v>
      </c>
      <c r="J175" s="55">
        <v>0</v>
      </c>
      <c r="K175" s="6">
        <v>0</v>
      </c>
      <c r="L175" s="6">
        <v>0</v>
      </c>
      <c r="M175">
        <f t="shared" si="17"/>
        <v>0</v>
      </c>
      <c r="N175">
        <f t="shared" si="13"/>
        <v>0</v>
      </c>
      <c r="O175">
        <f t="shared" si="14"/>
        <v>0</v>
      </c>
    </row>
    <row r="176" spans="1:15" ht="17" thickTop="1" thickBot="1" x14ac:dyDescent="0.5">
      <c r="A176" s="50" t="s">
        <v>147</v>
      </c>
      <c r="B176" s="3" t="s">
        <v>491</v>
      </c>
      <c r="C176" s="3" t="s">
        <v>506</v>
      </c>
      <c r="D176" s="3" t="s">
        <v>507</v>
      </c>
      <c r="E176" s="3" t="str">
        <f t="shared" si="15"/>
        <v>AF1508_February</v>
      </c>
      <c r="F176" s="10">
        <v>43354.742530853924</v>
      </c>
      <c r="G176" s="4" t="str">
        <f t="shared" si="16"/>
        <v>No shock</v>
      </c>
      <c r="H176" s="4">
        <f t="shared" si="12"/>
        <v>0</v>
      </c>
      <c r="I176" s="51">
        <v>-1</v>
      </c>
      <c r="J176" s="55">
        <v>0</v>
      </c>
      <c r="K176" s="6">
        <v>0</v>
      </c>
      <c r="L176" s="6">
        <v>0</v>
      </c>
      <c r="M176">
        <f t="shared" si="17"/>
        <v>0</v>
      </c>
      <c r="N176">
        <f t="shared" si="13"/>
        <v>0</v>
      </c>
      <c r="O176">
        <f t="shared" si="14"/>
        <v>0</v>
      </c>
    </row>
    <row r="177" spans="1:15" ht="17" thickTop="1" thickBot="1" x14ac:dyDescent="0.5">
      <c r="A177" s="50" t="s">
        <v>147</v>
      </c>
      <c r="B177" s="3" t="s">
        <v>491</v>
      </c>
      <c r="C177" s="3" t="s">
        <v>508</v>
      </c>
      <c r="D177" s="3" t="s">
        <v>509</v>
      </c>
      <c r="E177" s="3" t="str">
        <f t="shared" si="15"/>
        <v>AF1509_February</v>
      </c>
      <c r="F177" s="10">
        <v>49121.999072812396</v>
      </c>
      <c r="G177" s="4" t="str">
        <f t="shared" si="16"/>
        <v>No shock</v>
      </c>
      <c r="H177" s="4">
        <f t="shared" si="12"/>
        <v>0</v>
      </c>
      <c r="I177" s="51">
        <v>-1</v>
      </c>
      <c r="J177" s="55">
        <v>0</v>
      </c>
      <c r="K177" s="6">
        <v>0</v>
      </c>
      <c r="L177" s="6">
        <v>0</v>
      </c>
      <c r="M177">
        <f t="shared" si="17"/>
        <v>0</v>
      </c>
      <c r="N177">
        <f t="shared" si="13"/>
        <v>0</v>
      </c>
      <c r="O177">
        <f t="shared" si="14"/>
        <v>0</v>
      </c>
    </row>
    <row r="178" spans="1:15" ht="17" thickTop="1" thickBot="1" x14ac:dyDescent="0.5">
      <c r="A178" s="50" t="s">
        <v>147</v>
      </c>
      <c r="B178" s="3" t="s">
        <v>491</v>
      </c>
      <c r="C178" s="3" t="s">
        <v>510</v>
      </c>
      <c r="D178" s="3" t="s">
        <v>511</v>
      </c>
      <c r="E178" s="3" t="str">
        <f t="shared" si="15"/>
        <v>AF1510_February</v>
      </c>
      <c r="F178" s="10">
        <v>38569.0514729028</v>
      </c>
      <c r="G178" s="4" t="str">
        <f t="shared" si="16"/>
        <v>No shock</v>
      </c>
      <c r="H178" s="4">
        <f t="shared" si="12"/>
        <v>0</v>
      </c>
      <c r="I178" s="51">
        <v>-1</v>
      </c>
      <c r="J178" s="55">
        <v>0</v>
      </c>
      <c r="K178" s="6">
        <v>0</v>
      </c>
      <c r="L178" s="6">
        <v>0</v>
      </c>
      <c r="M178">
        <f t="shared" si="17"/>
        <v>0</v>
      </c>
      <c r="N178">
        <f t="shared" si="13"/>
        <v>0</v>
      </c>
      <c r="O178">
        <f t="shared" si="14"/>
        <v>0</v>
      </c>
    </row>
    <row r="179" spans="1:15" ht="17" thickTop="1" thickBot="1" x14ac:dyDescent="0.5">
      <c r="A179" s="50" t="s">
        <v>147</v>
      </c>
      <c r="B179" s="3" t="s">
        <v>491</v>
      </c>
      <c r="C179" s="3" t="s">
        <v>512</v>
      </c>
      <c r="D179" s="3" t="s">
        <v>513</v>
      </c>
      <c r="E179" s="3" t="str">
        <f t="shared" si="15"/>
        <v>AF1511_February</v>
      </c>
      <c r="F179" s="10">
        <v>49878.869008730217</v>
      </c>
      <c r="G179" s="4" t="str">
        <f t="shared" si="16"/>
        <v>No shock</v>
      </c>
      <c r="H179" s="4">
        <f t="shared" si="12"/>
        <v>0</v>
      </c>
      <c r="I179" s="51">
        <v>-1</v>
      </c>
      <c r="J179" s="55">
        <v>0</v>
      </c>
      <c r="K179" s="6">
        <v>0</v>
      </c>
      <c r="L179" s="6">
        <v>0</v>
      </c>
      <c r="M179">
        <f t="shared" si="17"/>
        <v>0</v>
      </c>
      <c r="N179">
        <f t="shared" si="13"/>
        <v>0</v>
      </c>
      <c r="O179">
        <f t="shared" si="14"/>
        <v>0</v>
      </c>
    </row>
    <row r="180" spans="1:15" ht="17" thickTop="1" thickBot="1" x14ac:dyDescent="0.5">
      <c r="A180" s="50" t="s">
        <v>147</v>
      </c>
      <c r="B180" s="3" t="s">
        <v>491</v>
      </c>
      <c r="C180" s="3" t="s">
        <v>514</v>
      </c>
      <c r="D180" s="3" t="s">
        <v>515</v>
      </c>
      <c r="E180" s="3" t="str">
        <f t="shared" si="15"/>
        <v>AF1512_February</v>
      </c>
      <c r="F180" s="10">
        <v>32317.607579902706</v>
      </c>
      <c r="G180" s="4" t="str">
        <f t="shared" si="16"/>
        <v>No shock</v>
      </c>
      <c r="H180" s="4">
        <f t="shared" si="12"/>
        <v>0</v>
      </c>
      <c r="I180" s="51">
        <v>-0.66216216216216195</v>
      </c>
      <c r="J180" s="55">
        <v>1</v>
      </c>
      <c r="K180" s="6">
        <v>0</v>
      </c>
      <c r="L180" s="6">
        <v>0</v>
      </c>
      <c r="M180">
        <f t="shared" si="17"/>
        <v>0</v>
      </c>
      <c r="N180">
        <f t="shared" si="13"/>
        <v>0</v>
      </c>
      <c r="O180">
        <f t="shared" si="14"/>
        <v>0</v>
      </c>
    </row>
    <row r="181" spans="1:15" ht="17" thickTop="1" thickBot="1" x14ac:dyDescent="0.5">
      <c r="A181" s="50" t="s">
        <v>147</v>
      </c>
      <c r="B181" s="3" t="s">
        <v>491</v>
      </c>
      <c r="C181" s="3" t="s">
        <v>516</v>
      </c>
      <c r="D181" s="3" t="s">
        <v>517</v>
      </c>
      <c r="E181" s="3" t="str">
        <f t="shared" si="15"/>
        <v>AF1513_February</v>
      </c>
      <c r="F181" s="10">
        <v>41239.564674468711</v>
      </c>
      <c r="G181" s="4" t="str">
        <f t="shared" si="16"/>
        <v>No shock</v>
      </c>
      <c r="H181" s="4">
        <f t="shared" si="12"/>
        <v>0</v>
      </c>
      <c r="I181" s="51">
        <v>-1</v>
      </c>
      <c r="J181" s="55">
        <v>0</v>
      </c>
      <c r="K181" s="6">
        <v>0</v>
      </c>
      <c r="L181" s="6">
        <v>0</v>
      </c>
      <c r="M181">
        <f t="shared" si="17"/>
        <v>0</v>
      </c>
      <c r="N181">
        <f t="shared" si="13"/>
        <v>0</v>
      </c>
      <c r="O181">
        <f t="shared" si="14"/>
        <v>0</v>
      </c>
    </row>
    <row r="182" spans="1:15" ht="17" thickTop="1" thickBot="1" x14ac:dyDescent="0.5">
      <c r="A182" s="50" t="s">
        <v>147</v>
      </c>
      <c r="B182" s="3" t="s">
        <v>491</v>
      </c>
      <c r="C182" s="3" t="s">
        <v>518</v>
      </c>
      <c r="D182" s="3" t="s">
        <v>519</v>
      </c>
      <c r="E182" s="3" t="str">
        <f t="shared" si="15"/>
        <v>AF1514_February</v>
      </c>
      <c r="F182" s="10">
        <v>31928.619986404537</v>
      </c>
      <c r="G182" s="4" t="str">
        <f t="shared" si="16"/>
        <v>No shock</v>
      </c>
      <c r="H182" s="4">
        <f t="shared" si="12"/>
        <v>0</v>
      </c>
      <c r="I182" s="51">
        <v>-1</v>
      </c>
      <c r="J182" s="55">
        <v>0</v>
      </c>
      <c r="K182" s="6">
        <v>0</v>
      </c>
      <c r="L182" s="6">
        <v>0</v>
      </c>
      <c r="M182">
        <f t="shared" si="17"/>
        <v>0</v>
      </c>
      <c r="N182">
        <f t="shared" si="13"/>
        <v>0</v>
      </c>
      <c r="O182">
        <f t="shared" si="14"/>
        <v>0</v>
      </c>
    </row>
    <row r="183" spans="1:15" ht="17" thickTop="1" thickBot="1" x14ac:dyDescent="0.5">
      <c r="A183" s="50" t="s">
        <v>147</v>
      </c>
      <c r="B183" s="3" t="s">
        <v>491</v>
      </c>
      <c r="C183" s="3" t="s">
        <v>520</v>
      </c>
      <c r="D183" s="3" t="s">
        <v>521</v>
      </c>
      <c r="E183" s="3" t="str">
        <f t="shared" si="15"/>
        <v>AF1515_February</v>
      </c>
      <c r="F183" s="10">
        <v>45983.613975665248</v>
      </c>
      <c r="G183" s="4" t="str">
        <f t="shared" si="16"/>
        <v>No shock</v>
      </c>
      <c r="H183" s="4">
        <f t="shared" si="12"/>
        <v>0</v>
      </c>
      <c r="I183" s="51">
        <v>-0.70817120622568097</v>
      </c>
      <c r="J183" s="55">
        <v>3</v>
      </c>
      <c r="K183" s="6">
        <v>0</v>
      </c>
      <c r="L183" s="6">
        <v>0</v>
      </c>
      <c r="M183">
        <f t="shared" si="17"/>
        <v>0</v>
      </c>
      <c r="N183">
        <f t="shared" si="13"/>
        <v>0</v>
      </c>
      <c r="O183">
        <f t="shared" si="14"/>
        <v>0</v>
      </c>
    </row>
    <row r="184" spans="1:15" ht="17" thickTop="1" thickBot="1" x14ac:dyDescent="0.5">
      <c r="A184" s="50" t="s">
        <v>147</v>
      </c>
      <c r="B184" s="3" t="s">
        <v>522</v>
      </c>
      <c r="C184" s="3" t="s">
        <v>523</v>
      </c>
      <c r="D184" s="3" t="s">
        <v>524</v>
      </c>
      <c r="E184" s="3" t="str">
        <f t="shared" si="15"/>
        <v>AF1601_February</v>
      </c>
      <c r="F184" s="10">
        <v>19269.770427308591</v>
      </c>
      <c r="G184" s="4" t="str">
        <f t="shared" si="16"/>
        <v>Shock</v>
      </c>
      <c r="H184" s="4">
        <f t="shared" si="12"/>
        <v>1</v>
      </c>
      <c r="I184" s="51">
        <v>-1</v>
      </c>
      <c r="J184" s="55">
        <v>0</v>
      </c>
      <c r="K184" s="6">
        <v>1</v>
      </c>
      <c r="L184" s="6">
        <v>0</v>
      </c>
      <c r="M184">
        <f t="shared" si="17"/>
        <v>0</v>
      </c>
      <c r="N184">
        <f t="shared" si="13"/>
        <v>1</v>
      </c>
      <c r="O184">
        <f t="shared" si="14"/>
        <v>0</v>
      </c>
    </row>
    <row r="185" spans="1:15" ht="17" thickTop="1" thickBot="1" x14ac:dyDescent="0.5">
      <c r="A185" s="50" t="s">
        <v>147</v>
      </c>
      <c r="B185" s="3" t="s">
        <v>522</v>
      </c>
      <c r="C185" s="3" t="s">
        <v>525</v>
      </c>
      <c r="D185" s="3" t="s">
        <v>526</v>
      </c>
      <c r="E185" s="3" t="str">
        <f t="shared" si="15"/>
        <v>AF1602_February</v>
      </c>
      <c r="F185" s="10">
        <v>43314.616355697653</v>
      </c>
      <c r="G185" s="4" t="str">
        <f t="shared" si="16"/>
        <v>Shock</v>
      </c>
      <c r="H185" s="4">
        <f t="shared" si="12"/>
        <v>1</v>
      </c>
      <c r="I185" s="51">
        <v>-0.55555555555555602</v>
      </c>
      <c r="J185" s="55">
        <v>2</v>
      </c>
      <c r="K185" s="6">
        <v>2</v>
      </c>
      <c r="L185" s="6">
        <v>0</v>
      </c>
      <c r="M185">
        <f t="shared" si="17"/>
        <v>0</v>
      </c>
      <c r="N185">
        <f t="shared" si="13"/>
        <v>1</v>
      </c>
      <c r="O185">
        <f t="shared" si="14"/>
        <v>0</v>
      </c>
    </row>
    <row r="186" spans="1:15" ht="17" thickTop="1" thickBot="1" x14ac:dyDescent="0.5">
      <c r="A186" s="50" t="s">
        <v>147</v>
      </c>
      <c r="B186" s="3" t="s">
        <v>522</v>
      </c>
      <c r="C186" s="3" t="s">
        <v>527</v>
      </c>
      <c r="D186" s="3" t="s">
        <v>528</v>
      </c>
      <c r="E186" s="3" t="str">
        <f t="shared" si="15"/>
        <v>AF1603_February</v>
      </c>
      <c r="F186" s="10">
        <v>15879.107202756784</v>
      </c>
      <c r="G186" s="4" t="str">
        <f t="shared" si="16"/>
        <v>No shock</v>
      </c>
      <c r="H186" s="4">
        <f t="shared" si="12"/>
        <v>0</v>
      </c>
      <c r="I186" s="51">
        <v>-1</v>
      </c>
      <c r="J186" s="55">
        <v>0</v>
      </c>
      <c r="K186" s="6">
        <v>0</v>
      </c>
      <c r="L186" s="6">
        <v>0</v>
      </c>
      <c r="M186">
        <f t="shared" si="17"/>
        <v>0</v>
      </c>
      <c r="N186">
        <f t="shared" si="13"/>
        <v>0</v>
      </c>
      <c r="O186">
        <f t="shared" si="14"/>
        <v>0</v>
      </c>
    </row>
    <row r="187" spans="1:15" ht="17" thickTop="1" thickBot="1" x14ac:dyDescent="0.5">
      <c r="A187" s="50" t="s">
        <v>147</v>
      </c>
      <c r="B187" s="3" t="s">
        <v>522</v>
      </c>
      <c r="C187" s="3" t="s">
        <v>529</v>
      </c>
      <c r="D187" s="3" t="s">
        <v>530</v>
      </c>
      <c r="E187" s="3" t="str">
        <f t="shared" si="15"/>
        <v>AF1604_February</v>
      </c>
      <c r="F187" s="10">
        <v>31424.079336350213</v>
      </c>
      <c r="G187" s="4" t="str">
        <f t="shared" si="16"/>
        <v>No shock</v>
      </c>
      <c r="H187" s="4">
        <f t="shared" si="12"/>
        <v>0</v>
      </c>
      <c r="I187" s="51">
        <v>-1</v>
      </c>
      <c r="J187" s="55">
        <v>0</v>
      </c>
      <c r="K187" s="6">
        <v>0</v>
      </c>
      <c r="L187" s="6">
        <v>0</v>
      </c>
      <c r="M187">
        <f t="shared" si="17"/>
        <v>0</v>
      </c>
      <c r="N187">
        <f t="shared" si="13"/>
        <v>0</v>
      </c>
      <c r="O187">
        <f t="shared" si="14"/>
        <v>0</v>
      </c>
    </row>
    <row r="188" spans="1:15" ht="17" thickTop="1" thickBot="1" x14ac:dyDescent="0.5">
      <c r="A188" s="50" t="s">
        <v>147</v>
      </c>
      <c r="B188" s="3" t="s">
        <v>522</v>
      </c>
      <c r="C188" s="3" t="s">
        <v>531</v>
      </c>
      <c r="D188" s="3" t="s">
        <v>532</v>
      </c>
      <c r="E188" s="3" t="str">
        <f t="shared" si="15"/>
        <v>AF1605_February</v>
      </c>
      <c r="F188" s="10">
        <v>25430.458649120239</v>
      </c>
      <c r="G188" s="4" t="str">
        <f t="shared" si="16"/>
        <v>Shock</v>
      </c>
      <c r="H188" s="4">
        <f t="shared" si="12"/>
        <v>1</v>
      </c>
      <c r="I188" s="51">
        <v>-0.89417989417989396</v>
      </c>
      <c r="J188" s="55">
        <v>2</v>
      </c>
      <c r="K188" s="6">
        <v>5</v>
      </c>
      <c r="L188" s="6">
        <v>0</v>
      </c>
      <c r="M188">
        <f t="shared" si="17"/>
        <v>0</v>
      </c>
      <c r="N188">
        <f t="shared" si="13"/>
        <v>1</v>
      </c>
      <c r="O188">
        <f t="shared" si="14"/>
        <v>0</v>
      </c>
    </row>
    <row r="189" spans="1:15" ht="17" thickTop="1" thickBot="1" x14ac:dyDescent="0.5">
      <c r="A189" s="50" t="s">
        <v>147</v>
      </c>
      <c r="B189" s="3" t="s">
        <v>522</v>
      </c>
      <c r="C189" s="3" t="s">
        <v>533</v>
      </c>
      <c r="D189" s="3" t="s">
        <v>534</v>
      </c>
      <c r="E189" s="3" t="str">
        <f t="shared" si="15"/>
        <v>AF1606_February</v>
      </c>
      <c r="F189" s="10">
        <v>45703.028715585431</v>
      </c>
      <c r="G189" s="4" t="str">
        <f t="shared" si="16"/>
        <v>Shock</v>
      </c>
      <c r="H189" s="4">
        <f t="shared" si="12"/>
        <v>1</v>
      </c>
      <c r="I189" s="51">
        <v>5.7796610169491496</v>
      </c>
      <c r="J189" s="55">
        <v>8</v>
      </c>
      <c r="K189" s="6">
        <v>0</v>
      </c>
      <c r="L189" s="6">
        <v>0</v>
      </c>
      <c r="M189">
        <f t="shared" si="17"/>
        <v>1</v>
      </c>
      <c r="N189">
        <f t="shared" si="13"/>
        <v>0</v>
      </c>
      <c r="O189">
        <f t="shared" si="14"/>
        <v>0</v>
      </c>
    </row>
    <row r="190" spans="1:15" ht="17" thickTop="1" thickBot="1" x14ac:dyDescent="0.5">
      <c r="A190" s="50" t="s">
        <v>147</v>
      </c>
      <c r="B190" s="3" t="s">
        <v>522</v>
      </c>
      <c r="C190" s="3" t="s">
        <v>535</v>
      </c>
      <c r="D190" s="3" t="s">
        <v>536</v>
      </c>
      <c r="E190" s="3" t="str">
        <f t="shared" si="15"/>
        <v>AF1607_February</v>
      </c>
      <c r="F190" s="10">
        <v>20382.959485486153</v>
      </c>
      <c r="G190" s="4" t="str">
        <f t="shared" si="16"/>
        <v>Shock</v>
      </c>
      <c r="H190" s="4">
        <f t="shared" si="12"/>
        <v>1</v>
      </c>
      <c r="I190" s="51">
        <v>1.47252747252747</v>
      </c>
      <c r="J190" s="55">
        <v>9</v>
      </c>
      <c r="K190" s="6">
        <v>0</v>
      </c>
      <c r="L190" s="6">
        <v>0</v>
      </c>
      <c r="M190">
        <f t="shared" si="17"/>
        <v>1</v>
      </c>
      <c r="N190">
        <f t="shared" si="13"/>
        <v>0</v>
      </c>
      <c r="O190">
        <f t="shared" si="14"/>
        <v>0</v>
      </c>
    </row>
    <row r="191" spans="1:15" ht="17" thickTop="1" thickBot="1" x14ac:dyDescent="0.5">
      <c r="A191" s="50" t="s">
        <v>147</v>
      </c>
      <c r="B191" s="3" t="s">
        <v>522</v>
      </c>
      <c r="C191" s="3" t="s">
        <v>537</v>
      </c>
      <c r="D191" s="3" t="s">
        <v>538</v>
      </c>
      <c r="E191" s="3" t="str">
        <f t="shared" si="15"/>
        <v>AF1608_February</v>
      </c>
      <c r="F191" s="10">
        <v>23522.275417839603</v>
      </c>
      <c r="G191" s="4" t="str">
        <f t="shared" si="16"/>
        <v>No shock</v>
      </c>
      <c r="H191" s="4">
        <f t="shared" si="12"/>
        <v>0</v>
      </c>
      <c r="I191" s="51">
        <v>-1</v>
      </c>
      <c r="J191" s="55">
        <v>0</v>
      </c>
      <c r="K191" s="6">
        <v>0</v>
      </c>
      <c r="L191" s="6">
        <v>0</v>
      </c>
      <c r="M191">
        <f t="shared" si="17"/>
        <v>0</v>
      </c>
      <c r="N191">
        <f t="shared" si="13"/>
        <v>0</v>
      </c>
      <c r="O191">
        <f t="shared" si="14"/>
        <v>0</v>
      </c>
    </row>
    <row r="192" spans="1:15" ht="17" thickTop="1" thickBot="1" x14ac:dyDescent="0.5">
      <c r="A192" s="50" t="s">
        <v>147</v>
      </c>
      <c r="B192" s="3" t="s">
        <v>539</v>
      </c>
      <c r="C192" s="3" t="s">
        <v>540</v>
      </c>
      <c r="D192" s="3" t="s">
        <v>541</v>
      </c>
      <c r="E192" s="3" t="str">
        <f t="shared" si="15"/>
        <v>AF1701_February</v>
      </c>
      <c r="F192" s="10">
        <v>118273.52959525074</v>
      </c>
      <c r="G192" s="4" t="str">
        <f t="shared" si="16"/>
        <v>Shock</v>
      </c>
      <c r="H192" s="4">
        <f t="shared" si="12"/>
        <v>1</v>
      </c>
      <c r="I192" s="51">
        <v>-0.68636513700891399</v>
      </c>
      <c r="J192" s="55">
        <v>19</v>
      </c>
      <c r="K192" s="6">
        <v>2</v>
      </c>
      <c r="L192" s="6">
        <v>0</v>
      </c>
      <c r="M192">
        <f t="shared" si="17"/>
        <v>0</v>
      </c>
      <c r="N192">
        <f t="shared" si="13"/>
        <v>1</v>
      </c>
      <c r="O192">
        <f t="shared" si="14"/>
        <v>0</v>
      </c>
    </row>
    <row r="193" spans="1:15" ht="17" thickTop="1" thickBot="1" x14ac:dyDescent="0.5">
      <c r="A193" s="50" t="s">
        <v>147</v>
      </c>
      <c r="B193" s="3" t="s">
        <v>539</v>
      </c>
      <c r="C193" s="3" t="s">
        <v>542</v>
      </c>
      <c r="D193" s="3" t="s">
        <v>543</v>
      </c>
      <c r="E193" s="3" t="str">
        <f t="shared" si="15"/>
        <v>AF1702_February</v>
      </c>
      <c r="F193" s="10">
        <v>162251.89056735652</v>
      </c>
      <c r="G193" s="4" t="str">
        <f t="shared" si="16"/>
        <v>Shock</v>
      </c>
      <c r="H193" s="4">
        <f t="shared" si="12"/>
        <v>1</v>
      </c>
      <c r="I193" s="51">
        <v>1.11267605633803</v>
      </c>
      <c r="J193" s="55">
        <v>3</v>
      </c>
      <c r="K193" s="6">
        <v>0</v>
      </c>
      <c r="L193" s="6">
        <v>0</v>
      </c>
      <c r="M193">
        <f t="shared" si="17"/>
        <v>1</v>
      </c>
      <c r="N193">
        <f t="shared" si="13"/>
        <v>0</v>
      </c>
      <c r="O193">
        <f t="shared" si="14"/>
        <v>0</v>
      </c>
    </row>
    <row r="194" spans="1:15" ht="17" thickTop="1" thickBot="1" x14ac:dyDescent="0.5">
      <c r="A194" s="50" t="s">
        <v>147</v>
      </c>
      <c r="B194" s="3" t="s">
        <v>539</v>
      </c>
      <c r="C194" s="3" t="s">
        <v>544</v>
      </c>
      <c r="D194" s="3" t="s">
        <v>545</v>
      </c>
      <c r="E194" s="3" t="str">
        <f t="shared" si="15"/>
        <v>AF1703_February</v>
      </c>
      <c r="F194" s="10">
        <v>28192.317779127305</v>
      </c>
      <c r="G194" s="4" t="str">
        <f t="shared" si="16"/>
        <v>No shock</v>
      </c>
      <c r="H194" s="4">
        <f t="shared" si="12"/>
        <v>0</v>
      </c>
      <c r="I194" s="51">
        <v>-0.599198396793587</v>
      </c>
      <c r="J194" s="55">
        <v>4</v>
      </c>
      <c r="K194" s="6">
        <v>0</v>
      </c>
      <c r="L194" s="6">
        <v>0</v>
      </c>
      <c r="M194">
        <f t="shared" si="17"/>
        <v>0</v>
      </c>
      <c r="N194">
        <f t="shared" si="13"/>
        <v>0</v>
      </c>
      <c r="O194">
        <f t="shared" si="14"/>
        <v>0</v>
      </c>
    </row>
    <row r="195" spans="1:15" ht="17" thickTop="1" thickBot="1" x14ac:dyDescent="0.5">
      <c r="A195" s="50" t="s">
        <v>147</v>
      </c>
      <c r="B195" s="3" t="s">
        <v>539</v>
      </c>
      <c r="C195" s="3" t="s">
        <v>546</v>
      </c>
      <c r="D195" s="3" t="s">
        <v>547</v>
      </c>
      <c r="E195" s="3" t="str">
        <f t="shared" si="15"/>
        <v>AF1704_February</v>
      </c>
      <c r="F195" s="10">
        <v>69827.077430857433</v>
      </c>
      <c r="G195" s="4" t="str">
        <f t="shared" si="16"/>
        <v>No shock</v>
      </c>
      <c r="H195" s="4">
        <f t="shared" ref="H195:H258" si="18">SUM(M195:O195)</f>
        <v>0</v>
      </c>
      <c r="I195" s="51">
        <v>-0.93834771886559798</v>
      </c>
      <c r="J195" s="55">
        <v>1</v>
      </c>
      <c r="K195" s="6">
        <v>0</v>
      </c>
      <c r="L195" s="6">
        <v>0</v>
      </c>
      <c r="M195">
        <f t="shared" si="17"/>
        <v>0</v>
      </c>
      <c r="N195">
        <f t="shared" ref="N195:N258" si="19">IF(K195&gt;0, 1, 0)</f>
        <v>0</v>
      </c>
      <c r="O195">
        <f t="shared" ref="O195:O258" si="20">IF(L195&gt;0, 1, 0)</f>
        <v>0</v>
      </c>
    </row>
    <row r="196" spans="1:15" ht="17" thickTop="1" thickBot="1" x14ac:dyDescent="0.5">
      <c r="A196" s="50" t="s">
        <v>147</v>
      </c>
      <c r="B196" s="3" t="s">
        <v>539</v>
      </c>
      <c r="C196" s="3" t="s">
        <v>548</v>
      </c>
      <c r="D196" s="3" t="s">
        <v>549</v>
      </c>
      <c r="E196" s="3" t="str">
        <f t="shared" ref="E196:E259" si="21">_xlfn.CONCAT(D196,"_",A196)</f>
        <v>AF1705_February</v>
      </c>
      <c r="F196" s="10">
        <v>28037.145351069263</v>
      </c>
      <c r="G196" s="4" t="str">
        <f t="shared" ref="G196:G259" si="22">IF(H196&gt;0, "Shock", "No shock")</f>
        <v>No shock</v>
      </c>
      <c r="H196" s="4">
        <f t="shared" si="18"/>
        <v>0</v>
      </c>
      <c r="I196" s="51">
        <v>-1</v>
      </c>
      <c r="J196" s="55">
        <v>0</v>
      </c>
      <c r="K196" s="6">
        <v>0</v>
      </c>
      <c r="L196" s="6">
        <v>0</v>
      </c>
      <c r="M196">
        <f t="shared" ref="M196:M259" si="23">IF(I196&gt;=0.66, 1, 0)</f>
        <v>0</v>
      </c>
      <c r="N196">
        <f t="shared" si="19"/>
        <v>0</v>
      </c>
      <c r="O196">
        <f t="shared" si="20"/>
        <v>0</v>
      </c>
    </row>
    <row r="197" spans="1:15" ht="17" thickTop="1" thickBot="1" x14ac:dyDescent="0.5">
      <c r="A197" s="50" t="s">
        <v>147</v>
      </c>
      <c r="B197" s="3" t="s">
        <v>539</v>
      </c>
      <c r="C197" s="3" t="s">
        <v>550</v>
      </c>
      <c r="D197" s="3" t="s">
        <v>551</v>
      </c>
      <c r="E197" s="3" t="str">
        <f t="shared" si="21"/>
        <v>AF1706_February</v>
      </c>
      <c r="F197" s="10">
        <v>70836.421678920771</v>
      </c>
      <c r="G197" s="4" t="str">
        <f t="shared" si="22"/>
        <v>No shock</v>
      </c>
      <c r="H197" s="4">
        <f t="shared" si="18"/>
        <v>0</v>
      </c>
      <c r="I197" s="51">
        <v>-0.48826008428657403</v>
      </c>
      <c r="J197" s="55">
        <v>17</v>
      </c>
      <c r="K197" s="6">
        <v>0</v>
      </c>
      <c r="L197" s="6">
        <v>0</v>
      </c>
      <c r="M197">
        <f t="shared" si="23"/>
        <v>0</v>
      </c>
      <c r="N197">
        <f t="shared" si="19"/>
        <v>0</v>
      </c>
      <c r="O197">
        <f t="shared" si="20"/>
        <v>0</v>
      </c>
    </row>
    <row r="198" spans="1:15" ht="17" thickTop="1" thickBot="1" x14ac:dyDescent="0.5">
      <c r="A198" s="50" t="s">
        <v>147</v>
      </c>
      <c r="B198" s="3" t="s">
        <v>539</v>
      </c>
      <c r="C198" s="3" t="s">
        <v>552</v>
      </c>
      <c r="D198" s="3" t="s">
        <v>553</v>
      </c>
      <c r="E198" s="3" t="str">
        <f t="shared" si="21"/>
        <v>AF1707_February</v>
      </c>
      <c r="F198" s="10">
        <v>61350.547873758878</v>
      </c>
      <c r="G198" s="4" t="str">
        <f t="shared" si="22"/>
        <v>No shock</v>
      </c>
      <c r="H198" s="4">
        <f t="shared" si="18"/>
        <v>0</v>
      </c>
      <c r="I198" s="51">
        <v>-0.27536231884057999</v>
      </c>
      <c r="J198" s="55">
        <v>5</v>
      </c>
      <c r="K198" s="6">
        <v>0</v>
      </c>
      <c r="L198" s="6">
        <v>0</v>
      </c>
      <c r="M198">
        <f t="shared" si="23"/>
        <v>0</v>
      </c>
      <c r="N198">
        <f t="shared" si="19"/>
        <v>0</v>
      </c>
      <c r="O198">
        <f t="shared" si="20"/>
        <v>0</v>
      </c>
    </row>
    <row r="199" spans="1:15" ht="17" thickTop="1" thickBot="1" x14ac:dyDescent="0.5">
      <c r="A199" s="50" t="s">
        <v>147</v>
      </c>
      <c r="B199" s="3" t="s">
        <v>539</v>
      </c>
      <c r="C199" s="3" t="s">
        <v>554</v>
      </c>
      <c r="D199" s="3" t="s">
        <v>555</v>
      </c>
      <c r="E199" s="3" t="str">
        <f t="shared" si="21"/>
        <v>AF1708_February</v>
      </c>
      <c r="F199" s="10">
        <v>32101.827692170595</v>
      </c>
      <c r="G199" s="4" t="str">
        <f t="shared" si="22"/>
        <v>No shock</v>
      </c>
      <c r="H199" s="4">
        <f t="shared" si="18"/>
        <v>0</v>
      </c>
      <c r="I199" s="51">
        <v>-1</v>
      </c>
      <c r="J199" s="55">
        <v>0</v>
      </c>
      <c r="K199" s="6">
        <v>0</v>
      </c>
      <c r="L199" s="6">
        <v>0</v>
      </c>
      <c r="M199">
        <f t="shared" si="23"/>
        <v>0</v>
      </c>
      <c r="N199">
        <f t="shared" si="19"/>
        <v>0</v>
      </c>
      <c r="O199">
        <f t="shared" si="20"/>
        <v>0</v>
      </c>
    </row>
    <row r="200" spans="1:15" ht="17" thickTop="1" thickBot="1" x14ac:dyDescent="0.5">
      <c r="A200" s="50" t="s">
        <v>147</v>
      </c>
      <c r="B200" s="3" t="s">
        <v>539</v>
      </c>
      <c r="C200" s="3" t="s">
        <v>556</v>
      </c>
      <c r="D200" s="3" t="s">
        <v>557</v>
      </c>
      <c r="E200" s="3" t="str">
        <f t="shared" si="21"/>
        <v>AF1709_February</v>
      </c>
      <c r="F200" s="10">
        <v>61944.91878126037</v>
      </c>
      <c r="G200" s="4" t="str">
        <f t="shared" si="22"/>
        <v>No shock</v>
      </c>
      <c r="H200" s="4">
        <f t="shared" si="18"/>
        <v>0</v>
      </c>
      <c r="I200" s="51">
        <v>-0.904122722914669</v>
      </c>
      <c r="J200" s="55">
        <v>2</v>
      </c>
      <c r="K200" s="6">
        <v>0</v>
      </c>
      <c r="L200" s="6">
        <v>0</v>
      </c>
      <c r="M200">
        <f t="shared" si="23"/>
        <v>0</v>
      </c>
      <c r="N200">
        <f t="shared" si="19"/>
        <v>0</v>
      </c>
      <c r="O200">
        <f t="shared" si="20"/>
        <v>0</v>
      </c>
    </row>
    <row r="201" spans="1:15" ht="17" thickTop="1" thickBot="1" x14ac:dyDescent="0.5">
      <c r="A201" s="50" t="s">
        <v>147</v>
      </c>
      <c r="B201" s="3" t="s">
        <v>539</v>
      </c>
      <c r="C201" s="3" t="s">
        <v>558</v>
      </c>
      <c r="D201" s="3" t="s">
        <v>559</v>
      </c>
      <c r="E201" s="3" t="str">
        <f t="shared" si="21"/>
        <v>AF1710_February</v>
      </c>
      <c r="F201" s="10">
        <v>94671.130245302556</v>
      </c>
      <c r="G201" s="4" t="str">
        <f t="shared" si="22"/>
        <v>Shock</v>
      </c>
      <c r="H201" s="4">
        <f t="shared" si="18"/>
        <v>1</v>
      </c>
      <c r="I201" s="51">
        <v>-1</v>
      </c>
      <c r="J201" s="55">
        <v>0</v>
      </c>
      <c r="K201" s="6">
        <v>5</v>
      </c>
      <c r="L201" s="6">
        <v>0</v>
      </c>
      <c r="M201">
        <f t="shared" si="23"/>
        <v>0</v>
      </c>
      <c r="N201">
        <f t="shared" si="19"/>
        <v>1</v>
      </c>
      <c r="O201">
        <f t="shared" si="20"/>
        <v>0</v>
      </c>
    </row>
    <row r="202" spans="1:15" ht="17" thickTop="1" thickBot="1" x14ac:dyDescent="0.5">
      <c r="A202" s="50" t="s">
        <v>147</v>
      </c>
      <c r="B202" s="3" t="s">
        <v>539</v>
      </c>
      <c r="C202" s="3" t="s">
        <v>560</v>
      </c>
      <c r="D202" s="3" t="s">
        <v>561</v>
      </c>
      <c r="E202" s="3" t="str">
        <f t="shared" si="21"/>
        <v>AF1711_February</v>
      </c>
      <c r="F202" s="10">
        <v>39167.653969463434</v>
      </c>
      <c r="G202" s="4" t="str">
        <f t="shared" si="22"/>
        <v>No shock</v>
      </c>
      <c r="H202" s="4">
        <f t="shared" si="18"/>
        <v>0</v>
      </c>
      <c r="I202" s="51">
        <v>-1</v>
      </c>
      <c r="J202" s="55">
        <v>0</v>
      </c>
      <c r="K202" s="6">
        <v>0</v>
      </c>
      <c r="L202" s="6">
        <v>0</v>
      </c>
      <c r="M202">
        <f t="shared" si="23"/>
        <v>0</v>
      </c>
      <c r="N202">
        <f t="shared" si="19"/>
        <v>0</v>
      </c>
      <c r="O202">
        <f t="shared" si="20"/>
        <v>0</v>
      </c>
    </row>
    <row r="203" spans="1:15" ht="17" thickTop="1" thickBot="1" x14ac:dyDescent="0.5">
      <c r="A203" s="50" t="s">
        <v>147</v>
      </c>
      <c r="B203" s="3" t="s">
        <v>539</v>
      </c>
      <c r="C203" s="3" t="s">
        <v>562</v>
      </c>
      <c r="D203" s="3" t="s">
        <v>563</v>
      </c>
      <c r="E203" s="3" t="str">
        <f t="shared" si="21"/>
        <v>AF1712_February</v>
      </c>
      <c r="F203" s="10">
        <v>51249.772081853298</v>
      </c>
      <c r="G203" s="4" t="str">
        <f t="shared" si="22"/>
        <v>No shock</v>
      </c>
      <c r="H203" s="4">
        <f t="shared" si="18"/>
        <v>0</v>
      </c>
      <c r="I203" s="51">
        <v>-1</v>
      </c>
      <c r="J203" s="55">
        <v>0</v>
      </c>
      <c r="K203" s="6">
        <v>0</v>
      </c>
      <c r="L203" s="6">
        <v>0</v>
      </c>
      <c r="M203">
        <f t="shared" si="23"/>
        <v>0</v>
      </c>
      <c r="N203">
        <f t="shared" si="19"/>
        <v>0</v>
      </c>
      <c r="O203">
        <f t="shared" si="20"/>
        <v>0</v>
      </c>
    </row>
    <row r="204" spans="1:15" ht="17" thickTop="1" thickBot="1" x14ac:dyDescent="0.5">
      <c r="A204" s="50" t="s">
        <v>147</v>
      </c>
      <c r="B204" s="3" t="s">
        <v>539</v>
      </c>
      <c r="C204" s="3" t="s">
        <v>564</v>
      </c>
      <c r="D204" s="3" t="s">
        <v>565</v>
      </c>
      <c r="E204" s="3" t="str">
        <f t="shared" si="21"/>
        <v>AF1713_February</v>
      </c>
      <c r="F204" s="10">
        <v>67675.358941306622</v>
      </c>
      <c r="G204" s="4" t="str">
        <f t="shared" si="22"/>
        <v>No shock</v>
      </c>
      <c r="H204" s="4">
        <f t="shared" si="18"/>
        <v>0</v>
      </c>
      <c r="I204" s="51">
        <v>-1</v>
      </c>
      <c r="J204" s="55">
        <v>0</v>
      </c>
      <c r="K204" s="6">
        <v>0</v>
      </c>
      <c r="L204" s="6">
        <v>0</v>
      </c>
      <c r="M204">
        <f t="shared" si="23"/>
        <v>0</v>
      </c>
      <c r="N204">
        <f t="shared" si="19"/>
        <v>0</v>
      </c>
      <c r="O204">
        <f t="shared" si="20"/>
        <v>0</v>
      </c>
    </row>
    <row r="205" spans="1:15" ht="17" thickTop="1" thickBot="1" x14ac:dyDescent="0.5">
      <c r="A205" s="50" t="s">
        <v>147</v>
      </c>
      <c r="B205" s="3" t="s">
        <v>539</v>
      </c>
      <c r="C205" s="3" t="s">
        <v>566</v>
      </c>
      <c r="D205" s="3" t="s">
        <v>567</v>
      </c>
      <c r="E205" s="3" t="str">
        <f t="shared" si="21"/>
        <v>AF1714_February</v>
      </c>
      <c r="F205" s="10">
        <v>61387.126737310005</v>
      </c>
      <c r="G205" s="4" t="str">
        <f t="shared" si="22"/>
        <v>No shock</v>
      </c>
      <c r="H205" s="4">
        <f t="shared" si="18"/>
        <v>0</v>
      </c>
      <c r="I205" s="51">
        <v>-0.80867346938775497</v>
      </c>
      <c r="J205" s="55">
        <v>6</v>
      </c>
      <c r="K205" s="6">
        <v>0</v>
      </c>
      <c r="L205" s="6">
        <v>0</v>
      </c>
      <c r="M205">
        <f t="shared" si="23"/>
        <v>0</v>
      </c>
      <c r="N205">
        <f t="shared" si="19"/>
        <v>0</v>
      </c>
      <c r="O205">
        <f t="shared" si="20"/>
        <v>0</v>
      </c>
    </row>
    <row r="206" spans="1:15" ht="17" thickTop="1" thickBot="1" x14ac:dyDescent="0.5">
      <c r="A206" s="50" t="s">
        <v>147</v>
      </c>
      <c r="B206" s="3" t="s">
        <v>539</v>
      </c>
      <c r="C206" s="3" t="s">
        <v>568</v>
      </c>
      <c r="D206" s="3" t="s">
        <v>569</v>
      </c>
      <c r="E206" s="3" t="str">
        <f t="shared" si="21"/>
        <v>AF1715_February</v>
      </c>
      <c r="F206" s="10">
        <v>91682.482534597482</v>
      </c>
      <c r="G206" s="4" t="str">
        <f t="shared" si="22"/>
        <v>No shock</v>
      </c>
      <c r="H206" s="4">
        <f t="shared" si="18"/>
        <v>0</v>
      </c>
      <c r="I206" s="51">
        <v>-1</v>
      </c>
      <c r="J206" s="55">
        <v>0</v>
      </c>
      <c r="K206" s="6">
        <v>0</v>
      </c>
      <c r="L206" s="6">
        <v>0</v>
      </c>
      <c r="M206">
        <f t="shared" si="23"/>
        <v>0</v>
      </c>
      <c r="N206">
        <f t="shared" si="19"/>
        <v>0</v>
      </c>
      <c r="O206">
        <f t="shared" si="20"/>
        <v>0</v>
      </c>
    </row>
    <row r="207" spans="1:15" ht="17" thickTop="1" thickBot="1" x14ac:dyDescent="0.5">
      <c r="A207" s="50" t="s">
        <v>147</v>
      </c>
      <c r="B207" s="3" t="s">
        <v>539</v>
      </c>
      <c r="C207" s="3" t="s">
        <v>570</v>
      </c>
      <c r="D207" s="3" t="s">
        <v>571</v>
      </c>
      <c r="E207" s="3" t="str">
        <f t="shared" si="21"/>
        <v>AF1716_February</v>
      </c>
      <c r="F207" s="10">
        <v>39988.261366276165</v>
      </c>
      <c r="G207" s="4" t="str">
        <f t="shared" si="22"/>
        <v>No shock</v>
      </c>
      <c r="H207" s="4">
        <f t="shared" si="18"/>
        <v>0</v>
      </c>
      <c r="I207" s="51">
        <v>-0.65139442231075695</v>
      </c>
      <c r="J207" s="55">
        <v>7</v>
      </c>
      <c r="K207" s="6">
        <v>0</v>
      </c>
      <c r="L207" s="6">
        <v>0</v>
      </c>
      <c r="M207">
        <f t="shared" si="23"/>
        <v>0</v>
      </c>
      <c r="N207">
        <f t="shared" si="19"/>
        <v>0</v>
      </c>
      <c r="O207">
        <f t="shared" si="20"/>
        <v>0</v>
      </c>
    </row>
    <row r="208" spans="1:15" ht="17" thickTop="1" thickBot="1" x14ac:dyDescent="0.5">
      <c r="A208" s="50" t="s">
        <v>147</v>
      </c>
      <c r="B208" s="3" t="s">
        <v>539</v>
      </c>
      <c r="C208" s="3" t="s">
        <v>572</v>
      </c>
      <c r="D208" s="3" t="s">
        <v>573</v>
      </c>
      <c r="E208" s="3" t="str">
        <f t="shared" si="21"/>
        <v>AF1717_February</v>
      </c>
      <c r="F208" s="10">
        <v>31614.02547254564</v>
      </c>
      <c r="G208" s="4" t="str">
        <f t="shared" si="22"/>
        <v>No shock</v>
      </c>
      <c r="H208" s="4">
        <f t="shared" si="18"/>
        <v>0</v>
      </c>
      <c r="I208" s="51">
        <v>-0.76608187134502903</v>
      </c>
      <c r="J208" s="55">
        <v>4</v>
      </c>
      <c r="K208" s="6">
        <v>0</v>
      </c>
      <c r="L208" s="6">
        <v>0</v>
      </c>
      <c r="M208">
        <f t="shared" si="23"/>
        <v>0</v>
      </c>
      <c r="N208">
        <f t="shared" si="19"/>
        <v>0</v>
      </c>
      <c r="O208">
        <f t="shared" si="20"/>
        <v>0</v>
      </c>
    </row>
    <row r="209" spans="1:15" ht="17" thickTop="1" thickBot="1" x14ac:dyDescent="0.5">
      <c r="A209" s="50" t="s">
        <v>147</v>
      </c>
      <c r="B209" s="3" t="s">
        <v>539</v>
      </c>
      <c r="C209" s="3" t="s">
        <v>574</v>
      </c>
      <c r="D209" s="3" t="s">
        <v>575</v>
      </c>
      <c r="E209" s="3" t="str">
        <f t="shared" si="21"/>
        <v>AF1718_February</v>
      </c>
      <c r="F209" s="10">
        <v>33179.857334004169</v>
      </c>
      <c r="G209" s="4" t="str">
        <f t="shared" si="22"/>
        <v>No shock</v>
      </c>
      <c r="H209" s="4">
        <f t="shared" si="18"/>
        <v>0</v>
      </c>
      <c r="I209" s="51">
        <v>-1</v>
      </c>
      <c r="J209" s="55">
        <v>0</v>
      </c>
      <c r="K209" s="6">
        <v>0</v>
      </c>
      <c r="L209" s="6">
        <v>0</v>
      </c>
      <c r="M209">
        <f t="shared" si="23"/>
        <v>0</v>
      </c>
      <c r="N209">
        <f t="shared" si="19"/>
        <v>0</v>
      </c>
      <c r="O209">
        <f t="shared" si="20"/>
        <v>0</v>
      </c>
    </row>
    <row r="210" spans="1:15" ht="17" thickTop="1" thickBot="1" x14ac:dyDescent="0.5">
      <c r="A210" s="50" t="s">
        <v>147</v>
      </c>
      <c r="B210" s="3" t="s">
        <v>539</v>
      </c>
      <c r="C210" s="3" t="s">
        <v>576</v>
      </c>
      <c r="D210" s="3" t="s">
        <v>577</v>
      </c>
      <c r="E210" s="3" t="str">
        <f t="shared" si="21"/>
        <v>AF1719_February</v>
      </c>
      <c r="F210" s="10">
        <v>39218.537722716159</v>
      </c>
      <c r="G210" s="4" t="str">
        <f t="shared" si="22"/>
        <v>No shock</v>
      </c>
      <c r="H210" s="4">
        <f t="shared" si="18"/>
        <v>0</v>
      </c>
      <c r="I210" s="51">
        <v>-0.76863753213367603</v>
      </c>
      <c r="J210" s="55">
        <v>9</v>
      </c>
      <c r="K210" s="6">
        <v>0</v>
      </c>
      <c r="L210" s="6">
        <v>0</v>
      </c>
      <c r="M210">
        <f t="shared" si="23"/>
        <v>0</v>
      </c>
      <c r="N210">
        <f t="shared" si="19"/>
        <v>0</v>
      </c>
      <c r="O210">
        <f t="shared" si="20"/>
        <v>0</v>
      </c>
    </row>
    <row r="211" spans="1:15" ht="17" thickTop="1" thickBot="1" x14ac:dyDescent="0.5">
      <c r="A211" s="50" t="s">
        <v>147</v>
      </c>
      <c r="B211" s="3" t="s">
        <v>539</v>
      </c>
      <c r="C211" s="3" t="s">
        <v>578</v>
      </c>
      <c r="D211" s="3" t="s">
        <v>579</v>
      </c>
      <c r="E211" s="3" t="str">
        <f t="shared" si="21"/>
        <v>AF1720_February</v>
      </c>
      <c r="F211" s="10">
        <v>26839.524639010109</v>
      </c>
      <c r="G211" s="4" t="str">
        <f t="shared" si="22"/>
        <v>No shock</v>
      </c>
      <c r="H211" s="4">
        <f t="shared" si="18"/>
        <v>0</v>
      </c>
      <c r="I211" s="51">
        <v>-8.2568807339449504E-2</v>
      </c>
      <c r="J211" s="55">
        <v>6</v>
      </c>
      <c r="K211" s="6">
        <v>0</v>
      </c>
      <c r="L211" s="6">
        <v>0</v>
      </c>
      <c r="M211">
        <f t="shared" si="23"/>
        <v>0</v>
      </c>
      <c r="N211">
        <f t="shared" si="19"/>
        <v>0</v>
      </c>
      <c r="O211">
        <f t="shared" si="20"/>
        <v>0</v>
      </c>
    </row>
    <row r="212" spans="1:15" ht="17" thickTop="1" thickBot="1" x14ac:dyDescent="0.5">
      <c r="A212" s="50" t="s">
        <v>147</v>
      </c>
      <c r="B212" s="3" t="s">
        <v>539</v>
      </c>
      <c r="C212" s="3" t="s">
        <v>580</v>
      </c>
      <c r="D212" s="3" t="s">
        <v>581</v>
      </c>
      <c r="E212" s="3" t="str">
        <f t="shared" si="21"/>
        <v>AF1721_February</v>
      </c>
      <c r="F212" s="10">
        <v>27911.339052904383</v>
      </c>
      <c r="G212" s="4" t="str">
        <f t="shared" si="22"/>
        <v>No shock</v>
      </c>
      <c r="H212" s="4">
        <f t="shared" si="18"/>
        <v>0</v>
      </c>
      <c r="I212" s="51">
        <v>-1</v>
      </c>
      <c r="J212" s="55">
        <v>0</v>
      </c>
      <c r="K212" s="6">
        <v>0</v>
      </c>
      <c r="L212" s="6">
        <v>0</v>
      </c>
      <c r="M212">
        <f t="shared" si="23"/>
        <v>0</v>
      </c>
      <c r="N212">
        <f t="shared" si="19"/>
        <v>0</v>
      </c>
      <c r="O212">
        <f t="shared" si="20"/>
        <v>0</v>
      </c>
    </row>
    <row r="213" spans="1:15" ht="17" thickTop="1" thickBot="1" x14ac:dyDescent="0.5">
      <c r="A213" s="50" t="s">
        <v>147</v>
      </c>
      <c r="B213" s="3" t="s">
        <v>539</v>
      </c>
      <c r="C213" s="3" t="s">
        <v>582</v>
      </c>
      <c r="D213" s="3" t="s">
        <v>583</v>
      </c>
      <c r="E213" s="3" t="str">
        <f t="shared" si="21"/>
        <v>AF1722_February</v>
      </c>
      <c r="F213" s="10">
        <v>45680.741501007004</v>
      </c>
      <c r="G213" s="4" t="str">
        <f t="shared" si="22"/>
        <v>Shock</v>
      </c>
      <c r="H213" s="4">
        <f t="shared" si="18"/>
        <v>1</v>
      </c>
      <c r="I213" s="51">
        <v>-1</v>
      </c>
      <c r="J213" s="55">
        <v>0</v>
      </c>
      <c r="K213" s="6">
        <v>2</v>
      </c>
      <c r="L213" s="6">
        <v>0</v>
      </c>
      <c r="M213">
        <f t="shared" si="23"/>
        <v>0</v>
      </c>
      <c r="N213">
        <f t="shared" si="19"/>
        <v>1</v>
      </c>
      <c r="O213">
        <f t="shared" si="20"/>
        <v>0</v>
      </c>
    </row>
    <row r="214" spans="1:15" ht="17" thickTop="1" thickBot="1" x14ac:dyDescent="0.5">
      <c r="A214" s="50" t="s">
        <v>147</v>
      </c>
      <c r="B214" s="3" t="s">
        <v>539</v>
      </c>
      <c r="C214" s="3" t="s">
        <v>584</v>
      </c>
      <c r="D214" s="3" t="s">
        <v>585</v>
      </c>
      <c r="E214" s="3" t="str">
        <f t="shared" si="21"/>
        <v>AF1723_February</v>
      </c>
      <c r="F214" s="10">
        <v>32417.697195343844</v>
      </c>
      <c r="G214" s="4" t="str">
        <f t="shared" si="22"/>
        <v>Shock</v>
      </c>
      <c r="H214" s="4">
        <f t="shared" si="18"/>
        <v>1</v>
      </c>
      <c r="I214" s="51">
        <v>-1</v>
      </c>
      <c r="J214" s="55">
        <v>0</v>
      </c>
      <c r="K214" s="6">
        <v>1</v>
      </c>
      <c r="L214" s="6">
        <v>0</v>
      </c>
      <c r="M214">
        <f t="shared" si="23"/>
        <v>0</v>
      </c>
      <c r="N214">
        <f t="shared" si="19"/>
        <v>1</v>
      </c>
      <c r="O214">
        <f t="shared" si="20"/>
        <v>0</v>
      </c>
    </row>
    <row r="215" spans="1:15" ht="17" thickTop="1" thickBot="1" x14ac:dyDescent="0.5">
      <c r="A215" s="50" t="s">
        <v>147</v>
      </c>
      <c r="B215" s="3" t="s">
        <v>539</v>
      </c>
      <c r="C215" s="3" t="s">
        <v>586</v>
      </c>
      <c r="D215" s="3" t="s">
        <v>587</v>
      </c>
      <c r="E215" s="3" t="str">
        <f t="shared" si="21"/>
        <v>AF1724_February</v>
      </c>
      <c r="F215" s="10">
        <v>28096.524345332502</v>
      </c>
      <c r="G215" s="4" t="str">
        <f t="shared" si="22"/>
        <v>No shock</v>
      </c>
      <c r="H215" s="4">
        <f t="shared" si="18"/>
        <v>0</v>
      </c>
      <c r="I215" s="51">
        <v>-1</v>
      </c>
      <c r="J215" s="55">
        <v>0</v>
      </c>
      <c r="K215" s="6">
        <v>0</v>
      </c>
      <c r="L215" s="6">
        <v>0</v>
      </c>
      <c r="M215">
        <f t="shared" si="23"/>
        <v>0</v>
      </c>
      <c r="N215">
        <f t="shared" si="19"/>
        <v>0</v>
      </c>
      <c r="O215">
        <f t="shared" si="20"/>
        <v>0</v>
      </c>
    </row>
    <row r="216" spans="1:15" ht="17" thickTop="1" thickBot="1" x14ac:dyDescent="0.5">
      <c r="A216" s="50" t="s">
        <v>147</v>
      </c>
      <c r="B216" s="3" t="s">
        <v>539</v>
      </c>
      <c r="C216" s="3" t="s">
        <v>588</v>
      </c>
      <c r="D216" s="3" t="s">
        <v>589</v>
      </c>
      <c r="E216" s="3" t="str">
        <f t="shared" si="21"/>
        <v>AF1725_February</v>
      </c>
      <c r="F216" s="10">
        <v>14021.006151024098</v>
      </c>
      <c r="G216" s="4" t="str">
        <f t="shared" si="22"/>
        <v>Shock</v>
      </c>
      <c r="H216" s="4">
        <f t="shared" si="18"/>
        <v>1</v>
      </c>
      <c r="I216" s="51">
        <v>-1</v>
      </c>
      <c r="J216" s="55">
        <v>0</v>
      </c>
      <c r="K216" s="6">
        <v>2</v>
      </c>
      <c r="L216" s="6">
        <v>0</v>
      </c>
      <c r="M216">
        <f t="shared" si="23"/>
        <v>0</v>
      </c>
      <c r="N216">
        <f t="shared" si="19"/>
        <v>1</v>
      </c>
      <c r="O216">
        <f t="shared" si="20"/>
        <v>0</v>
      </c>
    </row>
    <row r="217" spans="1:15" ht="17" thickTop="1" thickBot="1" x14ac:dyDescent="0.5">
      <c r="A217" s="50" t="s">
        <v>147</v>
      </c>
      <c r="B217" s="3" t="s">
        <v>539</v>
      </c>
      <c r="C217" s="3" t="s">
        <v>590</v>
      </c>
      <c r="D217" s="3" t="s">
        <v>591</v>
      </c>
      <c r="E217" s="3" t="str">
        <f t="shared" si="21"/>
        <v>AF1726_February</v>
      </c>
      <c r="F217" s="10">
        <v>20044.329336309307</v>
      </c>
      <c r="G217" s="4" t="str">
        <f t="shared" si="22"/>
        <v>No shock</v>
      </c>
      <c r="H217" s="4">
        <f t="shared" si="18"/>
        <v>0</v>
      </c>
      <c r="I217" s="51">
        <v>-0.81916817359855298</v>
      </c>
      <c r="J217" s="55">
        <v>2</v>
      </c>
      <c r="K217" s="6">
        <v>0</v>
      </c>
      <c r="L217" s="6">
        <v>0</v>
      </c>
      <c r="M217">
        <f t="shared" si="23"/>
        <v>0</v>
      </c>
      <c r="N217">
        <f t="shared" si="19"/>
        <v>0</v>
      </c>
      <c r="O217">
        <f t="shared" si="20"/>
        <v>0</v>
      </c>
    </row>
    <row r="218" spans="1:15" ht="17" thickTop="1" thickBot="1" x14ac:dyDescent="0.5">
      <c r="A218" s="50" t="s">
        <v>147</v>
      </c>
      <c r="B218" s="3" t="s">
        <v>539</v>
      </c>
      <c r="C218" s="3" t="s">
        <v>592</v>
      </c>
      <c r="D218" s="3" t="s">
        <v>593</v>
      </c>
      <c r="E218" s="3" t="str">
        <f t="shared" si="21"/>
        <v>AF1727_February</v>
      </c>
      <c r="F218" s="10">
        <v>44323.399296348696</v>
      </c>
      <c r="G218" s="4" t="str">
        <f t="shared" si="22"/>
        <v>No shock</v>
      </c>
      <c r="H218" s="4">
        <f t="shared" si="18"/>
        <v>0</v>
      </c>
      <c r="I218" s="51">
        <v>-1</v>
      </c>
      <c r="J218" s="55">
        <v>0</v>
      </c>
      <c r="K218" s="6">
        <v>0</v>
      </c>
      <c r="L218" s="6">
        <v>0</v>
      </c>
      <c r="M218">
        <f t="shared" si="23"/>
        <v>0</v>
      </c>
      <c r="N218">
        <f t="shared" si="19"/>
        <v>0</v>
      </c>
      <c r="O218">
        <f t="shared" si="20"/>
        <v>0</v>
      </c>
    </row>
    <row r="219" spans="1:15" ht="17" thickTop="1" thickBot="1" x14ac:dyDescent="0.5">
      <c r="A219" s="50" t="s">
        <v>147</v>
      </c>
      <c r="B219" s="3" t="s">
        <v>539</v>
      </c>
      <c r="C219" s="3" t="s">
        <v>594</v>
      </c>
      <c r="D219" s="3" t="s">
        <v>595</v>
      </c>
      <c r="E219" s="3" t="str">
        <f t="shared" si="21"/>
        <v>AF1728_February</v>
      </c>
      <c r="F219" s="10">
        <v>25340.251620668863</v>
      </c>
      <c r="G219" s="4" t="str">
        <f t="shared" si="22"/>
        <v>No shock</v>
      </c>
      <c r="H219" s="4">
        <f t="shared" si="18"/>
        <v>0</v>
      </c>
      <c r="I219" s="51">
        <v>-0.63474025974026005</v>
      </c>
      <c r="J219" s="55">
        <v>9</v>
      </c>
      <c r="K219" s="6">
        <v>0</v>
      </c>
      <c r="L219" s="6">
        <v>0</v>
      </c>
      <c r="M219">
        <f t="shared" si="23"/>
        <v>0</v>
      </c>
      <c r="N219">
        <f t="shared" si="19"/>
        <v>0</v>
      </c>
      <c r="O219">
        <f t="shared" si="20"/>
        <v>0</v>
      </c>
    </row>
    <row r="220" spans="1:15" ht="17" thickTop="1" thickBot="1" x14ac:dyDescent="0.5">
      <c r="A220" s="50" t="s">
        <v>147</v>
      </c>
      <c r="B220" s="3" t="s">
        <v>596</v>
      </c>
      <c r="C220" s="3" t="s">
        <v>597</v>
      </c>
      <c r="D220" s="3" t="s">
        <v>598</v>
      </c>
      <c r="E220" s="3" t="str">
        <f t="shared" si="21"/>
        <v>AF1801_February</v>
      </c>
      <c r="F220" s="10">
        <v>370299.59655242239</v>
      </c>
      <c r="G220" s="4" t="str">
        <f t="shared" si="22"/>
        <v>Shock</v>
      </c>
      <c r="H220" s="4">
        <f t="shared" si="18"/>
        <v>1</v>
      </c>
      <c r="I220" s="51">
        <v>-0.912166558230319</v>
      </c>
      <c r="J220" s="55">
        <v>27</v>
      </c>
      <c r="K220" s="6">
        <v>169</v>
      </c>
      <c r="L220" s="6">
        <v>0</v>
      </c>
      <c r="M220">
        <f t="shared" si="23"/>
        <v>0</v>
      </c>
      <c r="N220">
        <f t="shared" si="19"/>
        <v>1</v>
      </c>
      <c r="O220">
        <f t="shared" si="20"/>
        <v>0</v>
      </c>
    </row>
    <row r="221" spans="1:15" ht="17" thickTop="1" thickBot="1" x14ac:dyDescent="0.5">
      <c r="A221" s="50" t="s">
        <v>147</v>
      </c>
      <c r="B221" s="3" t="s">
        <v>596</v>
      </c>
      <c r="C221" s="3" t="s">
        <v>599</v>
      </c>
      <c r="D221" s="3" t="s">
        <v>600</v>
      </c>
      <c r="E221" s="3" t="str">
        <f t="shared" si="21"/>
        <v>AF1802_February</v>
      </c>
      <c r="F221" s="10">
        <v>21062.795669888197</v>
      </c>
      <c r="G221" s="4" t="str">
        <f t="shared" si="22"/>
        <v>Shock</v>
      </c>
      <c r="H221" s="4">
        <f t="shared" si="18"/>
        <v>1</v>
      </c>
      <c r="I221" s="51">
        <v>6.6923076923076898</v>
      </c>
      <c r="J221" s="55">
        <v>2</v>
      </c>
      <c r="K221" s="6">
        <v>0</v>
      </c>
      <c r="L221" s="6">
        <v>0</v>
      </c>
      <c r="M221">
        <f t="shared" si="23"/>
        <v>1</v>
      </c>
      <c r="N221">
        <f t="shared" si="19"/>
        <v>0</v>
      </c>
      <c r="O221">
        <f t="shared" si="20"/>
        <v>0</v>
      </c>
    </row>
    <row r="222" spans="1:15" ht="17" thickTop="1" thickBot="1" x14ac:dyDescent="0.5">
      <c r="A222" s="50" t="s">
        <v>147</v>
      </c>
      <c r="B222" s="3" t="s">
        <v>596</v>
      </c>
      <c r="C222" s="3" t="s">
        <v>601</v>
      </c>
      <c r="D222" s="3" t="s">
        <v>602</v>
      </c>
      <c r="E222" s="3" t="str">
        <f t="shared" si="21"/>
        <v>AF1803_February</v>
      </c>
      <c r="F222" s="10">
        <v>66622.772939159491</v>
      </c>
      <c r="G222" s="4" t="str">
        <f t="shared" si="22"/>
        <v>Shock</v>
      </c>
      <c r="H222" s="4">
        <f t="shared" si="18"/>
        <v>1</v>
      </c>
      <c r="I222" s="51">
        <v>0.14503816793893101</v>
      </c>
      <c r="J222" s="55">
        <v>3</v>
      </c>
      <c r="K222" s="6">
        <v>2</v>
      </c>
      <c r="L222" s="6">
        <v>0</v>
      </c>
      <c r="M222">
        <f t="shared" si="23"/>
        <v>0</v>
      </c>
      <c r="N222">
        <f t="shared" si="19"/>
        <v>1</v>
      </c>
      <c r="O222">
        <f t="shared" si="20"/>
        <v>0</v>
      </c>
    </row>
    <row r="223" spans="1:15" ht="17" thickTop="1" thickBot="1" x14ac:dyDescent="0.5">
      <c r="A223" s="50" t="s">
        <v>147</v>
      </c>
      <c r="B223" s="3" t="s">
        <v>596</v>
      </c>
      <c r="C223" s="3" t="s">
        <v>603</v>
      </c>
      <c r="D223" s="3" t="s">
        <v>604</v>
      </c>
      <c r="E223" s="3" t="str">
        <f t="shared" si="21"/>
        <v>AF1804_February</v>
      </c>
      <c r="F223" s="10">
        <v>52478.678902765547</v>
      </c>
      <c r="G223" s="4" t="str">
        <f t="shared" si="22"/>
        <v>No shock</v>
      </c>
      <c r="H223" s="4">
        <f t="shared" si="18"/>
        <v>0</v>
      </c>
      <c r="I223" s="51">
        <v>-1</v>
      </c>
      <c r="J223" s="55">
        <v>0</v>
      </c>
      <c r="K223" s="6">
        <v>0</v>
      </c>
      <c r="L223" s="6">
        <v>0</v>
      </c>
      <c r="M223">
        <f t="shared" si="23"/>
        <v>0</v>
      </c>
      <c r="N223">
        <f t="shared" si="19"/>
        <v>0</v>
      </c>
      <c r="O223">
        <f t="shared" si="20"/>
        <v>0</v>
      </c>
    </row>
    <row r="224" spans="1:15" ht="17" thickTop="1" thickBot="1" x14ac:dyDescent="0.5">
      <c r="A224" s="50" t="s">
        <v>147</v>
      </c>
      <c r="B224" s="3" t="s">
        <v>596</v>
      </c>
      <c r="C224" s="3" t="s">
        <v>605</v>
      </c>
      <c r="D224" s="3" t="s">
        <v>606</v>
      </c>
      <c r="E224" s="3" t="str">
        <f t="shared" si="21"/>
        <v>AF1805_February</v>
      </c>
      <c r="F224" s="10">
        <v>46990.940750860929</v>
      </c>
      <c r="G224" s="4" t="str">
        <f t="shared" si="22"/>
        <v>No shock</v>
      </c>
      <c r="H224" s="4">
        <f t="shared" si="18"/>
        <v>0</v>
      </c>
      <c r="I224" s="51">
        <v>-1</v>
      </c>
      <c r="J224" s="55">
        <v>0</v>
      </c>
      <c r="K224" s="6">
        <v>0</v>
      </c>
      <c r="L224" s="6">
        <v>0</v>
      </c>
      <c r="M224">
        <f t="shared" si="23"/>
        <v>0</v>
      </c>
      <c r="N224">
        <f t="shared" si="19"/>
        <v>0</v>
      </c>
      <c r="O224">
        <f t="shared" si="20"/>
        <v>0</v>
      </c>
    </row>
    <row r="225" spans="1:15" ht="17" thickTop="1" thickBot="1" x14ac:dyDescent="0.5">
      <c r="A225" s="50" t="s">
        <v>147</v>
      </c>
      <c r="B225" s="3" t="s">
        <v>596</v>
      </c>
      <c r="C225" s="3" t="s">
        <v>607</v>
      </c>
      <c r="D225" s="3" t="s">
        <v>608</v>
      </c>
      <c r="E225" s="3" t="str">
        <f t="shared" si="21"/>
        <v>AF1806_February</v>
      </c>
      <c r="F225" s="10">
        <v>27011.628990988655</v>
      </c>
      <c r="G225" s="4" t="str">
        <f t="shared" si="22"/>
        <v>No shock</v>
      </c>
      <c r="H225" s="4">
        <f t="shared" si="18"/>
        <v>0</v>
      </c>
      <c r="I225" s="51">
        <v>-0.875</v>
      </c>
      <c r="J225" s="55">
        <v>1</v>
      </c>
      <c r="K225" s="6">
        <v>0</v>
      </c>
      <c r="L225" s="6">
        <v>0</v>
      </c>
      <c r="M225">
        <f t="shared" si="23"/>
        <v>0</v>
      </c>
      <c r="N225">
        <f t="shared" si="19"/>
        <v>0</v>
      </c>
      <c r="O225">
        <f t="shared" si="20"/>
        <v>0</v>
      </c>
    </row>
    <row r="226" spans="1:15" ht="17" thickTop="1" thickBot="1" x14ac:dyDescent="0.5">
      <c r="A226" s="50" t="s">
        <v>147</v>
      </c>
      <c r="B226" s="3" t="s">
        <v>596</v>
      </c>
      <c r="C226" s="3" t="s">
        <v>609</v>
      </c>
      <c r="D226" s="3" t="s">
        <v>610</v>
      </c>
      <c r="E226" s="3" t="str">
        <f t="shared" si="21"/>
        <v>AF1807_February</v>
      </c>
      <c r="F226" s="10">
        <v>57330.205380073465</v>
      </c>
      <c r="G226" s="4" t="str">
        <f t="shared" si="22"/>
        <v>No shock</v>
      </c>
      <c r="H226" s="4">
        <f t="shared" si="18"/>
        <v>0</v>
      </c>
      <c r="I226" s="51">
        <v>-1</v>
      </c>
      <c r="J226" s="55">
        <v>0</v>
      </c>
      <c r="K226" s="6">
        <v>0</v>
      </c>
      <c r="L226" s="6">
        <v>0</v>
      </c>
      <c r="M226">
        <f t="shared" si="23"/>
        <v>0</v>
      </c>
      <c r="N226">
        <f t="shared" si="19"/>
        <v>0</v>
      </c>
      <c r="O226">
        <f t="shared" si="20"/>
        <v>0</v>
      </c>
    </row>
    <row r="227" spans="1:15" ht="17" thickTop="1" thickBot="1" x14ac:dyDescent="0.5">
      <c r="A227" s="50" t="s">
        <v>147</v>
      </c>
      <c r="B227" s="3" t="s">
        <v>596</v>
      </c>
      <c r="C227" s="3" t="s">
        <v>611</v>
      </c>
      <c r="D227" s="3" t="s">
        <v>612</v>
      </c>
      <c r="E227" s="3" t="str">
        <f t="shared" si="21"/>
        <v>AF1808_February</v>
      </c>
      <c r="F227" s="10">
        <v>56847.818433850727</v>
      </c>
      <c r="G227" s="4" t="str">
        <f t="shared" si="22"/>
        <v>Shock</v>
      </c>
      <c r="H227" s="4">
        <f t="shared" si="18"/>
        <v>1</v>
      </c>
      <c r="I227" s="51">
        <v>-1</v>
      </c>
      <c r="J227" s="55">
        <v>0</v>
      </c>
      <c r="K227" s="6">
        <v>4</v>
      </c>
      <c r="L227" s="6">
        <v>0</v>
      </c>
      <c r="M227">
        <f t="shared" si="23"/>
        <v>0</v>
      </c>
      <c r="N227">
        <f t="shared" si="19"/>
        <v>1</v>
      </c>
      <c r="O227">
        <f t="shared" si="20"/>
        <v>0</v>
      </c>
    </row>
    <row r="228" spans="1:15" ht="17" thickTop="1" thickBot="1" x14ac:dyDescent="0.5">
      <c r="A228" s="50" t="s">
        <v>147</v>
      </c>
      <c r="B228" s="3" t="s">
        <v>596</v>
      </c>
      <c r="C228" s="3" t="s">
        <v>613</v>
      </c>
      <c r="D228" s="3" t="s">
        <v>614</v>
      </c>
      <c r="E228" s="3" t="str">
        <f t="shared" si="21"/>
        <v>AF1809_February</v>
      </c>
      <c r="F228" s="10">
        <v>81274.21323526479</v>
      </c>
      <c r="G228" s="4" t="str">
        <f t="shared" si="22"/>
        <v>No shock</v>
      </c>
      <c r="H228" s="4">
        <f t="shared" si="18"/>
        <v>0</v>
      </c>
      <c r="I228" s="51">
        <v>-1</v>
      </c>
      <c r="J228" s="55">
        <v>0</v>
      </c>
      <c r="K228" s="6">
        <v>0</v>
      </c>
      <c r="L228" s="6">
        <v>0</v>
      </c>
      <c r="M228">
        <f t="shared" si="23"/>
        <v>0</v>
      </c>
      <c r="N228">
        <f t="shared" si="19"/>
        <v>0</v>
      </c>
      <c r="O228">
        <f t="shared" si="20"/>
        <v>0</v>
      </c>
    </row>
    <row r="229" spans="1:15" ht="17" thickTop="1" thickBot="1" x14ac:dyDescent="0.5">
      <c r="A229" s="50" t="s">
        <v>147</v>
      </c>
      <c r="B229" s="3" t="s">
        <v>596</v>
      </c>
      <c r="C229" s="3" t="s">
        <v>615</v>
      </c>
      <c r="D229" s="3" t="s">
        <v>616</v>
      </c>
      <c r="E229" s="3" t="str">
        <f t="shared" si="21"/>
        <v>AF1810_February</v>
      </c>
      <c r="F229" s="10">
        <v>245088.27421089908</v>
      </c>
      <c r="G229" s="4" t="str">
        <f t="shared" si="22"/>
        <v>No shock</v>
      </c>
      <c r="H229" s="4">
        <f t="shared" si="18"/>
        <v>0</v>
      </c>
      <c r="I229" s="51">
        <v>-1</v>
      </c>
      <c r="J229" s="55">
        <v>0</v>
      </c>
      <c r="K229" s="6">
        <v>0</v>
      </c>
      <c r="L229" s="6">
        <v>0</v>
      </c>
      <c r="M229">
        <f t="shared" si="23"/>
        <v>0</v>
      </c>
      <c r="N229">
        <f t="shared" si="19"/>
        <v>0</v>
      </c>
      <c r="O229">
        <f t="shared" si="20"/>
        <v>0</v>
      </c>
    </row>
    <row r="230" spans="1:15" ht="17" thickTop="1" thickBot="1" x14ac:dyDescent="0.5">
      <c r="A230" s="50" t="s">
        <v>147</v>
      </c>
      <c r="B230" s="3" t="s">
        <v>596</v>
      </c>
      <c r="C230" s="3" t="s">
        <v>617</v>
      </c>
      <c r="D230" s="3" t="s">
        <v>618</v>
      </c>
      <c r="E230" s="3" t="str">
        <f t="shared" si="21"/>
        <v>AF1811_February</v>
      </c>
      <c r="F230" s="10">
        <v>87668.657810225763</v>
      </c>
      <c r="G230" s="4" t="str">
        <f t="shared" si="22"/>
        <v>No shock</v>
      </c>
      <c r="H230" s="4">
        <f t="shared" si="18"/>
        <v>0</v>
      </c>
      <c r="I230" s="51">
        <v>-1</v>
      </c>
      <c r="J230" s="55">
        <v>0</v>
      </c>
      <c r="K230" s="6">
        <v>0</v>
      </c>
      <c r="L230" s="6">
        <v>0</v>
      </c>
      <c r="M230">
        <f t="shared" si="23"/>
        <v>0</v>
      </c>
      <c r="N230">
        <f t="shared" si="19"/>
        <v>0</v>
      </c>
      <c r="O230">
        <f t="shared" si="20"/>
        <v>0</v>
      </c>
    </row>
    <row r="231" spans="1:15" ht="17" thickTop="1" thickBot="1" x14ac:dyDescent="0.5">
      <c r="A231" s="50" t="s">
        <v>147</v>
      </c>
      <c r="B231" s="3" t="s">
        <v>596</v>
      </c>
      <c r="C231" s="3" t="s">
        <v>619</v>
      </c>
      <c r="D231" s="3" t="s">
        <v>620</v>
      </c>
      <c r="E231" s="3" t="str">
        <f t="shared" si="21"/>
        <v>AF1812_February</v>
      </c>
      <c r="F231" s="10">
        <v>72300.275447257343</v>
      </c>
      <c r="G231" s="4" t="str">
        <f t="shared" si="22"/>
        <v>Shock</v>
      </c>
      <c r="H231" s="4">
        <f t="shared" si="18"/>
        <v>1</v>
      </c>
      <c r="I231" s="51">
        <v>-1</v>
      </c>
      <c r="J231" s="55">
        <v>0</v>
      </c>
      <c r="K231" s="6">
        <v>1</v>
      </c>
      <c r="L231" s="6">
        <v>0</v>
      </c>
      <c r="M231">
        <f t="shared" si="23"/>
        <v>0</v>
      </c>
      <c r="N231">
        <f t="shared" si="19"/>
        <v>1</v>
      </c>
      <c r="O231">
        <f t="shared" si="20"/>
        <v>0</v>
      </c>
    </row>
    <row r="232" spans="1:15" ht="17" thickTop="1" thickBot="1" x14ac:dyDescent="0.5">
      <c r="A232" s="50" t="s">
        <v>147</v>
      </c>
      <c r="B232" s="3" t="s">
        <v>596</v>
      </c>
      <c r="C232" s="3" t="s">
        <v>621</v>
      </c>
      <c r="D232" s="3" t="s">
        <v>622</v>
      </c>
      <c r="E232" s="3" t="str">
        <f t="shared" si="21"/>
        <v>AF1813_February</v>
      </c>
      <c r="F232" s="10">
        <v>47809.938429599133</v>
      </c>
      <c r="G232" s="4" t="str">
        <f t="shared" si="22"/>
        <v>No shock</v>
      </c>
      <c r="H232" s="4">
        <f t="shared" si="18"/>
        <v>0</v>
      </c>
      <c r="I232" s="51">
        <v>-1</v>
      </c>
      <c r="J232" s="55">
        <v>0</v>
      </c>
      <c r="K232" s="6">
        <v>0</v>
      </c>
      <c r="L232" s="6">
        <v>0</v>
      </c>
      <c r="M232">
        <f t="shared" si="23"/>
        <v>0</v>
      </c>
      <c r="N232">
        <f t="shared" si="19"/>
        <v>0</v>
      </c>
      <c r="O232">
        <f t="shared" si="20"/>
        <v>0</v>
      </c>
    </row>
    <row r="233" spans="1:15" ht="17" thickTop="1" thickBot="1" x14ac:dyDescent="0.5">
      <c r="A233" s="50" t="s">
        <v>147</v>
      </c>
      <c r="B233" s="3" t="s">
        <v>596</v>
      </c>
      <c r="C233" s="3" t="s">
        <v>623</v>
      </c>
      <c r="D233" s="3" t="s">
        <v>624</v>
      </c>
      <c r="E233" s="3" t="str">
        <f t="shared" si="21"/>
        <v>AF1814_February</v>
      </c>
      <c r="F233" s="10">
        <v>45624.097845951284</v>
      </c>
      <c r="G233" s="4" t="str">
        <f t="shared" si="22"/>
        <v>No shock</v>
      </c>
      <c r="H233" s="4">
        <f t="shared" si="18"/>
        <v>0</v>
      </c>
      <c r="I233" s="51">
        <v>-1</v>
      </c>
      <c r="J233" s="55">
        <v>0</v>
      </c>
      <c r="K233" s="6">
        <v>0</v>
      </c>
      <c r="L233" s="6">
        <v>0</v>
      </c>
      <c r="M233">
        <f t="shared" si="23"/>
        <v>0</v>
      </c>
      <c r="N233">
        <f t="shared" si="19"/>
        <v>0</v>
      </c>
      <c r="O233">
        <f t="shared" si="20"/>
        <v>0</v>
      </c>
    </row>
    <row r="234" spans="1:15" ht="17" thickTop="1" thickBot="1" x14ac:dyDescent="0.5">
      <c r="A234" s="50" t="s">
        <v>147</v>
      </c>
      <c r="B234" s="3" t="s">
        <v>596</v>
      </c>
      <c r="C234" s="3" t="s">
        <v>625</v>
      </c>
      <c r="D234" s="3" t="s">
        <v>626</v>
      </c>
      <c r="E234" s="3" t="str">
        <f t="shared" si="21"/>
        <v>AF1815_February</v>
      </c>
      <c r="F234" s="10">
        <v>47256.708947771156</v>
      </c>
      <c r="G234" s="4" t="str">
        <f t="shared" si="22"/>
        <v>No shock</v>
      </c>
      <c r="H234" s="4">
        <f t="shared" si="18"/>
        <v>0</v>
      </c>
      <c r="I234" s="51">
        <v>-0.72875226039783003</v>
      </c>
      <c r="J234" s="55">
        <v>3</v>
      </c>
      <c r="K234" s="6">
        <v>0</v>
      </c>
      <c r="L234" s="6">
        <v>0</v>
      </c>
      <c r="M234">
        <f t="shared" si="23"/>
        <v>0</v>
      </c>
      <c r="N234">
        <f t="shared" si="19"/>
        <v>0</v>
      </c>
      <c r="O234">
        <f t="shared" si="20"/>
        <v>0</v>
      </c>
    </row>
    <row r="235" spans="1:15" ht="17" thickTop="1" thickBot="1" x14ac:dyDescent="0.5">
      <c r="A235" s="50" t="s">
        <v>147</v>
      </c>
      <c r="B235" s="3" t="s">
        <v>596</v>
      </c>
      <c r="C235" s="3" t="s">
        <v>627</v>
      </c>
      <c r="D235" s="3" t="s">
        <v>628</v>
      </c>
      <c r="E235" s="3" t="str">
        <f t="shared" si="21"/>
        <v>AF1816_February</v>
      </c>
      <c r="F235" s="10">
        <v>105982.04965688742</v>
      </c>
      <c r="G235" s="4" t="str">
        <f t="shared" si="22"/>
        <v>No shock</v>
      </c>
      <c r="H235" s="4">
        <f t="shared" si="18"/>
        <v>0</v>
      </c>
      <c r="I235" s="51">
        <v>-1</v>
      </c>
      <c r="J235" s="55">
        <v>0</v>
      </c>
      <c r="K235" s="6">
        <v>0</v>
      </c>
      <c r="L235" s="6">
        <v>0</v>
      </c>
      <c r="M235">
        <f t="shared" si="23"/>
        <v>0</v>
      </c>
      <c r="N235">
        <f t="shared" si="19"/>
        <v>0</v>
      </c>
      <c r="O235">
        <f t="shared" si="20"/>
        <v>0</v>
      </c>
    </row>
    <row r="236" spans="1:15" ht="17" thickTop="1" thickBot="1" x14ac:dyDescent="0.5">
      <c r="A236" s="50" t="s">
        <v>147</v>
      </c>
      <c r="B236" s="3" t="s">
        <v>596</v>
      </c>
      <c r="C236" s="3" t="s">
        <v>629</v>
      </c>
      <c r="D236" s="3" t="s">
        <v>630</v>
      </c>
      <c r="E236" s="3" t="str">
        <f t="shared" si="21"/>
        <v>AF1817_February</v>
      </c>
      <c r="F236" s="10">
        <v>69232.643163932764</v>
      </c>
      <c r="G236" s="4" t="str">
        <f t="shared" si="22"/>
        <v>No shock</v>
      </c>
      <c r="H236" s="4">
        <f t="shared" si="18"/>
        <v>0</v>
      </c>
      <c r="I236" s="51">
        <v>-1</v>
      </c>
      <c r="J236" s="55">
        <v>0</v>
      </c>
      <c r="K236" s="6">
        <v>0</v>
      </c>
      <c r="L236" s="6">
        <v>0</v>
      </c>
      <c r="M236">
        <f t="shared" si="23"/>
        <v>0</v>
      </c>
      <c r="N236">
        <f t="shared" si="19"/>
        <v>0</v>
      </c>
      <c r="O236">
        <f t="shared" si="20"/>
        <v>0</v>
      </c>
    </row>
    <row r="237" spans="1:15" ht="17" thickTop="1" thickBot="1" x14ac:dyDescent="0.5">
      <c r="A237" s="50" t="s">
        <v>147</v>
      </c>
      <c r="B237" s="3" t="s">
        <v>631</v>
      </c>
      <c r="C237" s="3" t="s">
        <v>631</v>
      </c>
      <c r="D237" s="3" t="s">
        <v>632</v>
      </c>
      <c r="E237" s="3" t="str">
        <f t="shared" si="21"/>
        <v>AF1901_February</v>
      </c>
      <c r="F237" s="10">
        <v>446594.18412644812</v>
      </c>
      <c r="G237" s="4" t="str">
        <f t="shared" si="22"/>
        <v>Shock</v>
      </c>
      <c r="H237" s="4">
        <f t="shared" si="18"/>
        <v>1</v>
      </c>
      <c r="I237" s="51">
        <v>-0.790874524714829</v>
      </c>
      <c r="J237" s="55">
        <v>11</v>
      </c>
      <c r="K237" s="6">
        <v>4</v>
      </c>
      <c r="L237" s="6">
        <v>0</v>
      </c>
      <c r="M237">
        <f t="shared" si="23"/>
        <v>0</v>
      </c>
      <c r="N237">
        <f t="shared" si="19"/>
        <v>1</v>
      </c>
      <c r="O237">
        <f t="shared" si="20"/>
        <v>0</v>
      </c>
    </row>
    <row r="238" spans="1:15" ht="17" thickTop="1" thickBot="1" x14ac:dyDescent="0.5">
      <c r="A238" s="50" t="s">
        <v>147</v>
      </c>
      <c r="B238" s="3" t="s">
        <v>631</v>
      </c>
      <c r="C238" s="3" t="s">
        <v>633</v>
      </c>
      <c r="D238" s="3" t="s">
        <v>634</v>
      </c>
      <c r="E238" s="3" t="str">
        <f t="shared" si="21"/>
        <v>AF1902_February</v>
      </c>
      <c r="F238" s="10">
        <v>107698.80084165111</v>
      </c>
      <c r="G238" s="4" t="str">
        <f t="shared" si="22"/>
        <v>No shock</v>
      </c>
      <c r="H238" s="4">
        <f t="shared" si="18"/>
        <v>0</v>
      </c>
      <c r="I238" s="51">
        <v>-1</v>
      </c>
      <c r="J238" s="55">
        <v>0</v>
      </c>
      <c r="K238" s="6">
        <v>0</v>
      </c>
      <c r="L238" s="6">
        <v>0</v>
      </c>
      <c r="M238">
        <f t="shared" si="23"/>
        <v>0</v>
      </c>
      <c r="N238">
        <f t="shared" si="19"/>
        <v>0</v>
      </c>
      <c r="O238">
        <f t="shared" si="20"/>
        <v>0</v>
      </c>
    </row>
    <row r="239" spans="1:15" ht="17" thickTop="1" thickBot="1" x14ac:dyDescent="0.5">
      <c r="A239" s="50" t="s">
        <v>147</v>
      </c>
      <c r="B239" s="3" t="s">
        <v>631</v>
      </c>
      <c r="C239" s="3" t="s">
        <v>635</v>
      </c>
      <c r="D239" s="3" t="s">
        <v>636</v>
      </c>
      <c r="E239" s="3" t="str">
        <f t="shared" si="21"/>
        <v>AF1903_February</v>
      </c>
      <c r="F239" s="10">
        <v>81881.044944227237</v>
      </c>
      <c r="G239" s="4" t="str">
        <f t="shared" si="22"/>
        <v>Shock</v>
      </c>
      <c r="H239" s="4">
        <f t="shared" si="18"/>
        <v>1</v>
      </c>
      <c r="I239" s="51">
        <v>0.48514851485148502</v>
      </c>
      <c r="J239" s="55">
        <v>3</v>
      </c>
      <c r="K239" s="6">
        <v>1</v>
      </c>
      <c r="L239" s="6">
        <v>0</v>
      </c>
      <c r="M239">
        <f t="shared" si="23"/>
        <v>0</v>
      </c>
      <c r="N239">
        <f t="shared" si="19"/>
        <v>1</v>
      </c>
      <c r="O239">
        <f t="shared" si="20"/>
        <v>0</v>
      </c>
    </row>
    <row r="240" spans="1:15" ht="17" thickTop="1" thickBot="1" x14ac:dyDescent="0.5">
      <c r="A240" s="50" t="s">
        <v>147</v>
      </c>
      <c r="B240" s="3" t="s">
        <v>631</v>
      </c>
      <c r="C240" s="3" t="s">
        <v>637</v>
      </c>
      <c r="D240" s="3" t="s">
        <v>638</v>
      </c>
      <c r="E240" s="3" t="str">
        <f t="shared" si="21"/>
        <v>AF1904_February</v>
      </c>
      <c r="F240" s="10">
        <v>234403.84312826901</v>
      </c>
      <c r="G240" s="4" t="str">
        <f t="shared" si="22"/>
        <v>Shock</v>
      </c>
      <c r="H240" s="4">
        <f t="shared" si="18"/>
        <v>1</v>
      </c>
      <c r="I240" s="51">
        <v>-0.98394348105330798</v>
      </c>
      <c r="J240" s="55">
        <v>1</v>
      </c>
      <c r="K240" s="6">
        <v>6</v>
      </c>
      <c r="L240" s="6">
        <v>0</v>
      </c>
      <c r="M240">
        <f t="shared" si="23"/>
        <v>0</v>
      </c>
      <c r="N240">
        <f t="shared" si="19"/>
        <v>1</v>
      </c>
      <c r="O240">
        <f t="shared" si="20"/>
        <v>0</v>
      </c>
    </row>
    <row r="241" spans="1:15" ht="17" thickTop="1" thickBot="1" x14ac:dyDescent="0.5">
      <c r="A241" s="50" t="s">
        <v>147</v>
      </c>
      <c r="B241" s="3" t="s">
        <v>631</v>
      </c>
      <c r="C241" s="3" t="s">
        <v>639</v>
      </c>
      <c r="D241" s="3" t="s">
        <v>640</v>
      </c>
      <c r="E241" s="3" t="str">
        <f t="shared" si="21"/>
        <v>AF1905_February</v>
      </c>
      <c r="F241" s="10">
        <v>426666.50046505075</v>
      </c>
      <c r="G241" s="4" t="str">
        <f t="shared" si="22"/>
        <v>Shock</v>
      </c>
      <c r="H241" s="4">
        <f t="shared" si="18"/>
        <v>1</v>
      </c>
      <c r="I241" s="51">
        <v>-0.90453460620525095</v>
      </c>
      <c r="J241" s="55">
        <v>4</v>
      </c>
      <c r="K241" s="6">
        <v>5</v>
      </c>
      <c r="L241" s="6">
        <v>0</v>
      </c>
      <c r="M241">
        <f t="shared" si="23"/>
        <v>0</v>
      </c>
      <c r="N241">
        <f t="shared" si="19"/>
        <v>1</v>
      </c>
      <c r="O241">
        <f t="shared" si="20"/>
        <v>0</v>
      </c>
    </row>
    <row r="242" spans="1:15" ht="17" thickTop="1" thickBot="1" x14ac:dyDescent="0.5">
      <c r="A242" s="50" t="s">
        <v>147</v>
      </c>
      <c r="B242" s="3" t="s">
        <v>631</v>
      </c>
      <c r="C242" s="3" t="s">
        <v>641</v>
      </c>
      <c r="D242" s="3" t="s">
        <v>642</v>
      </c>
      <c r="E242" s="3" t="str">
        <f t="shared" si="21"/>
        <v>AF1906_February</v>
      </c>
      <c r="F242" s="10">
        <v>160112.09280163713</v>
      </c>
      <c r="G242" s="4" t="str">
        <f t="shared" si="22"/>
        <v>No shock</v>
      </c>
      <c r="H242" s="4">
        <f t="shared" si="18"/>
        <v>0</v>
      </c>
      <c r="I242" s="51">
        <v>-1</v>
      </c>
      <c r="J242" s="55">
        <v>0</v>
      </c>
      <c r="K242" s="6">
        <v>0</v>
      </c>
      <c r="L242" s="6">
        <v>0</v>
      </c>
      <c r="M242">
        <f t="shared" si="23"/>
        <v>0</v>
      </c>
      <c r="N242">
        <f t="shared" si="19"/>
        <v>0</v>
      </c>
      <c r="O242">
        <f t="shared" si="20"/>
        <v>0</v>
      </c>
    </row>
    <row r="243" spans="1:15" ht="17" thickTop="1" thickBot="1" x14ac:dyDescent="0.5">
      <c r="A243" s="50" t="s">
        <v>147</v>
      </c>
      <c r="B243" s="3" t="s">
        <v>631</v>
      </c>
      <c r="C243" s="3" t="s">
        <v>643</v>
      </c>
      <c r="D243" s="3" t="s">
        <v>644</v>
      </c>
      <c r="E243" s="3" t="str">
        <f t="shared" si="21"/>
        <v>AF1907_February</v>
      </c>
      <c r="F243" s="10">
        <v>103372.01463400699</v>
      </c>
      <c r="G243" s="4" t="str">
        <f t="shared" si="22"/>
        <v>No shock</v>
      </c>
      <c r="H243" s="4">
        <f t="shared" si="18"/>
        <v>0</v>
      </c>
      <c r="I243" s="51">
        <v>-1</v>
      </c>
      <c r="J243" s="55">
        <v>0</v>
      </c>
      <c r="K243" s="6">
        <v>0</v>
      </c>
      <c r="L243" s="6">
        <v>0</v>
      </c>
      <c r="M243">
        <f t="shared" si="23"/>
        <v>0</v>
      </c>
      <c r="N243">
        <f t="shared" si="19"/>
        <v>0</v>
      </c>
      <c r="O243">
        <f t="shared" si="20"/>
        <v>0</v>
      </c>
    </row>
    <row r="244" spans="1:15" ht="17" thickTop="1" thickBot="1" x14ac:dyDescent="0.5">
      <c r="A244" s="50" t="s">
        <v>147</v>
      </c>
      <c r="B244" s="3" t="s">
        <v>645</v>
      </c>
      <c r="C244" s="3" t="s">
        <v>646</v>
      </c>
      <c r="D244" s="3" t="s">
        <v>647</v>
      </c>
      <c r="E244" s="3" t="str">
        <f t="shared" si="21"/>
        <v>AF2001_February</v>
      </c>
      <c r="F244" s="10">
        <v>175337.44748941041</v>
      </c>
      <c r="G244" s="4" t="str">
        <f t="shared" si="22"/>
        <v>Shock</v>
      </c>
      <c r="H244" s="4">
        <f t="shared" si="18"/>
        <v>1</v>
      </c>
      <c r="I244" s="51">
        <v>-1</v>
      </c>
      <c r="J244" s="55">
        <v>0</v>
      </c>
      <c r="K244" s="6">
        <v>179</v>
      </c>
      <c r="L244" s="6">
        <v>0</v>
      </c>
      <c r="M244">
        <f t="shared" si="23"/>
        <v>0</v>
      </c>
      <c r="N244">
        <f t="shared" si="19"/>
        <v>1</v>
      </c>
      <c r="O244">
        <f t="shared" si="20"/>
        <v>0</v>
      </c>
    </row>
    <row r="245" spans="1:15" ht="17" thickTop="1" thickBot="1" x14ac:dyDescent="0.5">
      <c r="A245" s="50" t="s">
        <v>147</v>
      </c>
      <c r="B245" s="3" t="s">
        <v>645</v>
      </c>
      <c r="C245" s="3" t="s">
        <v>648</v>
      </c>
      <c r="D245" s="3" t="s">
        <v>649</v>
      </c>
      <c r="E245" s="3" t="str">
        <f t="shared" si="21"/>
        <v>AF2002_February</v>
      </c>
      <c r="F245" s="10">
        <v>76701.247684562069</v>
      </c>
      <c r="G245" s="4" t="str">
        <f t="shared" si="22"/>
        <v>Shock</v>
      </c>
      <c r="H245" s="4">
        <f t="shared" si="18"/>
        <v>1</v>
      </c>
      <c r="I245" s="51">
        <v>-1</v>
      </c>
      <c r="J245" s="55">
        <v>0</v>
      </c>
      <c r="K245" s="6">
        <v>4</v>
      </c>
      <c r="L245" s="6">
        <v>0</v>
      </c>
      <c r="M245">
        <f t="shared" si="23"/>
        <v>0</v>
      </c>
      <c r="N245">
        <f t="shared" si="19"/>
        <v>1</v>
      </c>
      <c r="O245">
        <f t="shared" si="20"/>
        <v>0</v>
      </c>
    </row>
    <row r="246" spans="1:15" ht="17" thickTop="1" thickBot="1" x14ac:dyDescent="0.5">
      <c r="A246" s="50" t="s">
        <v>147</v>
      </c>
      <c r="B246" s="3" t="s">
        <v>645</v>
      </c>
      <c r="C246" s="3" t="s">
        <v>650</v>
      </c>
      <c r="D246" s="3" t="s">
        <v>651</v>
      </c>
      <c r="E246" s="3" t="str">
        <f t="shared" si="21"/>
        <v>AF2003_February</v>
      </c>
      <c r="F246" s="10">
        <v>60104.455424515494</v>
      </c>
      <c r="G246" s="4" t="str">
        <f t="shared" si="22"/>
        <v>No shock</v>
      </c>
      <c r="H246" s="4">
        <f t="shared" si="18"/>
        <v>0</v>
      </c>
      <c r="I246" s="51">
        <v>-1</v>
      </c>
      <c r="J246" s="55">
        <v>0</v>
      </c>
      <c r="K246" s="6">
        <v>0</v>
      </c>
      <c r="L246" s="6">
        <v>0</v>
      </c>
      <c r="M246">
        <f t="shared" si="23"/>
        <v>0</v>
      </c>
      <c r="N246">
        <f t="shared" si="19"/>
        <v>0</v>
      </c>
      <c r="O246">
        <f t="shared" si="20"/>
        <v>0</v>
      </c>
    </row>
    <row r="247" spans="1:15" ht="17" thickTop="1" thickBot="1" x14ac:dyDescent="0.5">
      <c r="A247" s="50" t="s">
        <v>147</v>
      </c>
      <c r="B247" s="3" t="s">
        <v>645</v>
      </c>
      <c r="C247" s="3" t="s">
        <v>652</v>
      </c>
      <c r="D247" s="3" t="s">
        <v>653</v>
      </c>
      <c r="E247" s="3" t="str">
        <f t="shared" si="21"/>
        <v>AF2004_February</v>
      </c>
      <c r="F247" s="10">
        <v>19512.581419572387</v>
      </c>
      <c r="G247" s="4" t="str">
        <f t="shared" si="22"/>
        <v>No shock</v>
      </c>
      <c r="H247" s="4">
        <f t="shared" si="18"/>
        <v>0</v>
      </c>
      <c r="I247" s="51">
        <v>-1</v>
      </c>
      <c r="J247" s="55">
        <v>0</v>
      </c>
      <c r="K247" s="6">
        <v>0</v>
      </c>
      <c r="L247" s="6">
        <v>0</v>
      </c>
      <c r="M247">
        <f t="shared" si="23"/>
        <v>0</v>
      </c>
      <c r="N247">
        <f t="shared" si="19"/>
        <v>0</v>
      </c>
      <c r="O247">
        <f t="shared" si="20"/>
        <v>0</v>
      </c>
    </row>
    <row r="248" spans="1:15" ht="17" thickTop="1" thickBot="1" x14ac:dyDescent="0.5">
      <c r="A248" s="50" t="s">
        <v>147</v>
      </c>
      <c r="B248" s="3" t="s">
        <v>645</v>
      </c>
      <c r="C248" s="3" t="s">
        <v>654</v>
      </c>
      <c r="D248" s="3" t="s">
        <v>655</v>
      </c>
      <c r="E248" s="3" t="str">
        <f t="shared" si="21"/>
        <v>AF2005_February</v>
      </c>
      <c r="F248" s="10">
        <v>70209.122622802286</v>
      </c>
      <c r="G248" s="4" t="str">
        <f t="shared" si="22"/>
        <v>Shock</v>
      </c>
      <c r="H248" s="4">
        <f t="shared" si="18"/>
        <v>1</v>
      </c>
      <c r="I248" s="51">
        <v>-1</v>
      </c>
      <c r="J248" s="55">
        <v>0</v>
      </c>
      <c r="K248" s="6">
        <v>23</v>
      </c>
      <c r="L248" s="6">
        <v>0</v>
      </c>
      <c r="M248">
        <f t="shared" si="23"/>
        <v>0</v>
      </c>
      <c r="N248">
        <f t="shared" si="19"/>
        <v>1</v>
      </c>
      <c r="O248">
        <f t="shared" si="20"/>
        <v>0</v>
      </c>
    </row>
    <row r="249" spans="1:15" ht="17" thickTop="1" thickBot="1" x14ac:dyDescent="0.5">
      <c r="A249" s="50" t="s">
        <v>147</v>
      </c>
      <c r="B249" s="3" t="s">
        <v>645</v>
      </c>
      <c r="C249" s="3" t="s">
        <v>656</v>
      </c>
      <c r="D249" s="3" t="s">
        <v>657</v>
      </c>
      <c r="E249" s="3" t="str">
        <f t="shared" si="21"/>
        <v>AF2006_February</v>
      </c>
      <c r="F249" s="10">
        <v>100355.16610117505</v>
      </c>
      <c r="G249" s="4" t="str">
        <f t="shared" si="22"/>
        <v>Shock</v>
      </c>
      <c r="H249" s="4">
        <f t="shared" si="18"/>
        <v>1</v>
      </c>
      <c r="I249" s="51">
        <v>-1</v>
      </c>
      <c r="J249" s="55">
        <v>0</v>
      </c>
      <c r="K249" s="6">
        <v>43</v>
      </c>
      <c r="L249" s="6">
        <v>0</v>
      </c>
      <c r="M249">
        <f t="shared" si="23"/>
        <v>0</v>
      </c>
      <c r="N249">
        <f t="shared" si="19"/>
        <v>1</v>
      </c>
      <c r="O249">
        <f t="shared" si="20"/>
        <v>0</v>
      </c>
    </row>
    <row r="250" spans="1:15" ht="17" thickTop="1" thickBot="1" x14ac:dyDescent="0.5">
      <c r="A250" s="50" t="s">
        <v>147</v>
      </c>
      <c r="B250" s="3" t="s">
        <v>645</v>
      </c>
      <c r="C250" s="3" t="s">
        <v>658</v>
      </c>
      <c r="D250" s="3" t="s">
        <v>659</v>
      </c>
      <c r="E250" s="3" t="str">
        <f t="shared" si="21"/>
        <v>AF2007_February</v>
      </c>
      <c r="F250" s="10">
        <v>88866.401973806162</v>
      </c>
      <c r="G250" s="4" t="str">
        <f t="shared" si="22"/>
        <v>Shock</v>
      </c>
      <c r="H250" s="4">
        <f t="shared" si="18"/>
        <v>1</v>
      </c>
      <c r="I250" s="51">
        <v>-1</v>
      </c>
      <c r="J250" s="55">
        <v>0</v>
      </c>
      <c r="K250" s="6">
        <v>13</v>
      </c>
      <c r="L250" s="6">
        <v>0</v>
      </c>
      <c r="M250">
        <f t="shared" si="23"/>
        <v>0</v>
      </c>
      <c r="N250">
        <f t="shared" si="19"/>
        <v>1</v>
      </c>
      <c r="O250">
        <f t="shared" si="20"/>
        <v>0</v>
      </c>
    </row>
    <row r="251" spans="1:15" ht="17" thickTop="1" thickBot="1" x14ac:dyDescent="0.5">
      <c r="A251" s="50" t="s">
        <v>147</v>
      </c>
      <c r="B251" s="3" t="s">
        <v>660</v>
      </c>
      <c r="C251" s="3" t="s">
        <v>661</v>
      </c>
      <c r="D251" s="3" t="s">
        <v>662</v>
      </c>
      <c r="E251" s="3" t="str">
        <f t="shared" si="21"/>
        <v>AF2101_February</v>
      </c>
      <c r="F251" s="10">
        <v>652784.821134364</v>
      </c>
      <c r="G251" s="4" t="str">
        <f t="shared" si="22"/>
        <v>Shock</v>
      </c>
      <c r="H251" s="4">
        <f t="shared" si="18"/>
        <v>2</v>
      </c>
      <c r="I251" s="51">
        <v>1.3656542056074801</v>
      </c>
      <c r="J251" s="55">
        <v>81</v>
      </c>
      <c r="K251" s="6">
        <v>728</v>
      </c>
      <c r="L251" s="6">
        <v>0</v>
      </c>
      <c r="M251">
        <f t="shared" si="23"/>
        <v>1</v>
      </c>
      <c r="N251">
        <f t="shared" si="19"/>
        <v>1</v>
      </c>
      <c r="O251">
        <f t="shared" si="20"/>
        <v>0</v>
      </c>
    </row>
    <row r="252" spans="1:15" ht="17" thickTop="1" thickBot="1" x14ac:dyDescent="0.5">
      <c r="A252" s="50" t="s">
        <v>147</v>
      </c>
      <c r="B252" s="3" t="s">
        <v>660</v>
      </c>
      <c r="C252" s="3" t="s">
        <v>663</v>
      </c>
      <c r="D252" s="3" t="s">
        <v>664</v>
      </c>
      <c r="E252" s="3" t="str">
        <f t="shared" si="21"/>
        <v>AF2102_February</v>
      </c>
      <c r="F252" s="10">
        <v>233379.64243451395</v>
      </c>
      <c r="G252" s="4" t="str">
        <f t="shared" si="22"/>
        <v>Shock</v>
      </c>
      <c r="H252" s="4">
        <f t="shared" si="18"/>
        <v>1</v>
      </c>
      <c r="I252" s="51">
        <v>-0.910873440285205</v>
      </c>
      <c r="J252" s="55">
        <v>1</v>
      </c>
      <c r="K252" s="6">
        <v>8</v>
      </c>
      <c r="L252" s="6">
        <v>0</v>
      </c>
      <c r="M252">
        <f t="shared" si="23"/>
        <v>0</v>
      </c>
      <c r="N252">
        <f t="shared" si="19"/>
        <v>1</v>
      </c>
      <c r="O252">
        <f t="shared" si="20"/>
        <v>0</v>
      </c>
    </row>
    <row r="253" spans="1:15" ht="17" thickTop="1" thickBot="1" x14ac:dyDescent="0.5">
      <c r="A253" s="50" t="s">
        <v>147</v>
      </c>
      <c r="B253" s="3" t="s">
        <v>660</v>
      </c>
      <c r="C253" s="3" t="s">
        <v>665</v>
      </c>
      <c r="D253" s="3" t="s">
        <v>666</v>
      </c>
      <c r="E253" s="3" t="str">
        <f t="shared" si="21"/>
        <v>AF2103_February</v>
      </c>
      <c r="F253" s="10">
        <v>174680.69993388114</v>
      </c>
      <c r="G253" s="4" t="str">
        <f t="shared" si="22"/>
        <v>Shock</v>
      </c>
      <c r="H253" s="4">
        <f t="shared" si="18"/>
        <v>1</v>
      </c>
      <c r="I253" s="51">
        <v>-0.87937273823884199</v>
      </c>
      <c r="J253" s="55">
        <v>2</v>
      </c>
      <c r="K253" s="6">
        <v>18</v>
      </c>
      <c r="L253" s="6">
        <v>0</v>
      </c>
      <c r="M253">
        <f t="shared" si="23"/>
        <v>0</v>
      </c>
      <c r="N253">
        <f t="shared" si="19"/>
        <v>1</v>
      </c>
      <c r="O253">
        <f t="shared" si="20"/>
        <v>0</v>
      </c>
    </row>
    <row r="254" spans="1:15" ht="17" thickTop="1" thickBot="1" x14ac:dyDescent="0.5">
      <c r="A254" s="50" t="s">
        <v>147</v>
      </c>
      <c r="B254" s="3" t="s">
        <v>660</v>
      </c>
      <c r="C254" s="3" t="s">
        <v>667</v>
      </c>
      <c r="D254" s="3" t="s">
        <v>668</v>
      </c>
      <c r="E254" s="3" t="str">
        <f t="shared" si="21"/>
        <v>AF2104_February</v>
      </c>
      <c r="F254" s="10">
        <v>57632.342661651506</v>
      </c>
      <c r="G254" s="4" t="str">
        <f t="shared" si="22"/>
        <v>No shock</v>
      </c>
      <c r="H254" s="4">
        <f t="shared" si="18"/>
        <v>0</v>
      </c>
      <c r="I254" s="51">
        <v>-0.38775510204081598</v>
      </c>
      <c r="J254" s="55">
        <v>3</v>
      </c>
      <c r="K254" s="6">
        <v>0</v>
      </c>
      <c r="L254" s="6">
        <v>0</v>
      </c>
      <c r="M254">
        <f t="shared" si="23"/>
        <v>0</v>
      </c>
      <c r="N254">
        <f t="shared" si="19"/>
        <v>0</v>
      </c>
      <c r="O254">
        <f t="shared" si="20"/>
        <v>0</v>
      </c>
    </row>
    <row r="255" spans="1:15" ht="17" thickTop="1" thickBot="1" x14ac:dyDescent="0.5">
      <c r="A255" s="50" t="s">
        <v>147</v>
      </c>
      <c r="B255" s="3" t="s">
        <v>660</v>
      </c>
      <c r="C255" s="3" t="s">
        <v>669</v>
      </c>
      <c r="D255" s="3" t="s">
        <v>670</v>
      </c>
      <c r="E255" s="3" t="str">
        <f t="shared" si="21"/>
        <v>AF2105_February</v>
      </c>
      <c r="F255" s="10">
        <v>17418.543516834561</v>
      </c>
      <c r="G255" s="4" t="str">
        <f t="shared" si="22"/>
        <v>No shock</v>
      </c>
      <c r="H255" s="4">
        <f t="shared" si="18"/>
        <v>0</v>
      </c>
      <c r="I255" s="51">
        <v>-8.0761654629021698E-2</v>
      </c>
      <c r="J255" s="55">
        <v>28</v>
      </c>
      <c r="K255" s="6">
        <v>0</v>
      </c>
      <c r="L255" s="6">
        <v>0</v>
      </c>
      <c r="M255">
        <f t="shared" si="23"/>
        <v>0</v>
      </c>
      <c r="N255">
        <f t="shared" si="19"/>
        <v>0</v>
      </c>
      <c r="O255">
        <f t="shared" si="20"/>
        <v>0</v>
      </c>
    </row>
    <row r="256" spans="1:15" ht="17" thickTop="1" thickBot="1" x14ac:dyDescent="0.5">
      <c r="A256" s="50" t="s">
        <v>147</v>
      </c>
      <c r="B256" s="3" t="s">
        <v>660</v>
      </c>
      <c r="C256" s="3" t="s">
        <v>660</v>
      </c>
      <c r="D256" s="3" t="s">
        <v>671</v>
      </c>
      <c r="E256" s="3" t="str">
        <f t="shared" si="21"/>
        <v>AF2106_February</v>
      </c>
      <c r="F256" s="10">
        <v>157196.17730726174</v>
      </c>
      <c r="G256" s="4" t="str">
        <f t="shared" si="22"/>
        <v>Shock</v>
      </c>
      <c r="H256" s="4">
        <f t="shared" si="18"/>
        <v>1</v>
      </c>
      <c r="I256" s="51">
        <v>-1</v>
      </c>
      <c r="J256" s="55">
        <v>0</v>
      </c>
      <c r="K256" s="6">
        <v>34</v>
      </c>
      <c r="L256" s="6">
        <v>0</v>
      </c>
      <c r="M256">
        <f t="shared" si="23"/>
        <v>0</v>
      </c>
      <c r="N256">
        <f t="shared" si="19"/>
        <v>1</v>
      </c>
      <c r="O256">
        <f t="shared" si="20"/>
        <v>0</v>
      </c>
    </row>
    <row r="257" spans="1:15" ht="17" thickTop="1" thickBot="1" x14ac:dyDescent="0.5">
      <c r="A257" s="50" t="s">
        <v>147</v>
      </c>
      <c r="B257" s="3" t="s">
        <v>660</v>
      </c>
      <c r="C257" s="3" t="s">
        <v>672</v>
      </c>
      <c r="D257" s="3" t="s">
        <v>673</v>
      </c>
      <c r="E257" s="3" t="str">
        <f t="shared" si="21"/>
        <v>AF2107_February</v>
      </c>
      <c r="F257" s="10">
        <v>135074.11697881419</v>
      </c>
      <c r="G257" s="4" t="str">
        <f t="shared" si="22"/>
        <v>No shock</v>
      </c>
      <c r="H257" s="4">
        <f t="shared" si="18"/>
        <v>0</v>
      </c>
      <c r="I257" s="51">
        <v>-0.12235415591120299</v>
      </c>
      <c r="J257" s="55">
        <v>34</v>
      </c>
      <c r="K257" s="6">
        <v>0</v>
      </c>
      <c r="L257" s="6">
        <v>0</v>
      </c>
      <c r="M257">
        <f t="shared" si="23"/>
        <v>0</v>
      </c>
      <c r="N257">
        <f t="shared" si="19"/>
        <v>0</v>
      </c>
      <c r="O257">
        <f t="shared" si="20"/>
        <v>0</v>
      </c>
    </row>
    <row r="258" spans="1:15" ht="17" thickTop="1" thickBot="1" x14ac:dyDescent="0.5">
      <c r="A258" s="50" t="s">
        <v>147</v>
      </c>
      <c r="B258" s="3" t="s">
        <v>660</v>
      </c>
      <c r="C258" s="3" t="s">
        <v>674</v>
      </c>
      <c r="D258" s="3" t="s">
        <v>675</v>
      </c>
      <c r="E258" s="3" t="str">
        <f t="shared" si="21"/>
        <v>AF2108_February</v>
      </c>
      <c r="F258" s="10">
        <v>126259.56077684647</v>
      </c>
      <c r="G258" s="4" t="str">
        <f t="shared" si="22"/>
        <v>Shock</v>
      </c>
      <c r="H258" s="4">
        <f t="shared" si="18"/>
        <v>2</v>
      </c>
      <c r="I258" s="51">
        <v>0.244813278008299</v>
      </c>
      <c r="J258" s="55">
        <v>6</v>
      </c>
      <c r="K258" s="6">
        <v>3</v>
      </c>
      <c r="L258" s="6">
        <v>2</v>
      </c>
      <c r="M258">
        <f t="shared" si="23"/>
        <v>0</v>
      </c>
      <c r="N258">
        <f t="shared" si="19"/>
        <v>1</v>
      </c>
      <c r="O258">
        <f t="shared" si="20"/>
        <v>1</v>
      </c>
    </row>
    <row r="259" spans="1:15" ht="17" thickTop="1" thickBot="1" x14ac:dyDescent="0.5">
      <c r="A259" s="50" t="s">
        <v>147</v>
      </c>
      <c r="B259" s="3" t="s">
        <v>660</v>
      </c>
      <c r="C259" s="3" t="s">
        <v>676</v>
      </c>
      <c r="D259" s="3" t="s">
        <v>677</v>
      </c>
      <c r="E259" s="3" t="str">
        <f t="shared" si="21"/>
        <v>AF2109_February</v>
      </c>
      <c r="F259" s="10">
        <v>117342.44194520789</v>
      </c>
      <c r="G259" s="4" t="str">
        <f t="shared" si="22"/>
        <v>Shock</v>
      </c>
      <c r="H259" s="4">
        <f t="shared" ref="H259:H322" si="24">SUM(M259:O259)</f>
        <v>1</v>
      </c>
      <c r="I259" s="51">
        <v>-1</v>
      </c>
      <c r="J259" s="55">
        <v>0</v>
      </c>
      <c r="K259" s="6">
        <v>13</v>
      </c>
      <c r="L259" s="6">
        <v>0</v>
      </c>
      <c r="M259">
        <f t="shared" si="23"/>
        <v>0</v>
      </c>
      <c r="N259">
        <f t="shared" ref="N259:N322" si="25">IF(K259&gt;0, 1, 0)</f>
        <v>1</v>
      </c>
      <c r="O259">
        <f t="shared" ref="O259:O322" si="26">IF(L259&gt;0, 1, 0)</f>
        <v>0</v>
      </c>
    </row>
    <row r="260" spans="1:15" ht="17" thickTop="1" thickBot="1" x14ac:dyDescent="0.5">
      <c r="A260" s="50" t="s">
        <v>147</v>
      </c>
      <c r="B260" s="3" t="s">
        <v>660</v>
      </c>
      <c r="C260" s="3" t="s">
        <v>678</v>
      </c>
      <c r="D260" s="3" t="s">
        <v>679</v>
      </c>
      <c r="E260" s="3" t="str">
        <f t="shared" ref="E260:E323" si="27">_xlfn.CONCAT(D260,"_",A260)</f>
        <v>AF2110_February</v>
      </c>
      <c r="F260" s="10">
        <v>71483.155958662828</v>
      </c>
      <c r="G260" s="4" t="str">
        <f t="shared" ref="G260:G323" si="28">IF(H260&gt;0, "Shock", "No shock")</f>
        <v>Shock</v>
      </c>
      <c r="H260" s="4">
        <f t="shared" si="24"/>
        <v>1</v>
      </c>
      <c r="I260" s="51">
        <v>-0.86091794158553503</v>
      </c>
      <c r="J260" s="55">
        <v>4</v>
      </c>
      <c r="K260" s="6">
        <v>6</v>
      </c>
      <c r="L260" s="6">
        <v>0</v>
      </c>
      <c r="M260">
        <f t="shared" ref="M260:M323" si="29">IF(I260&gt;=0.66, 1, 0)</f>
        <v>0</v>
      </c>
      <c r="N260">
        <f t="shared" si="25"/>
        <v>1</v>
      </c>
      <c r="O260">
        <f t="shared" si="26"/>
        <v>0</v>
      </c>
    </row>
    <row r="261" spans="1:15" ht="17" thickTop="1" thickBot="1" x14ac:dyDescent="0.5">
      <c r="A261" s="50" t="s">
        <v>147</v>
      </c>
      <c r="B261" s="3" t="s">
        <v>660</v>
      </c>
      <c r="C261" s="3" t="s">
        <v>680</v>
      </c>
      <c r="D261" s="3" t="s">
        <v>681</v>
      </c>
      <c r="E261" s="3" t="str">
        <f t="shared" si="27"/>
        <v>AF2111_February</v>
      </c>
      <c r="F261" s="10">
        <v>106228.5090845473</v>
      </c>
      <c r="G261" s="4" t="str">
        <f t="shared" si="28"/>
        <v>No shock</v>
      </c>
      <c r="H261" s="4">
        <f t="shared" si="24"/>
        <v>0</v>
      </c>
      <c r="I261" s="51">
        <v>-1</v>
      </c>
      <c r="J261" s="55">
        <v>0</v>
      </c>
      <c r="K261" s="6">
        <v>0</v>
      </c>
      <c r="L261" s="6">
        <v>0</v>
      </c>
      <c r="M261">
        <f t="shared" si="29"/>
        <v>0</v>
      </c>
      <c r="N261">
        <f t="shared" si="25"/>
        <v>0</v>
      </c>
      <c r="O261">
        <f t="shared" si="26"/>
        <v>0</v>
      </c>
    </row>
    <row r="262" spans="1:15" ht="17" thickTop="1" thickBot="1" x14ac:dyDescent="0.5">
      <c r="A262" s="50" t="s">
        <v>147</v>
      </c>
      <c r="B262" s="3" t="s">
        <v>660</v>
      </c>
      <c r="C262" s="3" t="s">
        <v>682</v>
      </c>
      <c r="D262" s="3" t="s">
        <v>683</v>
      </c>
      <c r="E262" s="3" t="str">
        <f t="shared" si="27"/>
        <v>AF2112_February</v>
      </c>
      <c r="F262" s="10">
        <v>45817.563213785455</v>
      </c>
      <c r="G262" s="4" t="str">
        <f t="shared" si="28"/>
        <v>Shock</v>
      </c>
      <c r="H262" s="4">
        <f t="shared" si="24"/>
        <v>1</v>
      </c>
      <c r="I262" s="51">
        <v>-1</v>
      </c>
      <c r="J262" s="55">
        <v>0</v>
      </c>
      <c r="K262" s="6">
        <v>2</v>
      </c>
      <c r="L262" s="6">
        <v>0</v>
      </c>
      <c r="M262">
        <f t="shared" si="29"/>
        <v>0</v>
      </c>
      <c r="N262">
        <f t="shared" si="25"/>
        <v>1</v>
      </c>
      <c r="O262">
        <f t="shared" si="26"/>
        <v>0</v>
      </c>
    </row>
    <row r="263" spans="1:15" ht="17" thickTop="1" thickBot="1" x14ac:dyDescent="0.5">
      <c r="A263" s="50" t="s">
        <v>147</v>
      </c>
      <c r="B263" s="3" t="s">
        <v>660</v>
      </c>
      <c r="C263" s="3" t="s">
        <v>684</v>
      </c>
      <c r="D263" s="3" t="s">
        <v>685</v>
      </c>
      <c r="E263" s="3" t="str">
        <f t="shared" si="27"/>
        <v>AF2113_February</v>
      </c>
      <c r="F263" s="10">
        <v>23611.903899314642</v>
      </c>
      <c r="G263" s="4" t="str">
        <f t="shared" si="28"/>
        <v>Shock</v>
      </c>
      <c r="H263" s="4">
        <f t="shared" si="24"/>
        <v>1</v>
      </c>
      <c r="I263" s="51">
        <v>-1</v>
      </c>
      <c r="J263" s="55">
        <v>0</v>
      </c>
      <c r="K263" s="6">
        <v>0</v>
      </c>
      <c r="L263" s="6">
        <v>1</v>
      </c>
      <c r="M263">
        <f t="shared" si="29"/>
        <v>0</v>
      </c>
      <c r="N263">
        <f t="shared" si="25"/>
        <v>0</v>
      </c>
      <c r="O263">
        <f t="shared" si="26"/>
        <v>1</v>
      </c>
    </row>
    <row r="264" spans="1:15" ht="17" thickTop="1" thickBot="1" x14ac:dyDescent="0.5">
      <c r="A264" s="50" t="s">
        <v>147</v>
      </c>
      <c r="B264" s="3" t="s">
        <v>660</v>
      </c>
      <c r="C264" s="3" t="s">
        <v>686</v>
      </c>
      <c r="D264" s="3" t="s">
        <v>687</v>
      </c>
      <c r="E264" s="3" t="str">
        <f t="shared" si="27"/>
        <v>AF2114_February</v>
      </c>
      <c r="F264" s="10">
        <v>77647.285898474453</v>
      </c>
      <c r="G264" s="4" t="str">
        <f t="shared" si="28"/>
        <v>Shock</v>
      </c>
      <c r="H264" s="4">
        <f t="shared" si="24"/>
        <v>1</v>
      </c>
      <c r="I264" s="51">
        <v>-0.25714285714285701</v>
      </c>
      <c r="J264" s="55">
        <v>26</v>
      </c>
      <c r="K264" s="6">
        <v>6</v>
      </c>
      <c r="L264" s="6">
        <v>0</v>
      </c>
      <c r="M264">
        <f t="shared" si="29"/>
        <v>0</v>
      </c>
      <c r="N264">
        <f t="shared" si="25"/>
        <v>1</v>
      </c>
      <c r="O264">
        <f t="shared" si="26"/>
        <v>0</v>
      </c>
    </row>
    <row r="265" spans="1:15" ht="17" thickTop="1" thickBot="1" x14ac:dyDescent="0.5">
      <c r="A265" s="50" t="s">
        <v>147</v>
      </c>
      <c r="B265" s="3" t="s">
        <v>660</v>
      </c>
      <c r="C265" s="3" t="s">
        <v>688</v>
      </c>
      <c r="D265" s="3" t="s">
        <v>689</v>
      </c>
      <c r="E265" s="3" t="str">
        <f t="shared" si="27"/>
        <v>AF2115_February</v>
      </c>
      <c r="F265" s="10">
        <v>66893.803142546982</v>
      </c>
      <c r="G265" s="4" t="str">
        <f t="shared" si="28"/>
        <v>Shock</v>
      </c>
      <c r="H265" s="4">
        <f t="shared" si="24"/>
        <v>1</v>
      </c>
      <c r="I265" s="51">
        <v>-1</v>
      </c>
      <c r="J265" s="55">
        <v>0</v>
      </c>
      <c r="K265" s="6">
        <v>2</v>
      </c>
      <c r="L265" s="6">
        <v>0</v>
      </c>
      <c r="M265">
        <f t="shared" si="29"/>
        <v>0</v>
      </c>
      <c r="N265">
        <f t="shared" si="25"/>
        <v>1</v>
      </c>
      <c r="O265">
        <f t="shared" si="26"/>
        <v>0</v>
      </c>
    </row>
    <row r="266" spans="1:15" ht="17" thickTop="1" thickBot="1" x14ac:dyDescent="0.5">
      <c r="A266" s="50" t="s">
        <v>147</v>
      </c>
      <c r="B266" s="3" t="s">
        <v>660</v>
      </c>
      <c r="C266" s="3" t="s">
        <v>690</v>
      </c>
      <c r="D266" s="3" t="s">
        <v>691</v>
      </c>
      <c r="E266" s="3" t="str">
        <f t="shared" si="27"/>
        <v>AF2116_February</v>
      </c>
      <c r="F266" s="10">
        <v>8749.9948591340981</v>
      </c>
      <c r="G266" s="4" t="str">
        <f t="shared" si="28"/>
        <v>No shock</v>
      </c>
      <c r="H266" s="4">
        <f t="shared" si="24"/>
        <v>0</v>
      </c>
      <c r="I266" s="51">
        <v>0</v>
      </c>
      <c r="J266" s="55">
        <v>0</v>
      </c>
      <c r="K266" s="6">
        <v>0</v>
      </c>
      <c r="L266" s="6">
        <v>0</v>
      </c>
      <c r="M266">
        <f t="shared" si="29"/>
        <v>0</v>
      </c>
      <c r="N266">
        <f t="shared" si="25"/>
        <v>0</v>
      </c>
      <c r="O266">
        <f t="shared" si="26"/>
        <v>0</v>
      </c>
    </row>
    <row r="267" spans="1:15" ht="17" thickTop="1" thickBot="1" x14ac:dyDescent="0.5">
      <c r="A267" s="50" t="s">
        <v>147</v>
      </c>
      <c r="B267" s="3" t="s">
        <v>692</v>
      </c>
      <c r="C267" s="3" t="s">
        <v>692</v>
      </c>
      <c r="D267" s="3" t="s">
        <v>693</v>
      </c>
      <c r="E267" s="3" t="str">
        <f t="shared" si="27"/>
        <v>AF2201_February</v>
      </c>
      <c r="F267" s="10">
        <v>203273.3294630349</v>
      </c>
      <c r="G267" s="4" t="str">
        <f t="shared" si="28"/>
        <v>Shock</v>
      </c>
      <c r="H267" s="4">
        <f t="shared" si="24"/>
        <v>1</v>
      </c>
      <c r="I267" s="51">
        <v>-1</v>
      </c>
      <c r="J267" s="55">
        <v>0</v>
      </c>
      <c r="K267" s="6">
        <v>2</v>
      </c>
      <c r="L267" s="6">
        <v>0</v>
      </c>
      <c r="M267">
        <f t="shared" si="29"/>
        <v>0</v>
      </c>
      <c r="N267">
        <f t="shared" si="25"/>
        <v>1</v>
      </c>
      <c r="O267">
        <f t="shared" si="26"/>
        <v>0</v>
      </c>
    </row>
    <row r="268" spans="1:15" ht="17" thickTop="1" thickBot="1" x14ac:dyDescent="0.5">
      <c r="A268" s="50" t="s">
        <v>147</v>
      </c>
      <c r="B268" s="3" t="s">
        <v>692</v>
      </c>
      <c r="C268" s="3" t="s">
        <v>694</v>
      </c>
      <c r="D268" s="3" t="s">
        <v>695</v>
      </c>
      <c r="E268" s="3" t="str">
        <f t="shared" si="27"/>
        <v>AF2202_February</v>
      </c>
      <c r="F268" s="10">
        <v>104683.22197102413</v>
      </c>
      <c r="G268" s="4" t="str">
        <f t="shared" si="28"/>
        <v>No shock</v>
      </c>
      <c r="H268" s="4">
        <f t="shared" si="24"/>
        <v>0</v>
      </c>
      <c r="I268" s="51">
        <v>-1</v>
      </c>
      <c r="J268" s="55">
        <v>0</v>
      </c>
      <c r="K268" s="6">
        <v>0</v>
      </c>
      <c r="L268" s="6">
        <v>0</v>
      </c>
      <c r="M268">
        <f t="shared" si="29"/>
        <v>0</v>
      </c>
      <c r="N268">
        <f t="shared" si="25"/>
        <v>0</v>
      </c>
      <c r="O268">
        <f t="shared" si="26"/>
        <v>0</v>
      </c>
    </row>
    <row r="269" spans="1:15" ht="17" thickTop="1" thickBot="1" x14ac:dyDescent="0.5">
      <c r="A269" s="50" t="s">
        <v>147</v>
      </c>
      <c r="B269" s="3" t="s">
        <v>692</v>
      </c>
      <c r="C269" s="3" t="s">
        <v>696</v>
      </c>
      <c r="D269" s="3" t="s">
        <v>697</v>
      </c>
      <c r="E269" s="3" t="str">
        <f t="shared" si="27"/>
        <v>AF2203_February</v>
      </c>
      <c r="F269" s="10">
        <v>172725.45017389435</v>
      </c>
      <c r="G269" s="4" t="str">
        <f t="shared" si="28"/>
        <v>No shock</v>
      </c>
      <c r="H269" s="4">
        <f t="shared" si="24"/>
        <v>0</v>
      </c>
      <c r="I269" s="51">
        <v>-1</v>
      </c>
      <c r="J269" s="55">
        <v>0</v>
      </c>
      <c r="K269" s="6">
        <v>0</v>
      </c>
      <c r="L269" s="6">
        <v>0</v>
      </c>
      <c r="M269">
        <f t="shared" si="29"/>
        <v>0</v>
      </c>
      <c r="N269">
        <f t="shared" si="25"/>
        <v>0</v>
      </c>
      <c r="O269">
        <f t="shared" si="26"/>
        <v>0</v>
      </c>
    </row>
    <row r="270" spans="1:15" ht="17" thickTop="1" thickBot="1" x14ac:dyDescent="0.5">
      <c r="A270" s="50" t="s">
        <v>147</v>
      </c>
      <c r="B270" s="3" t="s">
        <v>692</v>
      </c>
      <c r="C270" s="3" t="s">
        <v>698</v>
      </c>
      <c r="D270" s="3" t="s">
        <v>699</v>
      </c>
      <c r="E270" s="3" t="str">
        <f t="shared" si="27"/>
        <v>AF2204_February</v>
      </c>
      <c r="F270" s="10">
        <v>65747.93548385294</v>
      </c>
      <c r="G270" s="4" t="str">
        <f t="shared" si="28"/>
        <v>Shock</v>
      </c>
      <c r="H270" s="4">
        <f t="shared" si="24"/>
        <v>1</v>
      </c>
      <c r="I270" s="51">
        <v>-1</v>
      </c>
      <c r="J270" s="55">
        <v>0</v>
      </c>
      <c r="K270" s="6">
        <v>2</v>
      </c>
      <c r="L270" s="6">
        <v>0</v>
      </c>
      <c r="M270">
        <f t="shared" si="29"/>
        <v>0</v>
      </c>
      <c r="N270">
        <f t="shared" si="25"/>
        <v>1</v>
      </c>
      <c r="O270">
        <f t="shared" si="26"/>
        <v>0</v>
      </c>
    </row>
    <row r="271" spans="1:15" ht="17" thickTop="1" thickBot="1" x14ac:dyDescent="0.5">
      <c r="A271" s="50" t="s">
        <v>147</v>
      </c>
      <c r="B271" s="3" t="s">
        <v>692</v>
      </c>
      <c r="C271" s="3" t="s">
        <v>700</v>
      </c>
      <c r="D271" s="3" t="s">
        <v>701</v>
      </c>
      <c r="E271" s="3" t="str">
        <f t="shared" si="27"/>
        <v>AF2205_February</v>
      </c>
      <c r="F271" s="10">
        <v>154442.50026049971</v>
      </c>
      <c r="G271" s="4" t="str">
        <f t="shared" si="28"/>
        <v>Shock</v>
      </c>
      <c r="H271" s="4">
        <f t="shared" si="24"/>
        <v>1</v>
      </c>
      <c r="I271" s="51">
        <v>-0.92977528089887596</v>
      </c>
      <c r="J271" s="55">
        <v>1</v>
      </c>
      <c r="K271" s="6">
        <v>11</v>
      </c>
      <c r="L271" s="6">
        <v>0</v>
      </c>
      <c r="M271">
        <f t="shared" si="29"/>
        <v>0</v>
      </c>
      <c r="N271">
        <f t="shared" si="25"/>
        <v>1</v>
      </c>
      <c r="O271">
        <f t="shared" si="26"/>
        <v>0</v>
      </c>
    </row>
    <row r="272" spans="1:15" ht="17" thickTop="1" thickBot="1" x14ac:dyDescent="0.5">
      <c r="A272" s="50" t="s">
        <v>147</v>
      </c>
      <c r="B272" s="3" t="s">
        <v>692</v>
      </c>
      <c r="C272" s="3" t="s">
        <v>702</v>
      </c>
      <c r="D272" s="3" t="s">
        <v>703</v>
      </c>
      <c r="E272" s="3" t="str">
        <f t="shared" si="27"/>
        <v>AF2206_February</v>
      </c>
      <c r="F272" s="10">
        <v>63289.056298479132</v>
      </c>
      <c r="G272" s="4" t="str">
        <f t="shared" si="28"/>
        <v>Shock</v>
      </c>
      <c r="H272" s="4">
        <f t="shared" si="24"/>
        <v>1</v>
      </c>
      <c r="I272" s="51">
        <v>2.62903225806452</v>
      </c>
      <c r="J272" s="55">
        <v>9</v>
      </c>
      <c r="K272" s="6">
        <v>0</v>
      </c>
      <c r="L272" s="6">
        <v>0</v>
      </c>
      <c r="M272">
        <f t="shared" si="29"/>
        <v>1</v>
      </c>
      <c r="N272">
        <f t="shared" si="25"/>
        <v>0</v>
      </c>
      <c r="O272">
        <f t="shared" si="26"/>
        <v>0</v>
      </c>
    </row>
    <row r="273" spans="1:15" ht="17" thickTop="1" thickBot="1" x14ac:dyDescent="0.5">
      <c r="A273" s="50" t="s">
        <v>147</v>
      </c>
      <c r="B273" s="3" t="s">
        <v>692</v>
      </c>
      <c r="C273" s="3" t="s">
        <v>704</v>
      </c>
      <c r="D273" s="3" t="s">
        <v>705</v>
      </c>
      <c r="E273" s="3" t="str">
        <f t="shared" si="27"/>
        <v>AF2207_February</v>
      </c>
      <c r="F273" s="10">
        <v>88510.306621084252</v>
      </c>
      <c r="G273" s="4" t="str">
        <f t="shared" si="28"/>
        <v>No shock</v>
      </c>
      <c r="H273" s="4">
        <f t="shared" si="24"/>
        <v>0</v>
      </c>
      <c r="I273" s="51">
        <v>-1</v>
      </c>
      <c r="J273" s="55">
        <v>0</v>
      </c>
      <c r="K273" s="6">
        <v>0</v>
      </c>
      <c r="L273" s="6">
        <v>0</v>
      </c>
      <c r="M273">
        <f t="shared" si="29"/>
        <v>0</v>
      </c>
      <c r="N273">
        <f t="shared" si="25"/>
        <v>0</v>
      </c>
      <c r="O273">
        <f t="shared" si="26"/>
        <v>0</v>
      </c>
    </row>
    <row r="274" spans="1:15" ht="17" thickTop="1" thickBot="1" x14ac:dyDescent="0.5">
      <c r="A274" s="50" t="s">
        <v>147</v>
      </c>
      <c r="B274" s="3" t="s">
        <v>706</v>
      </c>
      <c r="C274" s="3" t="s">
        <v>707</v>
      </c>
      <c r="D274" s="3" t="s">
        <v>708</v>
      </c>
      <c r="E274" s="3" t="str">
        <f t="shared" si="27"/>
        <v>AF2301_February</v>
      </c>
      <c r="F274" s="10">
        <v>254049.64716426123</v>
      </c>
      <c r="G274" s="4" t="str">
        <f t="shared" si="28"/>
        <v>Shock</v>
      </c>
      <c r="H274" s="4">
        <f t="shared" si="24"/>
        <v>1</v>
      </c>
      <c r="I274" s="51">
        <v>-1</v>
      </c>
      <c r="J274" s="55">
        <v>0</v>
      </c>
      <c r="K274" s="6">
        <v>123</v>
      </c>
      <c r="L274" s="6">
        <v>0</v>
      </c>
      <c r="M274">
        <f t="shared" si="29"/>
        <v>0</v>
      </c>
      <c r="N274">
        <f t="shared" si="25"/>
        <v>1</v>
      </c>
      <c r="O274">
        <f t="shared" si="26"/>
        <v>0</v>
      </c>
    </row>
    <row r="275" spans="1:15" ht="17" thickTop="1" thickBot="1" x14ac:dyDescent="0.5">
      <c r="A275" s="50" t="s">
        <v>147</v>
      </c>
      <c r="B275" s="3" t="s">
        <v>706</v>
      </c>
      <c r="C275" s="3" t="s">
        <v>709</v>
      </c>
      <c r="D275" s="3" t="s">
        <v>710</v>
      </c>
      <c r="E275" s="3" t="str">
        <f t="shared" si="27"/>
        <v>AF2302_February</v>
      </c>
      <c r="F275" s="10">
        <v>62687.06996126828</v>
      </c>
      <c r="G275" s="4" t="str">
        <f t="shared" si="28"/>
        <v>Shock</v>
      </c>
      <c r="H275" s="4">
        <f t="shared" si="24"/>
        <v>1</v>
      </c>
      <c r="I275" s="51">
        <v>2.16091954022989</v>
      </c>
      <c r="J275" s="55">
        <v>11</v>
      </c>
      <c r="K275" s="6">
        <v>0</v>
      </c>
      <c r="L275" s="6">
        <v>0</v>
      </c>
      <c r="M275">
        <f t="shared" si="29"/>
        <v>1</v>
      </c>
      <c r="N275">
        <f t="shared" si="25"/>
        <v>0</v>
      </c>
      <c r="O275">
        <f t="shared" si="26"/>
        <v>0</v>
      </c>
    </row>
    <row r="276" spans="1:15" ht="17" thickTop="1" thickBot="1" x14ac:dyDescent="0.5">
      <c r="A276" s="50" t="s">
        <v>147</v>
      </c>
      <c r="B276" s="3" t="s">
        <v>706</v>
      </c>
      <c r="C276" s="3" t="s">
        <v>711</v>
      </c>
      <c r="D276" s="3" t="s">
        <v>712</v>
      </c>
      <c r="E276" s="3" t="str">
        <f t="shared" si="27"/>
        <v>AF2303_February</v>
      </c>
      <c r="F276" s="10">
        <v>60707.63540491747</v>
      </c>
      <c r="G276" s="4" t="str">
        <f t="shared" si="28"/>
        <v>Shock</v>
      </c>
      <c r="H276" s="4">
        <f t="shared" si="24"/>
        <v>1</v>
      </c>
      <c r="I276" s="51">
        <v>-1</v>
      </c>
      <c r="J276" s="55">
        <v>0</v>
      </c>
      <c r="K276" s="6">
        <v>7</v>
      </c>
      <c r="L276" s="6">
        <v>0</v>
      </c>
      <c r="M276">
        <f t="shared" si="29"/>
        <v>0</v>
      </c>
      <c r="N276">
        <f t="shared" si="25"/>
        <v>1</v>
      </c>
      <c r="O276">
        <f t="shared" si="26"/>
        <v>0</v>
      </c>
    </row>
    <row r="277" spans="1:15" ht="17" thickTop="1" thickBot="1" x14ac:dyDescent="0.5">
      <c r="A277" s="50" t="s">
        <v>147</v>
      </c>
      <c r="B277" s="3" t="s">
        <v>706</v>
      </c>
      <c r="C277" s="3" t="s">
        <v>713</v>
      </c>
      <c r="D277" s="3" t="s">
        <v>714</v>
      </c>
      <c r="E277" s="3" t="str">
        <f t="shared" si="27"/>
        <v>AF2304_February</v>
      </c>
      <c r="F277" s="10">
        <v>60104.65921541342</v>
      </c>
      <c r="G277" s="4" t="str">
        <f t="shared" si="28"/>
        <v>Shock</v>
      </c>
      <c r="H277" s="4">
        <f t="shared" si="24"/>
        <v>1</v>
      </c>
      <c r="I277" s="51">
        <v>-0.65034965034964998</v>
      </c>
      <c r="J277" s="55">
        <v>1</v>
      </c>
      <c r="K277" s="6">
        <v>6</v>
      </c>
      <c r="L277" s="6">
        <v>0</v>
      </c>
      <c r="M277">
        <f t="shared" si="29"/>
        <v>0</v>
      </c>
      <c r="N277">
        <f t="shared" si="25"/>
        <v>1</v>
      </c>
      <c r="O277">
        <f t="shared" si="26"/>
        <v>0</v>
      </c>
    </row>
    <row r="278" spans="1:15" ht="17" thickTop="1" thickBot="1" x14ac:dyDescent="0.5">
      <c r="A278" s="50" t="s">
        <v>147</v>
      </c>
      <c r="B278" s="3" t="s">
        <v>706</v>
      </c>
      <c r="C278" s="3" t="s">
        <v>715</v>
      </c>
      <c r="D278" s="3" t="s">
        <v>716</v>
      </c>
      <c r="E278" s="3" t="str">
        <f t="shared" si="27"/>
        <v>AF2305_February</v>
      </c>
      <c r="F278" s="10">
        <v>126305.94744699092</v>
      </c>
      <c r="G278" s="4" t="str">
        <f t="shared" si="28"/>
        <v>No shock</v>
      </c>
      <c r="H278" s="4">
        <f t="shared" si="24"/>
        <v>0</v>
      </c>
      <c r="I278" s="51">
        <v>-1</v>
      </c>
      <c r="J278" s="55">
        <v>0</v>
      </c>
      <c r="K278" s="6">
        <v>0</v>
      </c>
      <c r="L278" s="6">
        <v>0</v>
      </c>
      <c r="M278">
        <f t="shared" si="29"/>
        <v>0</v>
      </c>
      <c r="N278">
        <f t="shared" si="25"/>
        <v>0</v>
      </c>
      <c r="O278">
        <f t="shared" si="26"/>
        <v>0</v>
      </c>
    </row>
    <row r="279" spans="1:15" ht="17" thickTop="1" thickBot="1" x14ac:dyDescent="0.5">
      <c r="A279" s="50" t="s">
        <v>147</v>
      </c>
      <c r="B279" s="3" t="s">
        <v>706</v>
      </c>
      <c r="C279" s="3" t="s">
        <v>717</v>
      </c>
      <c r="D279" s="3" t="s">
        <v>718</v>
      </c>
      <c r="E279" s="3" t="str">
        <f t="shared" si="27"/>
        <v>AF2306_February</v>
      </c>
      <c r="F279" s="10">
        <v>97262.611555968833</v>
      </c>
      <c r="G279" s="4" t="str">
        <f t="shared" si="28"/>
        <v>No shock</v>
      </c>
      <c r="H279" s="4">
        <f t="shared" si="24"/>
        <v>0</v>
      </c>
      <c r="I279" s="51">
        <v>-0.86702127659574502</v>
      </c>
      <c r="J279" s="55">
        <v>1</v>
      </c>
      <c r="K279" s="6">
        <v>0</v>
      </c>
      <c r="L279" s="6">
        <v>0</v>
      </c>
      <c r="M279">
        <f t="shared" si="29"/>
        <v>0</v>
      </c>
      <c r="N279">
        <f t="shared" si="25"/>
        <v>0</v>
      </c>
      <c r="O279">
        <f t="shared" si="26"/>
        <v>0</v>
      </c>
    </row>
    <row r="280" spans="1:15" ht="17" thickTop="1" thickBot="1" x14ac:dyDescent="0.5">
      <c r="A280" s="50" t="s">
        <v>147</v>
      </c>
      <c r="B280" s="3" t="s">
        <v>706</v>
      </c>
      <c r="C280" s="3" t="s">
        <v>719</v>
      </c>
      <c r="D280" s="3" t="s">
        <v>720</v>
      </c>
      <c r="E280" s="3" t="str">
        <f t="shared" si="27"/>
        <v>AF2307_February</v>
      </c>
      <c r="F280" s="10">
        <v>141657.1285171895</v>
      </c>
      <c r="G280" s="4" t="str">
        <f t="shared" si="28"/>
        <v>No shock</v>
      </c>
      <c r="H280" s="4">
        <f t="shared" si="24"/>
        <v>0</v>
      </c>
      <c r="I280" s="51">
        <v>-1</v>
      </c>
      <c r="J280" s="55">
        <v>0</v>
      </c>
      <c r="K280" s="6">
        <v>0</v>
      </c>
      <c r="L280" s="6">
        <v>0</v>
      </c>
      <c r="M280">
        <f t="shared" si="29"/>
        <v>0</v>
      </c>
      <c r="N280">
        <f t="shared" si="25"/>
        <v>0</v>
      </c>
      <c r="O280">
        <f t="shared" si="26"/>
        <v>0</v>
      </c>
    </row>
    <row r="281" spans="1:15" ht="17" thickTop="1" thickBot="1" x14ac:dyDescent="0.5">
      <c r="A281" s="50" t="s">
        <v>147</v>
      </c>
      <c r="B281" s="3" t="s">
        <v>706</v>
      </c>
      <c r="C281" s="3" t="s">
        <v>721</v>
      </c>
      <c r="D281" s="3" t="s">
        <v>722</v>
      </c>
      <c r="E281" s="3" t="str">
        <f t="shared" si="27"/>
        <v>AF2308_February</v>
      </c>
      <c r="F281" s="10">
        <v>121072.54664975341</v>
      </c>
      <c r="G281" s="4" t="str">
        <f t="shared" si="28"/>
        <v>No shock</v>
      </c>
      <c r="H281" s="4">
        <f t="shared" si="24"/>
        <v>0</v>
      </c>
      <c r="I281" s="51">
        <v>-0.14893617021276601</v>
      </c>
      <c r="J281" s="55">
        <v>4</v>
      </c>
      <c r="K281" s="6">
        <v>0</v>
      </c>
      <c r="L281" s="6">
        <v>0</v>
      </c>
      <c r="M281">
        <f t="shared" si="29"/>
        <v>0</v>
      </c>
      <c r="N281">
        <f t="shared" si="25"/>
        <v>0</v>
      </c>
      <c r="O281">
        <f t="shared" si="26"/>
        <v>0</v>
      </c>
    </row>
    <row r="282" spans="1:15" ht="17" thickTop="1" thickBot="1" x14ac:dyDescent="0.5">
      <c r="A282" s="50" t="s">
        <v>147</v>
      </c>
      <c r="B282" s="3" t="s">
        <v>706</v>
      </c>
      <c r="C282" s="3" t="s">
        <v>723</v>
      </c>
      <c r="D282" s="3" t="s">
        <v>724</v>
      </c>
      <c r="E282" s="3" t="str">
        <f t="shared" si="27"/>
        <v>AF2309_February</v>
      </c>
      <c r="F282" s="10">
        <v>76410.607168719915</v>
      </c>
      <c r="G282" s="4" t="str">
        <f t="shared" si="28"/>
        <v>No shock</v>
      </c>
      <c r="H282" s="4">
        <f t="shared" si="24"/>
        <v>0</v>
      </c>
      <c r="I282" s="51">
        <v>-1</v>
      </c>
      <c r="J282" s="55">
        <v>0</v>
      </c>
      <c r="K282" s="6">
        <v>0</v>
      </c>
      <c r="L282" s="6">
        <v>0</v>
      </c>
      <c r="M282">
        <f t="shared" si="29"/>
        <v>0</v>
      </c>
      <c r="N282">
        <f t="shared" si="25"/>
        <v>0</v>
      </c>
      <c r="O282">
        <f t="shared" si="26"/>
        <v>0</v>
      </c>
    </row>
    <row r="283" spans="1:15" ht="17" thickTop="1" thickBot="1" x14ac:dyDescent="0.5">
      <c r="A283" s="50" t="s">
        <v>147</v>
      </c>
      <c r="B283" s="3" t="s">
        <v>706</v>
      </c>
      <c r="C283" s="3" t="s">
        <v>725</v>
      </c>
      <c r="D283" s="3" t="s">
        <v>726</v>
      </c>
      <c r="E283" s="3" t="str">
        <f t="shared" si="27"/>
        <v>AF2310_February</v>
      </c>
      <c r="F283" s="10">
        <v>49406.965532136397</v>
      </c>
      <c r="G283" s="4" t="str">
        <f t="shared" si="28"/>
        <v>No shock</v>
      </c>
      <c r="H283" s="4">
        <f t="shared" si="24"/>
        <v>0</v>
      </c>
      <c r="I283" s="51">
        <v>-1</v>
      </c>
      <c r="J283" s="55">
        <v>0</v>
      </c>
      <c r="K283" s="6">
        <v>0</v>
      </c>
      <c r="L283" s="6">
        <v>0</v>
      </c>
      <c r="M283">
        <f t="shared" si="29"/>
        <v>0</v>
      </c>
      <c r="N283">
        <f t="shared" si="25"/>
        <v>0</v>
      </c>
      <c r="O283">
        <f t="shared" si="26"/>
        <v>0</v>
      </c>
    </row>
    <row r="284" spans="1:15" ht="17" thickTop="1" thickBot="1" x14ac:dyDescent="0.5">
      <c r="A284" s="50" t="s">
        <v>147</v>
      </c>
      <c r="B284" s="3" t="s">
        <v>727</v>
      </c>
      <c r="C284" s="3" t="s">
        <v>728</v>
      </c>
      <c r="D284" s="3" t="s">
        <v>729</v>
      </c>
      <c r="E284" s="3" t="str">
        <f t="shared" si="27"/>
        <v>AF2401_February</v>
      </c>
      <c r="F284" s="10">
        <v>58860.713526713698</v>
      </c>
      <c r="G284" s="4" t="str">
        <f t="shared" si="28"/>
        <v>Shock</v>
      </c>
      <c r="H284" s="4">
        <f t="shared" si="24"/>
        <v>1</v>
      </c>
      <c r="I284" s="51">
        <v>-0.91334488734835395</v>
      </c>
      <c r="J284" s="55">
        <v>1</v>
      </c>
      <c r="K284" s="6">
        <v>13</v>
      </c>
      <c r="L284" s="6">
        <v>0</v>
      </c>
      <c r="M284">
        <f t="shared" si="29"/>
        <v>0</v>
      </c>
      <c r="N284">
        <f t="shared" si="25"/>
        <v>1</v>
      </c>
      <c r="O284">
        <f t="shared" si="26"/>
        <v>0</v>
      </c>
    </row>
    <row r="285" spans="1:15" ht="17" thickTop="1" thickBot="1" x14ac:dyDescent="0.5">
      <c r="A285" s="50" t="s">
        <v>147</v>
      </c>
      <c r="B285" s="3" t="s">
        <v>727</v>
      </c>
      <c r="C285" s="3" t="s">
        <v>730</v>
      </c>
      <c r="D285" s="3" t="s">
        <v>731</v>
      </c>
      <c r="E285" s="3" t="str">
        <f t="shared" si="27"/>
        <v>AF2402_February</v>
      </c>
      <c r="F285" s="10">
        <v>110721.57410010036</v>
      </c>
      <c r="G285" s="4" t="str">
        <f t="shared" si="28"/>
        <v>Shock</v>
      </c>
      <c r="H285" s="4">
        <f t="shared" si="24"/>
        <v>1</v>
      </c>
      <c r="I285" s="51">
        <v>-1</v>
      </c>
      <c r="J285" s="55">
        <v>0</v>
      </c>
      <c r="K285" s="6">
        <v>3</v>
      </c>
      <c r="L285" s="6">
        <v>0</v>
      </c>
      <c r="M285">
        <f t="shared" si="29"/>
        <v>0</v>
      </c>
      <c r="N285">
        <f t="shared" si="25"/>
        <v>1</v>
      </c>
      <c r="O285">
        <f t="shared" si="26"/>
        <v>0</v>
      </c>
    </row>
    <row r="286" spans="1:15" ht="17" thickTop="1" thickBot="1" x14ac:dyDescent="0.5">
      <c r="A286" s="50" t="s">
        <v>147</v>
      </c>
      <c r="B286" s="3" t="s">
        <v>727</v>
      </c>
      <c r="C286" s="3" t="s">
        <v>732</v>
      </c>
      <c r="D286" s="3" t="s">
        <v>733</v>
      </c>
      <c r="E286" s="3" t="str">
        <f t="shared" si="27"/>
        <v>AF2403_February</v>
      </c>
      <c r="F286" s="10">
        <v>94400.829357582174</v>
      </c>
      <c r="G286" s="4" t="str">
        <f t="shared" si="28"/>
        <v>No shock</v>
      </c>
      <c r="H286" s="4">
        <f t="shared" si="24"/>
        <v>0</v>
      </c>
      <c r="I286" s="51">
        <v>-1</v>
      </c>
      <c r="J286" s="55">
        <v>0</v>
      </c>
      <c r="K286" s="6">
        <v>0</v>
      </c>
      <c r="L286" s="6">
        <v>0</v>
      </c>
      <c r="M286">
        <f t="shared" si="29"/>
        <v>0</v>
      </c>
      <c r="N286">
        <f t="shared" si="25"/>
        <v>0</v>
      </c>
      <c r="O286">
        <f t="shared" si="26"/>
        <v>0</v>
      </c>
    </row>
    <row r="287" spans="1:15" ht="17" thickTop="1" thickBot="1" x14ac:dyDescent="0.5">
      <c r="A287" s="50" t="s">
        <v>147</v>
      </c>
      <c r="B287" s="3" t="s">
        <v>727</v>
      </c>
      <c r="C287" s="3" t="s">
        <v>734</v>
      </c>
      <c r="D287" s="3" t="s">
        <v>735</v>
      </c>
      <c r="E287" s="3" t="str">
        <f t="shared" si="27"/>
        <v>AF2404_February</v>
      </c>
      <c r="F287" s="10">
        <v>65082.709984529909</v>
      </c>
      <c r="G287" s="4" t="str">
        <f t="shared" si="28"/>
        <v>No shock</v>
      </c>
      <c r="H287" s="4">
        <f t="shared" si="24"/>
        <v>0</v>
      </c>
      <c r="I287" s="51">
        <v>-0.16943521594684399</v>
      </c>
      <c r="J287" s="55">
        <v>5</v>
      </c>
      <c r="K287" s="6">
        <v>0</v>
      </c>
      <c r="L287" s="6">
        <v>0</v>
      </c>
      <c r="M287">
        <f t="shared" si="29"/>
        <v>0</v>
      </c>
      <c r="N287">
        <f t="shared" si="25"/>
        <v>0</v>
      </c>
      <c r="O287">
        <f t="shared" si="26"/>
        <v>0</v>
      </c>
    </row>
    <row r="288" spans="1:15" ht="17" thickTop="1" thickBot="1" x14ac:dyDescent="0.5">
      <c r="A288" s="50" t="s">
        <v>147</v>
      </c>
      <c r="B288" s="3" t="s">
        <v>727</v>
      </c>
      <c r="C288" s="3" t="s">
        <v>736</v>
      </c>
      <c r="D288" s="3" t="s">
        <v>737</v>
      </c>
      <c r="E288" s="3" t="str">
        <f t="shared" si="27"/>
        <v>AF2405_February</v>
      </c>
      <c r="F288" s="10">
        <v>90767.765975663846</v>
      </c>
      <c r="G288" s="4" t="str">
        <f t="shared" si="28"/>
        <v>No shock</v>
      </c>
      <c r="H288" s="4">
        <f t="shared" si="24"/>
        <v>0</v>
      </c>
      <c r="I288" s="51">
        <v>-1</v>
      </c>
      <c r="J288" s="55">
        <v>0</v>
      </c>
      <c r="K288" s="6">
        <v>0</v>
      </c>
      <c r="L288" s="6">
        <v>0</v>
      </c>
      <c r="M288">
        <f t="shared" si="29"/>
        <v>0</v>
      </c>
      <c r="N288">
        <f t="shared" si="25"/>
        <v>0</v>
      </c>
      <c r="O288">
        <f t="shared" si="26"/>
        <v>0</v>
      </c>
    </row>
    <row r="289" spans="1:15" ht="17" thickTop="1" thickBot="1" x14ac:dyDescent="0.5">
      <c r="A289" s="50" t="s">
        <v>147</v>
      </c>
      <c r="B289" s="3" t="s">
        <v>727</v>
      </c>
      <c r="C289" s="3" t="s">
        <v>738</v>
      </c>
      <c r="D289" s="3" t="s">
        <v>739</v>
      </c>
      <c r="E289" s="3" t="str">
        <f t="shared" si="27"/>
        <v>AF2406_February</v>
      </c>
      <c r="F289" s="10">
        <v>120570.86682109348</v>
      </c>
      <c r="G289" s="4" t="str">
        <f t="shared" si="28"/>
        <v>No shock</v>
      </c>
      <c r="H289" s="4">
        <f t="shared" si="24"/>
        <v>0</v>
      </c>
      <c r="I289" s="51">
        <v>-1</v>
      </c>
      <c r="J289" s="55">
        <v>0</v>
      </c>
      <c r="K289" s="6">
        <v>0</v>
      </c>
      <c r="L289" s="6">
        <v>0</v>
      </c>
      <c r="M289">
        <f t="shared" si="29"/>
        <v>0</v>
      </c>
      <c r="N289">
        <f t="shared" si="25"/>
        <v>0</v>
      </c>
      <c r="O289">
        <f t="shared" si="26"/>
        <v>0</v>
      </c>
    </row>
    <row r="290" spans="1:15" ht="17" thickTop="1" thickBot="1" x14ac:dyDescent="0.5">
      <c r="A290" s="50" t="s">
        <v>147</v>
      </c>
      <c r="B290" s="3" t="s">
        <v>727</v>
      </c>
      <c r="C290" s="3" t="s">
        <v>740</v>
      </c>
      <c r="D290" s="3" t="s">
        <v>741</v>
      </c>
      <c r="E290" s="3" t="str">
        <f t="shared" si="27"/>
        <v>AF2407_February</v>
      </c>
      <c r="F290" s="10">
        <v>80928.588358222347</v>
      </c>
      <c r="G290" s="4" t="str">
        <f t="shared" si="28"/>
        <v>Shock</v>
      </c>
      <c r="H290" s="4">
        <f t="shared" si="24"/>
        <v>1</v>
      </c>
      <c r="I290" s="51">
        <v>-0.65337954939341403</v>
      </c>
      <c r="J290" s="55">
        <v>4</v>
      </c>
      <c r="K290" s="6">
        <v>2</v>
      </c>
      <c r="L290" s="6">
        <v>0</v>
      </c>
      <c r="M290">
        <f t="shared" si="29"/>
        <v>0</v>
      </c>
      <c r="N290">
        <f t="shared" si="25"/>
        <v>1</v>
      </c>
      <c r="O290">
        <f t="shared" si="26"/>
        <v>0</v>
      </c>
    </row>
    <row r="291" spans="1:15" ht="17" thickTop="1" thickBot="1" x14ac:dyDescent="0.5">
      <c r="A291" s="50" t="s">
        <v>147</v>
      </c>
      <c r="B291" s="3" t="s">
        <v>727</v>
      </c>
      <c r="C291" s="3" t="s">
        <v>742</v>
      </c>
      <c r="D291" s="3" t="s">
        <v>743</v>
      </c>
      <c r="E291" s="3" t="str">
        <f t="shared" si="27"/>
        <v>AF2408_February</v>
      </c>
      <c r="F291" s="10">
        <v>43945.29383763652</v>
      </c>
      <c r="G291" s="4" t="str">
        <f t="shared" si="28"/>
        <v>No shock</v>
      </c>
      <c r="H291" s="4">
        <f t="shared" si="24"/>
        <v>0</v>
      </c>
      <c r="I291" s="51">
        <v>-0.83922829581993597</v>
      </c>
      <c r="J291" s="55">
        <v>1</v>
      </c>
      <c r="K291" s="6">
        <v>0</v>
      </c>
      <c r="L291" s="6">
        <v>0</v>
      </c>
      <c r="M291">
        <f t="shared" si="29"/>
        <v>0</v>
      </c>
      <c r="N291">
        <f t="shared" si="25"/>
        <v>0</v>
      </c>
      <c r="O291">
        <f t="shared" si="26"/>
        <v>0</v>
      </c>
    </row>
    <row r="292" spans="1:15" ht="17" thickTop="1" thickBot="1" x14ac:dyDescent="0.5">
      <c r="A292" s="50" t="s">
        <v>147</v>
      </c>
      <c r="B292" s="3" t="s">
        <v>727</v>
      </c>
      <c r="C292" s="3" t="s">
        <v>744</v>
      </c>
      <c r="D292" s="3" t="s">
        <v>745</v>
      </c>
      <c r="E292" s="3" t="str">
        <f t="shared" si="27"/>
        <v>AF2409_February</v>
      </c>
      <c r="F292" s="10">
        <v>43910.81145114058</v>
      </c>
      <c r="G292" s="4" t="str">
        <f t="shared" si="28"/>
        <v>No shock</v>
      </c>
      <c r="H292" s="4">
        <f t="shared" si="24"/>
        <v>0</v>
      </c>
      <c r="I292" s="51">
        <v>-0.76190476190476197</v>
      </c>
      <c r="J292" s="55">
        <v>1</v>
      </c>
      <c r="K292" s="6">
        <v>0</v>
      </c>
      <c r="L292" s="6">
        <v>0</v>
      </c>
      <c r="M292">
        <f t="shared" si="29"/>
        <v>0</v>
      </c>
      <c r="N292">
        <f t="shared" si="25"/>
        <v>0</v>
      </c>
      <c r="O292">
        <f t="shared" si="26"/>
        <v>0</v>
      </c>
    </row>
    <row r="293" spans="1:15" ht="17" thickTop="1" thickBot="1" x14ac:dyDescent="0.5">
      <c r="A293" s="50" t="s">
        <v>147</v>
      </c>
      <c r="B293" s="3" t="s">
        <v>746</v>
      </c>
      <c r="C293" s="3" t="s">
        <v>747</v>
      </c>
      <c r="D293" s="3" t="s">
        <v>748</v>
      </c>
      <c r="E293" s="3" t="str">
        <f t="shared" si="27"/>
        <v>AF2501_February</v>
      </c>
      <c r="F293" s="10">
        <v>177336.07028498684</v>
      </c>
      <c r="G293" s="4" t="str">
        <f t="shared" si="28"/>
        <v>Shock</v>
      </c>
      <c r="H293" s="4">
        <f t="shared" si="24"/>
        <v>1</v>
      </c>
      <c r="I293" s="51">
        <v>-0.71648440664236501</v>
      </c>
      <c r="J293" s="55">
        <v>14</v>
      </c>
      <c r="K293" s="6">
        <v>67</v>
      </c>
      <c r="L293" s="6">
        <v>0</v>
      </c>
      <c r="M293">
        <f t="shared" si="29"/>
        <v>0</v>
      </c>
      <c r="N293">
        <f t="shared" si="25"/>
        <v>1</v>
      </c>
      <c r="O293">
        <f t="shared" si="26"/>
        <v>0</v>
      </c>
    </row>
    <row r="294" spans="1:15" ht="17" thickTop="1" thickBot="1" x14ac:dyDescent="0.5">
      <c r="A294" s="50" t="s">
        <v>147</v>
      </c>
      <c r="B294" s="3" t="s">
        <v>746</v>
      </c>
      <c r="C294" s="3" t="s">
        <v>749</v>
      </c>
      <c r="D294" s="3" t="s">
        <v>750</v>
      </c>
      <c r="E294" s="3" t="str">
        <f t="shared" si="27"/>
        <v>AF2502_February</v>
      </c>
      <c r="F294" s="10">
        <v>96514.153332213304</v>
      </c>
      <c r="G294" s="4" t="str">
        <f t="shared" si="28"/>
        <v>Shock</v>
      </c>
      <c r="H294" s="4">
        <f t="shared" si="24"/>
        <v>1</v>
      </c>
      <c r="I294" s="51">
        <v>-0.69770253929866999</v>
      </c>
      <c r="J294" s="55">
        <v>10</v>
      </c>
      <c r="K294" s="6">
        <v>2</v>
      </c>
      <c r="L294" s="6">
        <v>0</v>
      </c>
      <c r="M294">
        <f t="shared" si="29"/>
        <v>0</v>
      </c>
      <c r="N294">
        <f t="shared" si="25"/>
        <v>1</v>
      </c>
      <c r="O294">
        <f t="shared" si="26"/>
        <v>0</v>
      </c>
    </row>
    <row r="295" spans="1:15" ht="17" thickTop="1" thickBot="1" x14ac:dyDescent="0.5">
      <c r="A295" s="50" t="s">
        <v>147</v>
      </c>
      <c r="B295" s="3" t="s">
        <v>746</v>
      </c>
      <c r="C295" s="3" t="s">
        <v>751</v>
      </c>
      <c r="D295" s="3" t="s">
        <v>752</v>
      </c>
      <c r="E295" s="3" t="str">
        <f t="shared" si="27"/>
        <v>AF2503_February</v>
      </c>
      <c r="F295" s="10">
        <v>45601.32936362685</v>
      </c>
      <c r="G295" s="4" t="str">
        <f t="shared" si="28"/>
        <v>No shock</v>
      </c>
      <c r="H295" s="4">
        <f t="shared" si="24"/>
        <v>0</v>
      </c>
      <c r="I295" s="51">
        <v>-0.84114376489277198</v>
      </c>
      <c r="J295" s="55">
        <v>4</v>
      </c>
      <c r="K295" s="6">
        <v>0</v>
      </c>
      <c r="L295" s="6">
        <v>0</v>
      </c>
      <c r="M295">
        <f t="shared" si="29"/>
        <v>0</v>
      </c>
      <c r="N295">
        <f t="shared" si="25"/>
        <v>0</v>
      </c>
      <c r="O295">
        <f t="shared" si="26"/>
        <v>0</v>
      </c>
    </row>
    <row r="296" spans="1:15" ht="17" thickTop="1" thickBot="1" x14ac:dyDescent="0.5">
      <c r="A296" s="50" t="s">
        <v>147</v>
      </c>
      <c r="B296" s="3" t="s">
        <v>746</v>
      </c>
      <c r="C296" s="3" t="s">
        <v>753</v>
      </c>
      <c r="D296" s="3" t="s">
        <v>754</v>
      </c>
      <c r="E296" s="3" t="str">
        <f t="shared" si="27"/>
        <v>AF2504_February</v>
      </c>
      <c r="F296" s="10">
        <v>95831.407453962034</v>
      </c>
      <c r="G296" s="4" t="str">
        <f t="shared" si="28"/>
        <v>Shock</v>
      </c>
      <c r="H296" s="4">
        <f t="shared" si="24"/>
        <v>1</v>
      </c>
      <c r="I296" s="51">
        <v>-0.57264957264957295</v>
      </c>
      <c r="J296" s="55">
        <v>1</v>
      </c>
      <c r="K296" s="6">
        <v>1</v>
      </c>
      <c r="L296" s="6">
        <v>0</v>
      </c>
      <c r="M296">
        <f t="shared" si="29"/>
        <v>0</v>
      </c>
      <c r="N296">
        <f t="shared" si="25"/>
        <v>1</v>
      </c>
      <c r="O296">
        <f t="shared" si="26"/>
        <v>0</v>
      </c>
    </row>
    <row r="297" spans="1:15" ht="17" thickTop="1" thickBot="1" x14ac:dyDescent="0.5">
      <c r="A297" s="50" t="s">
        <v>147</v>
      </c>
      <c r="B297" s="3" t="s">
        <v>746</v>
      </c>
      <c r="C297" s="3" t="s">
        <v>755</v>
      </c>
      <c r="D297" s="3" t="s">
        <v>756</v>
      </c>
      <c r="E297" s="3" t="str">
        <f t="shared" si="27"/>
        <v>AF2505_February</v>
      </c>
      <c r="F297" s="10">
        <v>71677.228808630534</v>
      </c>
      <c r="G297" s="4" t="str">
        <f t="shared" si="28"/>
        <v>Shock</v>
      </c>
      <c r="H297" s="4">
        <f t="shared" si="24"/>
        <v>1</v>
      </c>
      <c r="I297" s="51">
        <v>0.11111111111111099</v>
      </c>
      <c r="J297" s="55">
        <v>1</v>
      </c>
      <c r="K297" s="6">
        <v>5</v>
      </c>
      <c r="L297" s="6">
        <v>0</v>
      </c>
      <c r="M297">
        <f t="shared" si="29"/>
        <v>0</v>
      </c>
      <c r="N297">
        <f t="shared" si="25"/>
        <v>1</v>
      </c>
      <c r="O297">
        <f t="shared" si="26"/>
        <v>0</v>
      </c>
    </row>
    <row r="298" spans="1:15" ht="17" thickTop="1" thickBot="1" x14ac:dyDescent="0.5">
      <c r="A298" s="50" t="s">
        <v>147</v>
      </c>
      <c r="B298" s="3" t="s">
        <v>746</v>
      </c>
      <c r="C298" s="3" t="s">
        <v>757</v>
      </c>
      <c r="D298" s="3" t="s">
        <v>758</v>
      </c>
      <c r="E298" s="3" t="str">
        <f t="shared" si="27"/>
        <v>AF2506_February</v>
      </c>
      <c r="F298" s="10">
        <v>32388.164712989754</v>
      </c>
      <c r="G298" s="4" t="str">
        <f t="shared" si="28"/>
        <v>No shock</v>
      </c>
      <c r="H298" s="4">
        <f t="shared" si="24"/>
        <v>0</v>
      </c>
      <c r="I298" s="51">
        <v>-0.46466809421841498</v>
      </c>
      <c r="J298" s="55">
        <v>10</v>
      </c>
      <c r="K298" s="6">
        <v>0</v>
      </c>
      <c r="L298" s="6">
        <v>0</v>
      </c>
      <c r="M298">
        <f t="shared" si="29"/>
        <v>0</v>
      </c>
      <c r="N298">
        <f t="shared" si="25"/>
        <v>0</v>
      </c>
      <c r="O298">
        <f t="shared" si="26"/>
        <v>0</v>
      </c>
    </row>
    <row r="299" spans="1:15" ht="17" thickTop="1" thickBot="1" x14ac:dyDescent="0.5">
      <c r="A299" s="50" t="s">
        <v>147</v>
      </c>
      <c r="B299" s="3" t="s">
        <v>746</v>
      </c>
      <c r="C299" s="3" t="s">
        <v>759</v>
      </c>
      <c r="D299" s="3" t="s">
        <v>760</v>
      </c>
      <c r="E299" s="3" t="str">
        <f t="shared" si="27"/>
        <v>AF2507_February</v>
      </c>
      <c r="F299" s="10">
        <v>79413.350578525249</v>
      </c>
      <c r="G299" s="4" t="str">
        <f t="shared" si="28"/>
        <v>Shock</v>
      </c>
      <c r="H299" s="4">
        <f t="shared" si="24"/>
        <v>1</v>
      </c>
      <c r="I299" s="51">
        <v>-1</v>
      </c>
      <c r="J299" s="55">
        <v>0</v>
      </c>
      <c r="K299" s="6">
        <v>1</v>
      </c>
      <c r="L299" s="6">
        <v>0</v>
      </c>
      <c r="M299">
        <f t="shared" si="29"/>
        <v>0</v>
      </c>
      <c r="N299">
        <f t="shared" si="25"/>
        <v>1</v>
      </c>
      <c r="O299">
        <f t="shared" si="26"/>
        <v>0</v>
      </c>
    </row>
    <row r="300" spans="1:15" ht="17" thickTop="1" thickBot="1" x14ac:dyDescent="0.5">
      <c r="A300" s="50" t="s">
        <v>147</v>
      </c>
      <c r="B300" s="3" t="s">
        <v>761</v>
      </c>
      <c r="C300" s="3" t="s">
        <v>762</v>
      </c>
      <c r="D300" s="3" t="s">
        <v>763</v>
      </c>
      <c r="E300" s="3" t="str">
        <f t="shared" si="27"/>
        <v>AF2601_February</v>
      </c>
      <c r="F300" s="10">
        <v>81946.400841400071</v>
      </c>
      <c r="G300" s="4" t="str">
        <f t="shared" si="28"/>
        <v>Shock</v>
      </c>
      <c r="H300" s="4">
        <f t="shared" si="24"/>
        <v>1</v>
      </c>
      <c r="I300" s="51">
        <v>-1</v>
      </c>
      <c r="J300" s="55">
        <v>0</v>
      </c>
      <c r="K300" s="6">
        <v>67</v>
      </c>
      <c r="L300" s="6">
        <v>0</v>
      </c>
      <c r="M300">
        <f t="shared" si="29"/>
        <v>0</v>
      </c>
      <c r="N300">
        <f t="shared" si="25"/>
        <v>1</v>
      </c>
      <c r="O300">
        <f t="shared" si="26"/>
        <v>0</v>
      </c>
    </row>
    <row r="301" spans="1:15" ht="17" thickTop="1" thickBot="1" x14ac:dyDescent="0.5">
      <c r="A301" s="50" t="s">
        <v>147</v>
      </c>
      <c r="B301" s="3" t="s">
        <v>761</v>
      </c>
      <c r="C301" s="3" t="s">
        <v>764</v>
      </c>
      <c r="D301" s="3" t="s">
        <v>765</v>
      </c>
      <c r="E301" s="3" t="str">
        <f t="shared" si="27"/>
        <v>AF2602_February</v>
      </c>
      <c r="F301" s="10">
        <v>54604.866280423346</v>
      </c>
      <c r="G301" s="4" t="str">
        <f t="shared" si="28"/>
        <v>Shock</v>
      </c>
      <c r="H301" s="4">
        <f t="shared" si="24"/>
        <v>1</v>
      </c>
      <c r="I301" s="51">
        <v>-0.74489795918367396</v>
      </c>
      <c r="J301" s="55">
        <v>3</v>
      </c>
      <c r="K301" s="6">
        <v>2</v>
      </c>
      <c r="L301" s="6">
        <v>0</v>
      </c>
      <c r="M301">
        <f t="shared" si="29"/>
        <v>0</v>
      </c>
      <c r="N301">
        <f t="shared" si="25"/>
        <v>1</v>
      </c>
      <c r="O301">
        <f t="shared" si="26"/>
        <v>0</v>
      </c>
    </row>
    <row r="302" spans="1:15" ht="17" thickTop="1" thickBot="1" x14ac:dyDescent="0.5">
      <c r="A302" s="50" t="s">
        <v>147</v>
      </c>
      <c r="B302" s="3" t="s">
        <v>761</v>
      </c>
      <c r="C302" s="3" t="s">
        <v>766</v>
      </c>
      <c r="D302" s="3" t="s">
        <v>767</v>
      </c>
      <c r="E302" s="3" t="str">
        <f t="shared" si="27"/>
        <v>AF2603_February</v>
      </c>
      <c r="F302" s="10">
        <v>36393.245650132274</v>
      </c>
      <c r="G302" s="4" t="str">
        <f t="shared" si="28"/>
        <v>Shock</v>
      </c>
      <c r="H302" s="4">
        <f t="shared" si="24"/>
        <v>1</v>
      </c>
      <c r="I302" s="51">
        <v>-0.90118577075098805</v>
      </c>
      <c r="J302" s="55">
        <v>1</v>
      </c>
      <c r="K302" s="6">
        <v>2</v>
      </c>
      <c r="L302" s="6">
        <v>0</v>
      </c>
      <c r="M302">
        <f t="shared" si="29"/>
        <v>0</v>
      </c>
      <c r="N302">
        <f t="shared" si="25"/>
        <v>1</v>
      </c>
      <c r="O302">
        <f t="shared" si="26"/>
        <v>0</v>
      </c>
    </row>
    <row r="303" spans="1:15" ht="17" thickTop="1" thickBot="1" x14ac:dyDescent="0.5">
      <c r="A303" s="50" t="s">
        <v>147</v>
      </c>
      <c r="B303" s="3" t="s">
        <v>761</v>
      </c>
      <c r="C303" s="3" t="s">
        <v>768</v>
      </c>
      <c r="D303" s="3" t="s">
        <v>769</v>
      </c>
      <c r="E303" s="3" t="str">
        <f t="shared" si="27"/>
        <v>AF2604_February</v>
      </c>
      <c r="F303" s="10">
        <v>36139.560246918016</v>
      </c>
      <c r="G303" s="4" t="str">
        <f t="shared" si="28"/>
        <v>Shock</v>
      </c>
      <c r="H303" s="4">
        <f t="shared" si="24"/>
        <v>2</v>
      </c>
      <c r="I303" s="51">
        <v>8.6491228070175392</v>
      </c>
      <c r="J303" s="55">
        <v>11</v>
      </c>
      <c r="K303" s="6">
        <v>4</v>
      </c>
      <c r="L303" s="6">
        <v>0</v>
      </c>
      <c r="M303">
        <f t="shared" si="29"/>
        <v>1</v>
      </c>
      <c r="N303">
        <f t="shared" si="25"/>
        <v>1</v>
      </c>
      <c r="O303">
        <f t="shared" si="26"/>
        <v>0</v>
      </c>
    </row>
    <row r="304" spans="1:15" ht="17" thickTop="1" thickBot="1" x14ac:dyDescent="0.5">
      <c r="A304" s="50" t="s">
        <v>147</v>
      </c>
      <c r="B304" s="3" t="s">
        <v>761</v>
      </c>
      <c r="C304" s="3" t="s">
        <v>770</v>
      </c>
      <c r="D304" s="3" t="s">
        <v>771</v>
      </c>
      <c r="E304" s="3" t="str">
        <f t="shared" si="27"/>
        <v>AF2605_February</v>
      </c>
      <c r="F304" s="10">
        <v>49230.007231552663</v>
      </c>
      <c r="G304" s="4" t="str">
        <f t="shared" si="28"/>
        <v>No shock</v>
      </c>
      <c r="H304" s="4">
        <f t="shared" si="24"/>
        <v>0</v>
      </c>
      <c r="I304" s="51">
        <v>0.61290322580645196</v>
      </c>
      <c r="J304" s="55">
        <v>4</v>
      </c>
      <c r="K304" s="6">
        <v>0</v>
      </c>
      <c r="L304" s="6">
        <v>0</v>
      </c>
      <c r="M304">
        <f t="shared" si="29"/>
        <v>0</v>
      </c>
      <c r="N304">
        <f t="shared" si="25"/>
        <v>0</v>
      </c>
      <c r="O304">
        <f t="shared" si="26"/>
        <v>0</v>
      </c>
    </row>
    <row r="305" spans="1:15" ht="17" thickTop="1" thickBot="1" x14ac:dyDescent="0.5">
      <c r="A305" s="50" t="s">
        <v>147</v>
      </c>
      <c r="B305" s="3" t="s">
        <v>761</v>
      </c>
      <c r="C305" s="3" t="s">
        <v>772</v>
      </c>
      <c r="D305" s="3" t="s">
        <v>773</v>
      </c>
      <c r="E305" s="3" t="str">
        <f t="shared" si="27"/>
        <v>AF2606_February</v>
      </c>
      <c r="F305" s="10">
        <v>89770.043019478384</v>
      </c>
      <c r="G305" s="4" t="str">
        <f t="shared" si="28"/>
        <v>Shock</v>
      </c>
      <c r="H305" s="4">
        <f t="shared" si="24"/>
        <v>1</v>
      </c>
      <c r="I305" s="51">
        <v>-0.69604863221884505</v>
      </c>
      <c r="J305" s="55">
        <v>36</v>
      </c>
      <c r="K305" s="6">
        <v>8</v>
      </c>
      <c r="L305" s="6">
        <v>0</v>
      </c>
      <c r="M305">
        <f t="shared" si="29"/>
        <v>0</v>
      </c>
      <c r="N305">
        <f t="shared" si="25"/>
        <v>1</v>
      </c>
      <c r="O305">
        <f t="shared" si="26"/>
        <v>0</v>
      </c>
    </row>
    <row r="306" spans="1:15" ht="17" thickTop="1" thickBot="1" x14ac:dyDescent="0.5">
      <c r="A306" s="50" t="s">
        <v>147</v>
      </c>
      <c r="B306" s="3" t="s">
        <v>761</v>
      </c>
      <c r="C306" s="3" t="s">
        <v>774</v>
      </c>
      <c r="D306" s="3" t="s">
        <v>775</v>
      </c>
      <c r="E306" s="3" t="str">
        <f t="shared" si="27"/>
        <v>AF2607_February</v>
      </c>
      <c r="F306" s="10">
        <v>53941.87264340523</v>
      </c>
      <c r="G306" s="4" t="str">
        <f t="shared" si="28"/>
        <v>No shock</v>
      </c>
      <c r="H306" s="4">
        <f t="shared" si="24"/>
        <v>0</v>
      </c>
      <c r="I306" s="51">
        <v>-1</v>
      </c>
      <c r="J306" s="55">
        <v>0</v>
      </c>
      <c r="K306" s="6">
        <v>0</v>
      </c>
      <c r="L306" s="6">
        <v>0</v>
      </c>
      <c r="M306">
        <f t="shared" si="29"/>
        <v>0</v>
      </c>
      <c r="N306">
        <f t="shared" si="25"/>
        <v>0</v>
      </c>
      <c r="O306">
        <f t="shared" si="26"/>
        <v>0</v>
      </c>
    </row>
    <row r="307" spans="1:15" ht="17" thickTop="1" thickBot="1" x14ac:dyDescent="0.5">
      <c r="A307" s="50" t="s">
        <v>147</v>
      </c>
      <c r="B307" s="3" t="s">
        <v>761</v>
      </c>
      <c r="C307" s="3" t="s">
        <v>776</v>
      </c>
      <c r="D307" s="3" t="s">
        <v>777</v>
      </c>
      <c r="E307" s="3" t="str">
        <f t="shared" si="27"/>
        <v>AF2608_February</v>
      </c>
      <c r="F307" s="10">
        <v>18980.175742546329</v>
      </c>
      <c r="G307" s="4" t="str">
        <f t="shared" si="28"/>
        <v>No shock</v>
      </c>
      <c r="H307" s="4">
        <f t="shared" si="24"/>
        <v>0</v>
      </c>
      <c r="I307" s="51">
        <v>-1</v>
      </c>
      <c r="J307" s="55">
        <v>0</v>
      </c>
      <c r="K307" s="6">
        <v>0</v>
      </c>
      <c r="L307" s="6">
        <v>0</v>
      </c>
      <c r="M307">
        <f t="shared" si="29"/>
        <v>0</v>
      </c>
      <c r="N307">
        <f t="shared" si="25"/>
        <v>0</v>
      </c>
      <c r="O307">
        <f t="shared" si="26"/>
        <v>0</v>
      </c>
    </row>
    <row r="308" spans="1:15" ht="17" thickTop="1" thickBot="1" x14ac:dyDescent="0.5">
      <c r="A308" s="50" t="s">
        <v>147</v>
      </c>
      <c r="B308" s="3" t="s">
        <v>761</v>
      </c>
      <c r="C308" s="3" t="s">
        <v>778</v>
      </c>
      <c r="D308" s="3" t="s">
        <v>779</v>
      </c>
      <c r="E308" s="3" t="str">
        <f t="shared" si="27"/>
        <v>AF2609_February</v>
      </c>
      <c r="F308" s="10">
        <v>15391.312199673186</v>
      </c>
      <c r="G308" s="4" t="str">
        <f t="shared" si="28"/>
        <v>No shock</v>
      </c>
      <c r="H308" s="4">
        <f t="shared" si="24"/>
        <v>0</v>
      </c>
      <c r="I308" s="51">
        <v>-1</v>
      </c>
      <c r="J308" s="55">
        <v>0</v>
      </c>
      <c r="K308" s="6">
        <v>0</v>
      </c>
      <c r="L308" s="6">
        <v>0</v>
      </c>
      <c r="M308">
        <f t="shared" si="29"/>
        <v>0</v>
      </c>
      <c r="N308">
        <f t="shared" si="25"/>
        <v>0</v>
      </c>
      <c r="O308">
        <f t="shared" si="26"/>
        <v>0</v>
      </c>
    </row>
    <row r="309" spans="1:15" ht="17" thickTop="1" thickBot="1" x14ac:dyDescent="0.5">
      <c r="A309" s="50" t="s">
        <v>147</v>
      </c>
      <c r="B309" s="3" t="s">
        <v>761</v>
      </c>
      <c r="C309" s="3" t="s">
        <v>780</v>
      </c>
      <c r="D309" s="3" t="s">
        <v>781</v>
      </c>
      <c r="E309" s="3" t="str">
        <f t="shared" si="27"/>
        <v>AF2610_February</v>
      </c>
      <c r="F309" s="10">
        <v>40712.283932823739</v>
      </c>
      <c r="G309" s="4" t="str">
        <f t="shared" si="28"/>
        <v>No shock</v>
      </c>
      <c r="H309" s="4">
        <f t="shared" si="24"/>
        <v>0</v>
      </c>
      <c r="I309" s="51">
        <v>-1</v>
      </c>
      <c r="J309" s="55">
        <v>0</v>
      </c>
      <c r="K309" s="6">
        <v>0</v>
      </c>
      <c r="L309" s="6">
        <v>0</v>
      </c>
      <c r="M309">
        <f t="shared" si="29"/>
        <v>0</v>
      </c>
      <c r="N309">
        <f t="shared" si="25"/>
        <v>0</v>
      </c>
      <c r="O309">
        <f t="shared" si="26"/>
        <v>0</v>
      </c>
    </row>
    <row r="310" spans="1:15" ht="17" thickTop="1" thickBot="1" x14ac:dyDescent="0.5">
      <c r="A310" s="50" t="s">
        <v>147</v>
      </c>
      <c r="B310" s="3" t="s">
        <v>761</v>
      </c>
      <c r="C310" s="3" t="s">
        <v>782</v>
      </c>
      <c r="D310" s="3" t="s">
        <v>783</v>
      </c>
      <c r="E310" s="3" t="str">
        <f t="shared" si="27"/>
        <v>AF2611_February</v>
      </c>
      <c r="F310" s="10">
        <v>50624.494096760551</v>
      </c>
      <c r="G310" s="4" t="str">
        <f t="shared" si="28"/>
        <v>No shock</v>
      </c>
      <c r="H310" s="4">
        <f t="shared" si="24"/>
        <v>0</v>
      </c>
      <c r="I310" s="51">
        <v>-1</v>
      </c>
      <c r="J310" s="55">
        <v>0</v>
      </c>
      <c r="K310" s="6">
        <v>0</v>
      </c>
      <c r="L310" s="6">
        <v>0</v>
      </c>
      <c r="M310">
        <f t="shared" si="29"/>
        <v>0</v>
      </c>
      <c r="N310">
        <f t="shared" si="25"/>
        <v>0</v>
      </c>
      <c r="O310">
        <f t="shared" si="26"/>
        <v>0</v>
      </c>
    </row>
    <row r="311" spans="1:15" ht="17" thickTop="1" thickBot="1" x14ac:dyDescent="0.5">
      <c r="A311" s="50" t="s">
        <v>147</v>
      </c>
      <c r="B311" s="3" t="s">
        <v>784</v>
      </c>
      <c r="C311" s="3" t="s">
        <v>784</v>
      </c>
      <c r="D311" s="3" t="s">
        <v>785</v>
      </c>
      <c r="E311" s="3" t="str">
        <f t="shared" si="27"/>
        <v>AF2701_February</v>
      </c>
      <c r="F311" s="10">
        <v>855552.68444012338</v>
      </c>
      <c r="G311" s="4" t="str">
        <f t="shared" si="28"/>
        <v>Shock</v>
      </c>
      <c r="H311" s="4">
        <f t="shared" si="24"/>
        <v>1</v>
      </c>
      <c r="I311" s="51">
        <v>-0.70585327269131903</v>
      </c>
      <c r="J311" s="55">
        <v>119</v>
      </c>
      <c r="K311" s="6">
        <v>171</v>
      </c>
      <c r="L311" s="6">
        <v>0</v>
      </c>
      <c r="M311">
        <f t="shared" si="29"/>
        <v>0</v>
      </c>
      <c r="N311">
        <f t="shared" si="25"/>
        <v>1</v>
      </c>
      <c r="O311">
        <f t="shared" si="26"/>
        <v>0</v>
      </c>
    </row>
    <row r="312" spans="1:15" ht="17" thickTop="1" thickBot="1" x14ac:dyDescent="0.5">
      <c r="A312" s="50" t="s">
        <v>147</v>
      </c>
      <c r="B312" s="3" t="s">
        <v>784</v>
      </c>
      <c r="C312" s="3" t="s">
        <v>786</v>
      </c>
      <c r="D312" s="3" t="s">
        <v>787</v>
      </c>
      <c r="E312" s="3" t="str">
        <f t="shared" si="27"/>
        <v>AF2702_February</v>
      </c>
      <c r="F312" s="10">
        <v>89282.432755776696</v>
      </c>
      <c r="G312" s="4" t="str">
        <f t="shared" si="28"/>
        <v>Shock</v>
      </c>
      <c r="H312" s="4">
        <f t="shared" si="24"/>
        <v>1</v>
      </c>
      <c r="I312" s="51">
        <v>-0.72727272727272696</v>
      </c>
      <c r="J312" s="55">
        <v>15</v>
      </c>
      <c r="K312" s="6">
        <v>14</v>
      </c>
      <c r="L312" s="6">
        <v>0</v>
      </c>
      <c r="M312">
        <f t="shared" si="29"/>
        <v>0</v>
      </c>
      <c r="N312">
        <f t="shared" si="25"/>
        <v>1</v>
      </c>
      <c r="O312">
        <f t="shared" si="26"/>
        <v>0</v>
      </c>
    </row>
    <row r="313" spans="1:15" ht="17" thickTop="1" thickBot="1" x14ac:dyDescent="0.5">
      <c r="A313" s="50" t="s">
        <v>147</v>
      </c>
      <c r="B313" s="3" t="s">
        <v>784</v>
      </c>
      <c r="C313" s="3" t="s">
        <v>788</v>
      </c>
      <c r="D313" s="3" t="s">
        <v>789</v>
      </c>
      <c r="E313" s="3" t="str">
        <f t="shared" si="27"/>
        <v>AF2703_February</v>
      </c>
      <c r="F313" s="10">
        <v>63377.389082527669</v>
      </c>
      <c r="G313" s="4" t="str">
        <f t="shared" si="28"/>
        <v>No shock</v>
      </c>
      <c r="H313" s="4">
        <f t="shared" si="24"/>
        <v>0</v>
      </c>
      <c r="I313" s="51">
        <v>-0.36676798378926001</v>
      </c>
      <c r="J313" s="55">
        <v>25</v>
      </c>
      <c r="K313" s="6">
        <v>0</v>
      </c>
      <c r="L313" s="6">
        <v>0</v>
      </c>
      <c r="M313">
        <f t="shared" si="29"/>
        <v>0</v>
      </c>
      <c r="N313">
        <f t="shared" si="25"/>
        <v>0</v>
      </c>
      <c r="O313">
        <f t="shared" si="26"/>
        <v>0</v>
      </c>
    </row>
    <row r="314" spans="1:15" ht="17" thickTop="1" thickBot="1" x14ac:dyDescent="0.5">
      <c r="A314" s="50" t="s">
        <v>147</v>
      </c>
      <c r="B314" s="3" t="s">
        <v>784</v>
      </c>
      <c r="C314" s="3" t="s">
        <v>790</v>
      </c>
      <c r="D314" s="3" t="s">
        <v>791</v>
      </c>
      <c r="E314" s="3" t="str">
        <f t="shared" si="27"/>
        <v>AF2704_February</v>
      </c>
      <c r="F314" s="10">
        <v>129226.36354544543</v>
      </c>
      <c r="G314" s="4" t="str">
        <f t="shared" si="28"/>
        <v>Shock</v>
      </c>
      <c r="H314" s="4">
        <f t="shared" si="24"/>
        <v>1</v>
      </c>
      <c r="I314" s="51">
        <v>-0.48778565799842399</v>
      </c>
      <c r="J314" s="55">
        <v>13</v>
      </c>
      <c r="K314" s="6">
        <v>1</v>
      </c>
      <c r="L314" s="6">
        <v>0</v>
      </c>
      <c r="M314">
        <f t="shared" si="29"/>
        <v>0</v>
      </c>
      <c r="N314">
        <f t="shared" si="25"/>
        <v>1</v>
      </c>
      <c r="O314">
        <f t="shared" si="26"/>
        <v>0</v>
      </c>
    </row>
    <row r="315" spans="1:15" ht="17" thickTop="1" thickBot="1" x14ac:dyDescent="0.5">
      <c r="A315" s="50" t="s">
        <v>147</v>
      </c>
      <c r="B315" s="3" t="s">
        <v>784</v>
      </c>
      <c r="C315" s="3" t="s">
        <v>792</v>
      </c>
      <c r="D315" s="3" t="s">
        <v>793</v>
      </c>
      <c r="E315" s="3" t="str">
        <f t="shared" si="27"/>
        <v>AF2705_February</v>
      </c>
      <c r="F315" s="10">
        <v>130452.58963579794</v>
      </c>
      <c r="G315" s="4" t="str">
        <f t="shared" si="28"/>
        <v>Shock</v>
      </c>
      <c r="H315" s="4">
        <f t="shared" si="24"/>
        <v>1</v>
      </c>
      <c r="I315" s="51">
        <v>-1</v>
      </c>
      <c r="J315" s="55">
        <v>0</v>
      </c>
      <c r="K315" s="6">
        <v>3</v>
      </c>
      <c r="L315" s="6">
        <v>0</v>
      </c>
      <c r="M315">
        <f t="shared" si="29"/>
        <v>0</v>
      </c>
      <c r="N315">
        <f t="shared" si="25"/>
        <v>1</v>
      </c>
      <c r="O315">
        <f t="shared" si="26"/>
        <v>0</v>
      </c>
    </row>
    <row r="316" spans="1:15" ht="17" thickTop="1" thickBot="1" x14ac:dyDescent="0.5">
      <c r="A316" s="50" t="s">
        <v>147</v>
      </c>
      <c r="B316" s="3" t="s">
        <v>784</v>
      </c>
      <c r="C316" s="3" t="s">
        <v>794</v>
      </c>
      <c r="D316" s="3" t="s">
        <v>795</v>
      </c>
      <c r="E316" s="3" t="str">
        <f t="shared" si="27"/>
        <v>AF2706_February</v>
      </c>
      <c r="F316" s="10">
        <v>82340.235238019173</v>
      </c>
      <c r="G316" s="4" t="str">
        <f t="shared" si="28"/>
        <v>Shock</v>
      </c>
      <c r="H316" s="4">
        <f t="shared" si="24"/>
        <v>1</v>
      </c>
      <c r="I316" s="51">
        <v>0</v>
      </c>
      <c r="J316" s="55">
        <v>4</v>
      </c>
      <c r="K316" s="6">
        <v>14</v>
      </c>
      <c r="L316" s="6">
        <v>0</v>
      </c>
      <c r="M316">
        <f t="shared" si="29"/>
        <v>0</v>
      </c>
      <c r="N316">
        <f t="shared" si="25"/>
        <v>1</v>
      </c>
      <c r="O316">
        <f t="shared" si="26"/>
        <v>0</v>
      </c>
    </row>
    <row r="317" spans="1:15" ht="17" thickTop="1" thickBot="1" x14ac:dyDescent="0.5">
      <c r="A317" s="50" t="s">
        <v>147</v>
      </c>
      <c r="B317" s="3" t="s">
        <v>784</v>
      </c>
      <c r="C317" s="3" t="s">
        <v>796</v>
      </c>
      <c r="D317" s="3" t="s">
        <v>797</v>
      </c>
      <c r="E317" s="3" t="str">
        <f t="shared" si="27"/>
        <v>AF2707_February</v>
      </c>
      <c r="F317" s="10">
        <v>49805.969745008137</v>
      </c>
      <c r="G317" s="4" t="str">
        <f t="shared" si="28"/>
        <v>Shock</v>
      </c>
      <c r="H317" s="4">
        <f t="shared" si="24"/>
        <v>1</v>
      </c>
      <c r="I317" s="51">
        <v>-0.30048661800486598</v>
      </c>
      <c r="J317" s="55">
        <v>23</v>
      </c>
      <c r="K317" s="6">
        <v>18</v>
      </c>
      <c r="L317" s="6">
        <v>0</v>
      </c>
      <c r="M317">
        <f t="shared" si="29"/>
        <v>0</v>
      </c>
      <c r="N317">
        <f t="shared" si="25"/>
        <v>1</v>
      </c>
      <c r="O317">
        <f t="shared" si="26"/>
        <v>0</v>
      </c>
    </row>
    <row r="318" spans="1:15" ht="17" thickTop="1" thickBot="1" x14ac:dyDescent="0.5">
      <c r="A318" s="50" t="s">
        <v>147</v>
      </c>
      <c r="B318" s="3" t="s">
        <v>784</v>
      </c>
      <c r="C318" s="3" t="s">
        <v>798</v>
      </c>
      <c r="D318" s="3" t="s">
        <v>799</v>
      </c>
      <c r="E318" s="3" t="str">
        <f t="shared" si="27"/>
        <v>AF2708_February</v>
      </c>
      <c r="F318" s="10">
        <v>54970.965221699866</v>
      </c>
      <c r="G318" s="4" t="str">
        <f t="shared" si="28"/>
        <v>Shock</v>
      </c>
      <c r="H318" s="4">
        <f t="shared" si="24"/>
        <v>2</v>
      </c>
      <c r="I318" s="51">
        <v>1.8835690968444001</v>
      </c>
      <c r="J318" s="55">
        <v>53</v>
      </c>
      <c r="K318" s="6">
        <v>25</v>
      </c>
      <c r="L318" s="6">
        <v>0</v>
      </c>
      <c r="M318">
        <f t="shared" si="29"/>
        <v>1</v>
      </c>
      <c r="N318">
        <f t="shared" si="25"/>
        <v>1</v>
      </c>
      <c r="O318">
        <f t="shared" si="26"/>
        <v>0</v>
      </c>
    </row>
    <row r="319" spans="1:15" ht="17" thickTop="1" thickBot="1" x14ac:dyDescent="0.5">
      <c r="A319" s="50" t="s">
        <v>147</v>
      </c>
      <c r="B319" s="3" t="s">
        <v>784</v>
      </c>
      <c r="C319" s="3" t="s">
        <v>800</v>
      </c>
      <c r="D319" s="3" t="s">
        <v>801</v>
      </c>
      <c r="E319" s="3" t="str">
        <f t="shared" si="27"/>
        <v>AF2709_February</v>
      </c>
      <c r="F319" s="10">
        <v>23197.643569790518</v>
      </c>
      <c r="G319" s="4" t="str">
        <f t="shared" si="28"/>
        <v>No shock</v>
      </c>
      <c r="H319" s="4">
        <f t="shared" si="24"/>
        <v>0</v>
      </c>
      <c r="I319" s="51">
        <v>-1</v>
      </c>
      <c r="J319" s="55">
        <v>0</v>
      </c>
      <c r="K319" s="6">
        <v>0</v>
      </c>
      <c r="L319" s="6">
        <v>0</v>
      </c>
      <c r="M319">
        <f t="shared" si="29"/>
        <v>0</v>
      </c>
      <c r="N319">
        <f t="shared" si="25"/>
        <v>0</v>
      </c>
      <c r="O319">
        <f t="shared" si="26"/>
        <v>0</v>
      </c>
    </row>
    <row r="320" spans="1:15" ht="17" thickTop="1" thickBot="1" x14ac:dyDescent="0.5">
      <c r="A320" s="50" t="s">
        <v>147</v>
      </c>
      <c r="B320" s="3" t="s">
        <v>784</v>
      </c>
      <c r="C320" s="3" t="s">
        <v>802</v>
      </c>
      <c r="D320" s="3" t="s">
        <v>803</v>
      </c>
      <c r="E320" s="3" t="str">
        <f t="shared" si="27"/>
        <v>AF2710_February</v>
      </c>
      <c r="F320" s="10">
        <v>142710.41404500479</v>
      </c>
      <c r="G320" s="4" t="str">
        <f t="shared" si="28"/>
        <v>Shock</v>
      </c>
      <c r="H320" s="4">
        <f t="shared" si="24"/>
        <v>1</v>
      </c>
      <c r="I320" s="51">
        <v>-1</v>
      </c>
      <c r="J320" s="55">
        <v>0</v>
      </c>
      <c r="K320" s="6">
        <v>14</v>
      </c>
      <c r="L320" s="6">
        <v>0</v>
      </c>
      <c r="M320">
        <f t="shared" si="29"/>
        <v>0</v>
      </c>
      <c r="N320">
        <f t="shared" si="25"/>
        <v>1</v>
      </c>
      <c r="O320">
        <f t="shared" si="26"/>
        <v>0</v>
      </c>
    </row>
    <row r="321" spans="1:15" ht="17" thickTop="1" thickBot="1" x14ac:dyDescent="0.5">
      <c r="A321" s="50" t="s">
        <v>147</v>
      </c>
      <c r="B321" s="3" t="s">
        <v>784</v>
      </c>
      <c r="C321" s="3" t="s">
        <v>804</v>
      </c>
      <c r="D321" s="3" t="s">
        <v>805</v>
      </c>
      <c r="E321" s="3" t="str">
        <f t="shared" si="27"/>
        <v>AF2711_February</v>
      </c>
      <c r="F321" s="10">
        <v>193403.74808867835</v>
      </c>
      <c r="G321" s="4" t="str">
        <f t="shared" si="28"/>
        <v>Shock</v>
      </c>
      <c r="H321" s="4">
        <f t="shared" si="24"/>
        <v>1</v>
      </c>
      <c r="I321" s="51">
        <v>-0.62167689161554196</v>
      </c>
      <c r="J321" s="55">
        <v>37</v>
      </c>
      <c r="K321" s="6">
        <v>91</v>
      </c>
      <c r="L321" s="6">
        <v>0</v>
      </c>
      <c r="M321">
        <f t="shared" si="29"/>
        <v>0</v>
      </c>
      <c r="N321">
        <f t="shared" si="25"/>
        <v>1</v>
      </c>
      <c r="O321">
        <f t="shared" si="26"/>
        <v>0</v>
      </c>
    </row>
    <row r="322" spans="1:15" ht="17" thickTop="1" thickBot="1" x14ac:dyDescent="0.5">
      <c r="A322" s="50" t="s">
        <v>147</v>
      </c>
      <c r="B322" s="3" t="s">
        <v>784</v>
      </c>
      <c r="C322" s="3" t="s">
        <v>806</v>
      </c>
      <c r="D322" s="3" t="s">
        <v>807</v>
      </c>
      <c r="E322" s="3" t="str">
        <f t="shared" si="27"/>
        <v>AF2712_February</v>
      </c>
      <c r="F322" s="10">
        <v>28873.385547242004</v>
      </c>
      <c r="G322" s="4" t="str">
        <f t="shared" si="28"/>
        <v>No shock</v>
      </c>
      <c r="H322" s="4">
        <f t="shared" si="24"/>
        <v>0</v>
      </c>
      <c r="I322" s="51">
        <v>-0.98478856099787004</v>
      </c>
      <c r="J322" s="55">
        <v>1</v>
      </c>
      <c r="K322" s="6">
        <v>0</v>
      </c>
      <c r="L322" s="6">
        <v>0</v>
      </c>
      <c r="M322">
        <f t="shared" si="29"/>
        <v>0</v>
      </c>
      <c r="N322">
        <f t="shared" si="25"/>
        <v>0</v>
      </c>
      <c r="O322">
        <f t="shared" si="26"/>
        <v>0</v>
      </c>
    </row>
    <row r="323" spans="1:15" ht="17" thickTop="1" thickBot="1" x14ac:dyDescent="0.5">
      <c r="A323" s="50" t="s">
        <v>147</v>
      </c>
      <c r="B323" s="3" t="s">
        <v>784</v>
      </c>
      <c r="C323" s="3" t="s">
        <v>808</v>
      </c>
      <c r="D323" s="3" t="s">
        <v>809</v>
      </c>
      <c r="E323" s="3" t="str">
        <f t="shared" si="27"/>
        <v>AF2713_February</v>
      </c>
      <c r="F323" s="10">
        <v>17005.279026833305</v>
      </c>
      <c r="G323" s="4" t="str">
        <f t="shared" si="28"/>
        <v>No shock</v>
      </c>
      <c r="H323" s="4">
        <f t="shared" ref="H323:H386" si="30">SUM(M323:O323)</f>
        <v>0</v>
      </c>
      <c r="I323" s="51">
        <v>-0.94462901439645597</v>
      </c>
      <c r="J323" s="55">
        <v>1</v>
      </c>
      <c r="K323" s="6">
        <v>0</v>
      </c>
      <c r="L323" s="6">
        <v>0</v>
      </c>
      <c r="M323">
        <f t="shared" si="29"/>
        <v>0</v>
      </c>
      <c r="N323">
        <f t="shared" ref="N323:N386" si="31">IF(K323&gt;0, 1, 0)</f>
        <v>0</v>
      </c>
      <c r="O323">
        <f t="shared" ref="O323:O386" si="32">IF(L323&gt;0, 1, 0)</f>
        <v>0</v>
      </c>
    </row>
    <row r="324" spans="1:15" ht="17" thickTop="1" thickBot="1" x14ac:dyDescent="0.5">
      <c r="A324" s="50" t="s">
        <v>147</v>
      </c>
      <c r="B324" s="3" t="s">
        <v>784</v>
      </c>
      <c r="C324" s="3" t="s">
        <v>810</v>
      </c>
      <c r="D324" s="3" t="s">
        <v>811</v>
      </c>
      <c r="E324" s="3" t="str">
        <f t="shared" ref="E324:E387" si="33">_xlfn.CONCAT(D324,"_",A324)</f>
        <v>AF2714_February</v>
      </c>
      <c r="F324" s="10">
        <v>13211.840818676797</v>
      </c>
      <c r="G324" s="4" t="str">
        <f t="shared" ref="G324:G387" si="34">IF(H324&gt;0, "Shock", "No shock")</f>
        <v>Shock</v>
      </c>
      <c r="H324" s="4">
        <f t="shared" si="30"/>
        <v>1</v>
      </c>
      <c r="I324" s="51">
        <v>-1</v>
      </c>
      <c r="J324" s="55">
        <v>0</v>
      </c>
      <c r="K324" s="6">
        <v>1</v>
      </c>
      <c r="L324" s="6">
        <v>0</v>
      </c>
      <c r="M324">
        <f t="shared" ref="M324:M387" si="35">IF(I324&gt;=0.66, 1, 0)</f>
        <v>0</v>
      </c>
      <c r="N324">
        <f t="shared" si="31"/>
        <v>1</v>
      </c>
      <c r="O324">
        <f t="shared" si="32"/>
        <v>0</v>
      </c>
    </row>
    <row r="325" spans="1:15" ht="17" thickTop="1" thickBot="1" x14ac:dyDescent="0.5">
      <c r="A325" s="50" t="s">
        <v>147</v>
      </c>
      <c r="B325" s="3" t="s">
        <v>784</v>
      </c>
      <c r="C325" s="3" t="s">
        <v>812</v>
      </c>
      <c r="D325" s="3" t="s">
        <v>813</v>
      </c>
      <c r="E325" s="3" t="str">
        <f t="shared" si="33"/>
        <v>AF2715_February</v>
      </c>
      <c r="F325" s="10">
        <v>41997.03304671363</v>
      </c>
      <c r="G325" s="4" t="str">
        <f t="shared" si="34"/>
        <v>No shock</v>
      </c>
      <c r="H325" s="4">
        <f t="shared" si="30"/>
        <v>0</v>
      </c>
      <c r="I325" s="51">
        <v>-1</v>
      </c>
      <c r="J325" s="55">
        <v>0</v>
      </c>
      <c r="K325" s="6">
        <v>0</v>
      </c>
      <c r="L325" s="6">
        <v>0</v>
      </c>
      <c r="M325">
        <f t="shared" si="35"/>
        <v>0</v>
      </c>
      <c r="N325">
        <f t="shared" si="31"/>
        <v>0</v>
      </c>
      <c r="O325">
        <f t="shared" si="32"/>
        <v>0</v>
      </c>
    </row>
    <row r="326" spans="1:15" ht="17" thickTop="1" thickBot="1" x14ac:dyDescent="0.5">
      <c r="A326" s="50" t="s">
        <v>147</v>
      </c>
      <c r="B326" s="3" t="s">
        <v>784</v>
      </c>
      <c r="C326" s="3" t="s">
        <v>814</v>
      </c>
      <c r="D326" s="3" t="s">
        <v>815</v>
      </c>
      <c r="E326" s="3" t="str">
        <f t="shared" si="33"/>
        <v>AF2716_February</v>
      </c>
      <c r="F326" s="10">
        <v>6318.1829983420548</v>
      </c>
      <c r="G326" s="4" t="str">
        <f t="shared" si="34"/>
        <v>No shock</v>
      </c>
      <c r="H326" s="4">
        <f t="shared" si="30"/>
        <v>0</v>
      </c>
      <c r="I326" s="51">
        <v>-1</v>
      </c>
      <c r="J326" s="55">
        <v>0</v>
      </c>
      <c r="K326" s="6">
        <v>0</v>
      </c>
      <c r="L326" s="6">
        <v>0</v>
      </c>
      <c r="M326">
        <f t="shared" si="35"/>
        <v>0</v>
      </c>
      <c r="N326">
        <f t="shared" si="31"/>
        <v>0</v>
      </c>
      <c r="O326">
        <f t="shared" si="32"/>
        <v>0</v>
      </c>
    </row>
    <row r="327" spans="1:15" ht="17" thickTop="1" thickBot="1" x14ac:dyDescent="0.5">
      <c r="A327" s="50" t="s">
        <v>147</v>
      </c>
      <c r="B327" s="3" t="s">
        <v>816</v>
      </c>
      <c r="C327" s="3" t="s">
        <v>817</v>
      </c>
      <c r="D327" s="3" t="s">
        <v>818</v>
      </c>
      <c r="E327" s="3" t="str">
        <f t="shared" si="33"/>
        <v>AF2801_February</v>
      </c>
      <c r="F327" s="10">
        <v>301422.76446191</v>
      </c>
      <c r="G327" s="4" t="str">
        <f t="shared" si="34"/>
        <v>Shock</v>
      </c>
      <c r="H327" s="4">
        <f t="shared" si="30"/>
        <v>2</v>
      </c>
      <c r="I327" s="51">
        <v>-0.80999513941054302</v>
      </c>
      <c r="J327" s="55">
        <v>86</v>
      </c>
      <c r="K327" s="6">
        <v>210</v>
      </c>
      <c r="L327" s="6">
        <v>1</v>
      </c>
      <c r="M327">
        <f t="shared" si="35"/>
        <v>0</v>
      </c>
      <c r="N327">
        <f t="shared" si="31"/>
        <v>1</v>
      </c>
      <c r="O327">
        <f t="shared" si="32"/>
        <v>1</v>
      </c>
    </row>
    <row r="328" spans="1:15" ht="17" thickTop="1" thickBot="1" x14ac:dyDescent="0.5">
      <c r="A328" s="50" t="s">
        <v>147</v>
      </c>
      <c r="B328" s="3" t="s">
        <v>816</v>
      </c>
      <c r="C328" s="3" t="s">
        <v>819</v>
      </c>
      <c r="D328" s="3" t="s">
        <v>820</v>
      </c>
      <c r="E328" s="3" t="str">
        <f t="shared" si="33"/>
        <v>AF2802_February</v>
      </c>
      <c r="F328" s="10">
        <v>53327.089114672715</v>
      </c>
      <c r="G328" s="4" t="str">
        <f t="shared" si="34"/>
        <v>Shock</v>
      </c>
      <c r="H328" s="4">
        <f t="shared" si="30"/>
        <v>2</v>
      </c>
      <c r="I328" s="51">
        <v>3.5454545454545499</v>
      </c>
      <c r="J328" s="55">
        <v>1</v>
      </c>
      <c r="K328" s="6">
        <v>1</v>
      </c>
      <c r="L328" s="6">
        <v>0</v>
      </c>
      <c r="M328">
        <f t="shared" si="35"/>
        <v>1</v>
      </c>
      <c r="N328">
        <f t="shared" si="31"/>
        <v>1</v>
      </c>
      <c r="O328">
        <f t="shared" si="32"/>
        <v>0</v>
      </c>
    </row>
    <row r="329" spans="1:15" ht="17" thickTop="1" thickBot="1" x14ac:dyDescent="0.5">
      <c r="A329" s="50" t="s">
        <v>147</v>
      </c>
      <c r="B329" s="3" t="s">
        <v>816</v>
      </c>
      <c r="C329" s="3" t="s">
        <v>821</v>
      </c>
      <c r="D329" s="3" t="s">
        <v>822</v>
      </c>
      <c r="E329" s="3" t="str">
        <f t="shared" si="33"/>
        <v>AF2803_February</v>
      </c>
      <c r="F329" s="10">
        <v>57035.069562910809</v>
      </c>
      <c r="G329" s="4" t="str">
        <f t="shared" si="34"/>
        <v>No shock</v>
      </c>
      <c r="H329" s="4">
        <f t="shared" si="30"/>
        <v>0</v>
      </c>
      <c r="I329" s="51">
        <v>-1</v>
      </c>
      <c r="J329" s="55">
        <v>0</v>
      </c>
      <c r="K329" s="6">
        <v>0</v>
      </c>
      <c r="L329" s="6">
        <v>0</v>
      </c>
      <c r="M329">
        <f t="shared" si="35"/>
        <v>0</v>
      </c>
      <c r="N329">
        <f t="shared" si="31"/>
        <v>0</v>
      </c>
      <c r="O329">
        <f t="shared" si="32"/>
        <v>0</v>
      </c>
    </row>
    <row r="330" spans="1:15" ht="17" thickTop="1" thickBot="1" x14ac:dyDescent="0.5">
      <c r="A330" s="50" t="s">
        <v>147</v>
      </c>
      <c r="B330" s="3" t="s">
        <v>816</v>
      </c>
      <c r="C330" s="3" t="s">
        <v>823</v>
      </c>
      <c r="D330" s="3" t="s">
        <v>824</v>
      </c>
      <c r="E330" s="3" t="str">
        <f t="shared" si="33"/>
        <v>AF2804_February</v>
      </c>
      <c r="F330" s="10">
        <v>50675.126501181549</v>
      </c>
      <c r="G330" s="4" t="str">
        <f t="shared" si="34"/>
        <v>No shock</v>
      </c>
      <c r="H330" s="4">
        <f t="shared" si="30"/>
        <v>0</v>
      </c>
      <c r="I330" s="51">
        <v>-0.85955056179775302</v>
      </c>
      <c r="J330" s="55">
        <v>1</v>
      </c>
      <c r="K330" s="6">
        <v>0</v>
      </c>
      <c r="L330" s="6">
        <v>0</v>
      </c>
      <c r="M330">
        <f t="shared" si="35"/>
        <v>0</v>
      </c>
      <c r="N330">
        <f t="shared" si="31"/>
        <v>0</v>
      </c>
      <c r="O330">
        <f t="shared" si="32"/>
        <v>0</v>
      </c>
    </row>
    <row r="331" spans="1:15" ht="17" thickTop="1" thickBot="1" x14ac:dyDescent="0.5">
      <c r="A331" s="50" t="s">
        <v>147</v>
      </c>
      <c r="B331" s="3" t="s">
        <v>816</v>
      </c>
      <c r="C331" s="3" t="s">
        <v>825</v>
      </c>
      <c r="D331" s="3" t="s">
        <v>826</v>
      </c>
      <c r="E331" s="3" t="str">
        <f t="shared" si="33"/>
        <v>AF2805_February</v>
      </c>
      <c r="F331" s="10">
        <v>92609.931650762184</v>
      </c>
      <c r="G331" s="4" t="str">
        <f t="shared" si="34"/>
        <v>Shock</v>
      </c>
      <c r="H331" s="4">
        <f t="shared" si="30"/>
        <v>1</v>
      </c>
      <c r="I331" s="51">
        <v>-0.91762767710049398</v>
      </c>
      <c r="J331" s="55">
        <v>1</v>
      </c>
      <c r="K331" s="6">
        <v>1</v>
      </c>
      <c r="L331" s="6">
        <v>0</v>
      </c>
      <c r="M331">
        <f t="shared" si="35"/>
        <v>0</v>
      </c>
      <c r="N331">
        <f t="shared" si="31"/>
        <v>1</v>
      </c>
      <c r="O331">
        <f t="shared" si="32"/>
        <v>0</v>
      </c>
    </row>
    <row r="332" spans="1:15" ht="17" thickTop="1" thickBot="1" x14ac:dyDescent="0.5">
      <c r="A332" s="50" t="s">
        <v>147</v>
      </c>
      <c r="B332" s="3" t="s">
        <v>816</v>
      </c>
      <c r="C332" s="3" t="s">
        <v>827</v>
      </c>
      <c r="D332" s="3" t="s">
        <v>828</v>
      </c>
      <c r="E332" s="3" t="str">
        <f t="shared" si="33"/>
        <v>AF2806_February</v>
      </c>
      <c r="F332" s="10">
        <v>12851.901187599784</v>
      </c>
      <c r="G332" s="4" t="str">
        <f t="shared" si="34"/>
        <v>No shock</v>
      </c>
      <c r="H332" s="4">
        <f t="shared" si="30"/>
        <v>0</v>
      </c>
      <c r="I332" s="51">
        <v>0</v>
      </c>
      <c r="J332" s="55">
        <v>0</v>
      </c>
      <c r="K332" s="6">
        <v>0</v>
      </c>
      <c r="L332" s="6">
        <v>0</v>
      </c>
      <c r="M332">
        <f t="shared" si="35"/>
        <v>0</v>
      </c>
      <c r="N332">
        <f t="shared" si="31"/>
        <v>0</v>
      </c>
      <c r="O332">
        <f t="shared" si="32"/>
        <v>0</v>
      </c>
    </row>
    <row r="333" spans="1:15" ht="17" thickTop="1" thickBot="1" x14ac:dyDescent="0.5">
      <c r="A333" s="50" t="s">
        <v>147</v>
      </c>
      <c r="B333" s="3" t="s">
        <v>816</v>
      </c>
      <c r="C333" s="3" t="s">
        <v>829</v>
      </c>
      <c r="D333" s="3" t="s">
        <v>830</v>
      </c>
      <c r="E333" s="3" t="str">
        <f t="shared" si="33"/>
        <v>AF2807_February</v>
      </c>
      <c r="F333" s="10">
        <v>47612.773058296552</v>
      </c>
      <c r="G333" s="4" t="str">
        <f t="shared" si="34"/>
        <v>Shock</v>
      </c>
      <c r="H333" s="4">
        <f t="shared" si="30"/>
        <v>1</v>
      </c>
      <c r="I333" s="51">
        <v>-1</v>
      </c>
      <c r="J333" s="55">
        <v>0</v>
      </c>
      <c r="K333" s="6">
        <v>17</v>
      </c>
      <c r="L333" s="6">
        <v>0</v>
      </c>
      <c r="M333">
        <f t="shared" si="35"/>
        <v>0</v>
      </c>
      <c r="N333">
        <f t="shared" si="31"/>
        <v>1</v>
      </c>
      <c r="O333">
        <f t="shared" si="32"/>
        <v>0</v>
      </c>
    </row>
    <row r="334" spans="1:15" ht="17" thickTop="1" thickBot="1" x14ac:dyDescent="0.5">
      <c r="A334" s="50" t="s">
        <v>147</v>
      </c>
      <c r="B334" s="3" t="s">
        <v>816</v>
      </c>
      <c r="C334" s="3" t="s">
        <v>831</v>
      </c>
      <c r="D334" s="3" t="s">
        <v>832</v>
      </c>
      <c r="E334" s="3" t="str">
        <f t="shared" si="33"/>
        <v>AF2808_February</v>
      </c>
      <c r="F334" s="10">
        <v>58464.088627218647</v>
      </c>
      <c r="G334" s="4" t="str">
        <f t="shared" si="34"/>
        <v>No shock</v>
      </c>
      <c r="H334" s="4">
        <f t="shared" si="30"/>
        <v>0</v>
      </c>
      <c r="I334" s="51">
        <v>-0.11111111111111099</v>
      </c>
      <c r="J334" s="55">
        <v>4</v>
      </c>
      <c r="K334" s="6">
        <v>0</v>
      </c>
      <c r="L334" s="6">
        <v>0</v>
      </c>
      <c r="M334">
        <f t="shared" si="35"/>
        <v>0</v>
      </c>
      <c r="N334">
        <f t="shared" si="31"/>
        <v>0</v>
      </c>
      <c r="O334">
        <f t="shared" si="32"/>
        <v>0</v>
      </c>
    </row>
    <row r="335" spans="1:15" ht="17" thickTop="1" thickBot="1" x14ac:dyDescent="0.5">
      <c r="A335" s="50" t="s">
        <v>147</v>
      </c>
      <c r="B335" s="3" t="s">
        <v>816</v>
      </c>
      <c r="C335" s="3" t="s">
        <v>833</v>
      </c>
      <c r="D335" s="3" t="s">
        <v>834</v>
      </c>
      <c r="E335" s="3" t="str">
        <f t="shared" si="33"/>
        <v>AF2809_February</v>
      </c>
      <c r="F335" s="10">
        <v>35768.278825158784</v>
      </c>
      <c r="G335" s="4" t="str">
        <f t="shared" si="34"/>
        <v>No shock</v>
      </c>
      <c r="H335" s="4">
        <f t="shared" si="30"/>
        <v>0</v>
      </c>
      <c r="I335" s="51">
        <v>-1</v>
      </c>
      <c r="J335" s="55">
        <v>0</v>
      </c>
      <c r="K335" s="6">
        <v>0</v>
      </c>
      <c r="L335" s="6">
        <v>0</v>
      </c>
      <c r="M335">
        <f t="shared" si="35"/>
        <v>0</v>
      </c>
      <c r="N335">
        <f t="shared" si="31"/>
        <v>0</v>
      </c>
      <c r="O335">
        <f t="shared" si="32"/>
        <v>0</v>
      </c>
    </row>
    <row r="336" spans="1:15" ht="17" thickTop="1" thickBot="1" x14ac:dyDescent="0.5">
      <c r="A336" s="50" t="s">
        <v>147</v>
      </c>
      <c r="B336" s="3" t="s">
        <v>816</v>
      </c>
      <c r="C336" s="3" t="s">
        <v>835</v>
      </c>
      <c r="D336" s="3" t="s">
        <v>836</v>
      </c>
      <c r="E336" s="3" t="str">
        <f t="shared" si="33"/>
        <v>AF2810_February</v>
      </c>
      <c r="F336" s="10">
        <v>21080.605492291452</v>
      </c>
      <c r="G336" s="4" t="str">
        <f t="shared" si="34"/>
        <v>No shock</v>
      </c>
      <c r="H336" s="4">
        <f t="shared" si="30"/>
        <v>0</v>
      </c>
      <c r="I336" s="51">
        <v>-0.870801033591731</v>
      </c>
      <c r="J336" s="55">
        <v>4</v>
      </c>
      <c r="K336" s="6">
        <v>0</v>
      </c>
      <c r="L336" s="6">
        <v>0</v>
      </c>
      <c r="M336">
        <f t="shared" si="35"/>
        <v>0</v>
      </c>
      <c r="N336">
        <f t="shared" si="31"/>
        <v>0</v>
      </c>
      <c r="O336">
        <f t="shared" si="32"/>
        <v>0</v>
      </c>
    </row>
    <row r="337" spans="1:15" ht="17" thickTop="1" thickBot="1" x14ac:dyDescent="0.5">
      <c r="A337" s="50" t="s">
        <v>147</v>
      </c>
      <c r="B337" s="3" t="s">
        <v>816</v>
      </c>
      <c r="C337" s="3" t="s">
        <v>837</v>
      </c>
      <c r="D337" s="3" t="s">
        <v>838</v>
      </c>
      <c r="E337" s="3" t="str">
        <f t="shared" si="33"/>
        <v>AF2811_February</v>
      </c>
      <c r="F337" s="10">
        <v>95848.363852530689</v>
      </c>
      <c r="G337" s="4" t="str">
        <f t="shared" si="34"/>
        <v>Shock</v>
      </c>
      <c r="H337" s="4">
        <f t="shared" si="30"/>
        <v>1</v>
      </c>
      <c r="I337" s="51">
        <v>-1</v>
      </c>
      <c r="J337" s="55">
        <v>0</v>
      </c>
      <c r="K337" s="6">
        <v>2</v>
      </c>
      <c r="L337" s="6">
        <v>0</v>
      </c>
      <c r="M337">
        <f t="shared" si="35"/>
        <v>0</v>
      </c>
      <c r="N337">
        <f t="shared" si="31"/>
        <v>1</v>
      </c>
      <c r="O337">
        <f t="shared" si="32"/>
        <v>0</v>
      </c>
    </row>
    <row r="338" spans="1:15" ht="17" thickTop="1" thickBot="1" x14ac:dyDescent="0.5">
      <c r="A338" s="50" t="s">
        <v>147</v>
      </c>
      <c r="B338" s="3" t="s">
        <v>839</v>
      </c>
      <c r="C338" s="3" t="s">
        <v>840</v>
      </c>
      <c r="D338" s="3" t="s">
        <v>841</v>
      </c>
      <c r="E338" s="3" t="str">
        <f t="shared" si="33"/>
        <v>AF2901_February</v>
      </c>
      <c r="F338" s="10">
        <v>131142.56481446885</v>
      </c>
      <c r="G338" s="4" t="str">
        <f t="shared" si="34"/>
        <v>Shock</v>
      </c>
      <c r="H338" s="4">
        <f t="shared" si="30"/>
        <v>1</v>
      </c>
      <c r="I338" s="51">
        <v>-1</v>
      </c>
      <c r="J338" s="55">
        <v>0</v>
      </c>
      <c r="K338" s="6">
        <v>53</v>
      </c>
      <c r="L338" s="6">
        <v>0</v>
      </c>
      <c r="M338">
        <f t="shared" si="35"/>
        <v>0</v>
      </c>
      <c r="N338">
        <f t="shared" si="31"/>
        <v>1</v>
      </c>
      <c r="O338">
        <f t="shared" si="32"/>
        <v>0</v>
      </c>
    </row>
    <row r="339" spans="1:15" ht="17" thickTop="1" thickBot="1" x14ac:dyDescent="0.5">
      <c r="A339" s="50" t="s">
        <v>147</v>
      </c>
      <c r="B339" s="3" t="s">
        <v>839</v>
      </c>
      <c r="C339" s="3" t="s">
        <v>842</v>
      </c>
      <c r="D339" s="3" t="s">
        <v>843</v>
      </c>
      <c r="E339" s="3" t="str">
        <f t="shared" si="33"/>
        <v>AF2902_February</v>
      </c>
      <c r="F339" s="10">
        <v>270987.92130465241</v>
      </c>
      <c r="G339" s="4" t="str">
        <f t="shared" si="34"/>
        <v>No shock</v>
      </c>
      <c r="H339" s="4">
        <f t="shared" si="30"/>
        <v>0</v>
      </c>
      <c r="I339" s="51">
        <v>-1</v>
      </c>
      <c r="J339" s="55">
        <v>0</v>
      </c>
      <c r="K339" s="6">
        <v>0</v>
      </c>
      <c r="L339" s="6">
        <v>0</v>
      </c>
      <c r="M339">
        <f t="shared" si="35"/>
        <v>0</v>
      </c>
      <c r="N339">
        <f t="shared" si="31"/>
        <v>0</v>
      </c>
      <c r="O339">
        <f t="shared" si="32"/>
        <v>0</v>
      </c>
    </row>
    <row r="340" spans="1:15" ht="17" thickTop="1" thickBot="1" x14ac:dyDescent="0.5">
      <c r="A340" s="50" t="s">
        <v>147</v>
      </c>
      <c r="B340" s="3" t="s">
        <v>839</v>
      </c>
      <c r="C340" s="3" t="s">
        <v>844</v>
      </c>
      <c r="D340" s="3" t="s">
        <v>845</v>
      </c>
      <c r="E340" s="3" t="str">
        <f t="shared" si="33"/>
        <v>AF2903_February</v>
      </c>
      <c r="F340" s="10">
        <v>90472.026097633599</v>
      </c>
      <c r="G340" s="4" t="str">
        <f t="shared" si="34"/>
        <v>No shock</v>
      </c>
      <c r="H340" s="4">
        <f t="shared" si="30"/>
        <v>0</v>
      </c>
      <c r="I340" s="51">
        <v>-1</v>
      </c>
      <c r="J340" s="55">
        <v>0</v>
      </c>
      <c r="K340" s="6">
        <v>0</v>
      </c>
      <c r="L340" s="6">
        <v>0</v>
      </c>
      <c r="M340">
        <f t="shared" si="35"/>
        <v>0</v>
      </c>
      <c r="N340">
        <f t="shared" si="31"/>
        <v>0</v>
      </c>
      <c r="O340">
        <f t="shared" si="32"/>
        <v>0</v>
      </c>
    </row>
    <row r="341" spans="1:15" ht="17" thickTop="1" thickBot="1" x14ac:dyDescent="0.5">
      <c r="A341" s="50" t="s">
        <v>147</v>
      </c>
      <c r="B341" s="3" t="s">
        <v>839</v>
      </c>
      <c r="C341" s="3" t="s">
        <v>846</v>
      </c>
      <c r="D341" s="3" t="s">
        <v>847</v>
      </c>
      <c r="E341" s="3" t="str">
        <f t="shared" si="33"/>
        <v>AF2904_February</v>
      </c>
      <c r="F341" s="10">
        <v>99538.322227648838</v>
      </c>
      <c r="G341" s="4" t="str">
        <f t="shared" si="34"/>
        <v>No shock</v>
      </c>
      <c r="H341" s="4">
        <f t="shared" si="30"/>
        <v>0</v>
      </c>
      <c r="I341" s="51">
        <v>-1</v>
      </c>
      <c r="J341" s="55">
        <v>0</v>
      </c>
      <c r="K341" s="6">
        <v>0</v>
      </c>
      <c r="L341" s="6">
        <v>0</v>
      </c>
      <c r="M341">
        <f t="shared" si="35"/>
        <v>0</v>
      </c>
      <c r="N341">
        <f t="shared" si="31"/>
        <v>0</v>
      </c>
      <c r="O341">
        <f t="shared" si="32"/>
        <v>0</v>
      </c>
    </row>
    <row r="342" spans="1:15" ht="17" thickTop="1" thickBot="1" x14ac:dyDescent="0.5">
      <c r="A342" s="50" t="s">
        <v>147</v>
      </c>
      <c r="B342" s="3" t="s">
        <v>839</v>
      </c>
      <c r="C342" s="3" t="s">
        <v>848</v>
      </c>
      <c r="D342" s="3" t="s">
        <v>849</v>
      </c>
      <c r="E342" s="3" t="str">
        <f t="shared" si="33"/>
        <v>AF2905_February</v>
      </c>
      <c r="F342" s="10">
        <v>82088.195047457935</v>
      </c>
      <c r="G342" s="4" t="str">
        <f t="shared" si="34"/>
        <v>No shock</v>
      </c>
      <c r="H342" s="4">
        <f t="shared" si="30"/>
        <v>0</v>
      </c>
      <c r="I342" s="51">
        <v>-1</v>
      </c>
      <c r="J342" s="55">
        <v>0</v>
      </c>
      <c r="K342" s="6">
        <v>0</v>
      </c>
      <c r="L342" s="6">
        <v>0</v>
      </c>
      <c r="M342">
        <f t="shared" si="35"/>
        <v>0</v>
      </c>
      <c r="N342">
        <f t="shared" si="31"/>
        <v>0</v>
      </c>
      <c r="O342">
        <f t="shared" si="32"/>
        <v>0</v>
      </c>
    </row>
    <row r="343" spans="1:15" ht="17" thickTop="1" thickBot="1" x14ac:dyDescent="0.5">
      <c r="A343" s="50" t="s">
        <v>147</v>
      </c>
      <c r="B343" s="3" t="s">
        <v>839</v>
      </c>
      <c r="C343" s="3" t="s">
        <v>850</v>
      </c>
      <c r="D343" s="3" t="s">
        <v>851</v>
      </c>
      <c r="E343" s="3" t="str">
        <f t="shared" si="33"/>
        <v>AF2906_February</v>
      </c>
      <c r="F343" s="10">
        <v>131980.73220792171</v>
      </c>
      <c r="G343" s="4" t="str">
        <f t="shared" si="34"/>
        <v>Shock</v>
      </c>
      <c r="H343" s="4">
        <f t="shared" si="30"/>
        <v>1</v>
      </c>
      <c r="I343" s="51">
        <v>-0.73684210526315796</v>
      </c>
      <c r="J343" s="55">
        <v>1</v>
      </c>
      <c r="K343" s="6">
        <v>2</v>
      </c>
      <c r="L343" s="6">
        <v>0</v>
      </c>
      <c r="M343">
        <f t="shared" si="35"/>
        <v>0</v>
      </c>
      <c r="N343">
        <f t="shared" si="31"/>
        <v>1</v>
      </c>
      <c r="O343">
        <f t="shared" si="32"/>
        <v>0</v>
      </c>
    </row>
    <row r="344" spans="1:15" ht="17" thickTop="1" thickBot="1" x14ac:dyDescent="0.5">
      <c r="A344" s="50" t="s">
        <v>147</v>
      </c>
      <c r="B344" s="3" t="s">
        <v>839</v>
      </c>
      <c r="C344" s="3" t="s">
        <v>852</v>
      </c>
      <c r="D344" s="3" t="s">
        <v>853</v>
      </c>
      <c r="E344" s="3" t="str">
        <f t="shared" si="33"/>
        <v>AF2907_February</v>
      </c>
      <c r="F344" s="10">
        <v>185972.1790852125</v>
      </c>
      <c r="G344" s="4" t="str">
        <f t="shared" si="34"/>
        <v>Shock</v>
      </c>
      <c r="H344" s="4">
        <f t="shared" si="30"/>
        <v>1</v>
      </c>
      <c r="I344" s="51">
        <v>-0.73206924979389898</v>
      </c>
      <c r="J344" s="55">
        <v>13</v>
      </c>
      <c r="K344" s="6">
        <v>2</v>
      </c>
      <c r="L344" s="6">
        <v>0</v>
      </c>
      <c r="M344">
        <f t="shared" si="35"/>
        <v>0</v>
      </c>
      <c r="N344">
        <f t="shared" si="31"/>
        <v>1</v>
      </c>
      <c r="O344">
        <f t="shared" si="32"/>
        <v>0</v>
      </c>
    </row>
    <row r="345" spans="1:15" ht="17" thickTop="1" thickBot="1" x14ac:dyDescent="0.5">
      <c r="A345" s="50" t="s">
        <v>147</v>
      </c>
      <c r="B345" s="3" t="s">
        <v>839</v>
      </c>
      <c r="C345" s="3" t="s">
        <v>854</v>
      </c>
      <c r="D345" s="3" t="s">
        <v>855</v>
      </c>
      <c r="E345" s="3" t="str">
        <f t="shared" si="33"/>
        <v>AF2908_February</v>
      </c>
      <c r="F345" s="10">
        <v>133410.40021120707</v>
      </c>
      <c r="G345" s="4" t="str">
        <f t="shared" si="34"/>
        <v>Shock</v>
      </c>
      <c r="H345" s="4">
        <f t="shared" si="30"/>
        <v>1</v>
      </c>
      <c r="I345" s="51">
        <v>-1</v>
      </c>
      <c r="J345" s="55">
        <v>0</v>
      </c>
      <c r="K345" s="6">
        <v>3</v>
      </c>
      <c r="L345" s="6">
        <v>0</v>
      </c>
      <c r="M345">
        <f t="shared" si="35"/>
        <v>0</v>
      </c>
      <c r="N345">
        <f t="shared" si="31"/>
        <v>1</v>
      </c>
      <c r="O345">
        <f t="shared" si="32"/>
        <v>0</v>
      </c>
    </row>
    <row r="346" spans="1:15" ht="17" thickTop="1" thickBot="1" x14ac:dyDescent="0.5">
      <c r="A346" s="50" t="s">
        <v>147</v>
      </c>
      <c r="B346" s="3" t="s">
        <v>839</v>
      </c>
      <c r="C346" s="3" t="s">
        <v>856</v>
      </c>
      <c r="D346" s="3" t="s">
        <v>857</v>
      </c>
      <c r="E346" s="3" t="str">
        <f t="shared" si="33"/>
        <v>AF2909_February</v>
      </c>
      <c r="F346" s="10">
        <v>100400.55913185516</v>
      </c>
      <c r="G346" s="4" t="str">
        <f t="shared" si="34"/>
        <v>Shock</v>
      </c>
      <c r="H346" s="4">
        <f t="shared" si="30"/>
        <v>1</v>
      </c>
      <c r="I346" s="51">
        <v>-1</v>
      </c>
      <c r="J346" s="55">
        <v>0</v>
      </c>
      <c r="K346" s="6">
        <v>3</v>
      </c>
      <c r="L346" s="6">
        <v>0</v>
      </c>
      <c r="M346">
        <f t="shared" si="35"/>
        <v>0</v>
      </c>
      <c r="N346">
        <f t="shared" si="31"/>
        <v>1</v>
      </c>
      <c r="O346">
        <f t="shared" si="32"/>
        <v>0</v>
      </c>
    </row>
    <row r="347" spans="1:15" ht="17" thickTop="1" thickBot="1" x14ac:dyDescent="0.5">
      <c r="A347" s="50" t="s">
        <v>147</v>
      </c>
      <c r="B347" s="3" t="s">
        <v>839</v>
      </c>
      <c r="C347" s="3" t="s">
        <v>858</v>
      </c>
      <c r="D347" s="3" t="s">
        <v>859</v>
      </c>
      <c r="E347" s="3" t="str">
        <f t="shared" si="33"/>
        <v>AF2910_February</v>
      </c>
      <c r="F347" s="10">
        <v>87978.436970668976</v>
      </c>
      <c r="G347" s="4" t="str">
        <f t="shared" si="34"/>
        <v>No shock</v>
      </c>
      <c r="H347" s="4">
        <f t="shared" si="30"/>
        <v>0</v>
      </c>
      <c r="I347" s="51">
        <v>-1</v>
      </c>
      <c r="J347" s="55">
        <v>0</v>
      </c>
      <c r="K347" s="6">
        <v>0</v>
      </c>
      <c r="L347" s="6">
        <v>0</v>
      </c>
      <c r="M347">
        <f t="shared" si="35"/>
        <v>0</v>
      </c>
      <c r="N347">
        <f t="shared" si="31"/>
        <v>0</v>
      </c>
      <c r="O347">
        <f t="shared" si="32"/>
        <v>0</v>
      </c>
    </row>
    <row r="348" spans="1:15" ht="17" thickTop="1" thickBot="1" x14ac:dyDescent="0.5">
      <c r="A348" s="50" t="s">
        <v>147</v>
      </c>
      <c r="B348" s="3" t="s">
        <v>839</v>
      </c>
      <c r="C348" s="3" t="s">
        <v>860</v>
      </c>
      <c r="D348" s="3" t="s">
        <v>861</v>
      </c>
      <c r="E348" s="3" t="str">
        <f t="shared" si="33"/>
        <v>AF2911_February</v>
      </c>
      <c r="F348" s="10">
        <v>34134.929228080087</v>
      </c>
      <c r="G348" s="4" t="str">
        <f t="shared" si="34"/>
        <v>No shock</v>
      </c>
      <c r="H348" s="4">
        <f t="shared" si="30"/>
        <v>0</v>
      </c>
      <c r="I348" s="51">
        <v>0</v>
      </c>
      <c r="J348" s="55">
        <v>0</v>
      </c>
      <c r="K348" s="6">
        <v>0</v>
      </c>
      <c r="L348" s="6">
        <v>0</v>
      </c>
      <c r="M348">
        <f t="shared" si="35"/>
        <v>0</v>
      </c>
      <c r="N348">
        <f t="shared" si="31"/>
        <v>0</v>
      </c>
      <c r="O348">
        <f t="shared" si="32"/>
        <v>0</v>
      </c>
    </row>
    <row r="349" spans="1:15" ht="17" thickTop="1" thickBot="1" x14ac:dyDescent="0.5">
      <c r="A349" s="50" t="s">
        <v>147</v>
      </c>
      <c r="B349" s="3" t="s">
        <v>839</v>
      </c>
      <c r="C349" s="3" t="s">
        <v>862</v>
      </c>
      <c r="D349" s="3" t="s">
        <v>863</v>
      </c>
      <c r="E349" s="3" t="str">
        <f t="shared" si="33"/>
        <v>AF2912_February</v>
      </c>
      <c r="F349" s="10">
        <v>47633.866458452911</v>
      </c>
      <c r="G349" s="4" t="str">
        <f t="shared" si="34"/>
        <v>No shock</v>
      </c>
      <c r="H349" s="4">
        <f t="shared" si="30"/>
        <v>0</v>
      </c>
      <c r="I349" s="51">
        <v>-1</v>
      </c>
      <c r="J349" s="55">
        <v>0</v>
      </c>
      <c r="K349" s="6">
        <v>0</v>
      </c>
      <c r="L349" s="6">
        <v>0</v>
      </c>
      <c r="M349">
        <f t="shared" si="35"/>
        <v>0</v>
      </c>
      <c r="N349">
        <f t="shared" si="31"/>
        <v>0</v>
      </c>
      <c r="O349">
        <f t="shared" si="32"/>
        <v>0</v>
      </c>
    </row>
    <row r="350" spans="1:15" ht="17" thickTop="1" thickBot="1" x14ac:dyDescent="0.5">
      <c r="A350" s="50" t="s">
        <v>147</v>
      </c>
      <c r="B350" s="3" t="s">
        <v>839</v>
      </c>
      <c r="C350" s="3" t="s">
        <v>864</v>
      </c>
      <c r="D350" s="3" t="s">
        <v>865</v>
      </c>
      <c r="E350" s="3" t="str">
        <f t="shared" si="33"/>
        <v>AF2913_February</v>
      </c>
      <c r="F350" s="10">
        <v>87938.889850469001</v>
      </c>
      <c r="G350" s="4" t="str">
        <f t="shared" si="34"/>
        <v>Shock</v>
      </c>
      <c r="H350" s="4">
        <f t="shared" si="30"/>
        <v>1</v>
      </c>
      <c r="I350" s="51">
        <v>-1</v>
      </c>
      <c r="J350" s="55">
        <v>0</v>
      </c>
      <c r="K350" s="6">
        <v>8</v>
      </c>
      <c r="L350" s="6">
        <v>0</v>
      </c>
      <c r="M350">
        <f t="shared" si="35"/>
        <v>0</v>
      </c>
      <c r="N350">
        <f t="shared" si="31"/>
        <v>1</v>
      </c>
      <c r="O350">
        <f t="shared" si="32"/>
        <v>0</v>
      </c>
    </row>
    <row r="351" spans="1:15" ht="17" thickTop="1" thickBot="1" x14ac:dyDescent="0.5">
      <c r="A351" s="50" t="s">
        <v>147</v>
      </c>
      <c r="B351" s="3" t="s">
        <v>839</v>
      </c>
      <c r="C351" s="3" t="s">
        <v>866</v>
      </c>
      <c r="D351" s="3" t="s">
        <v>867</v>
      </c>
      <c r="E351" s="3" t="str">
        <f t="shared" si="33"/>
        <v>AF2914_February</v>
      </c>
      <c r="F351" s="10">
        <v>39350.676430961837</v>
      </c>
      <c r="G351" s="4" t="str">
        <f t="shared" si="34"/>
        <v>No shock</v>
      </c>
      <c r="H351" s="4">
        <f t="shared" si="30"/>
        <v>0</v>
      </c>
      <c r="I351" s="51">
        <v>-1</v>
      </c>
      <c r="J351" s="55">
        <v>0</v>
      </c>
      <c r="K351" s="6">
        <v>0</v>
      </c>
      <c r="L351" s="6">
        <v>0</v>
      </c>
      <c r="M351">
        <f t="shared" si="35"/>
        <v>0</v>
      </c>
      <c r="N351">
        <f t="shared" si="31"/>
        <v>0</v>
      </c>
      <c r="O351">
        <f t="shared" si="32"/>
        <v>0</v>
      </c>
    </row>
    <row r="352" spans="1:15" ht="17" thickTop="1" thickBot="1" x14ac:dyDescent="0.5">
      <c r="A352" s="50" t="s">
        <v>147</v>
      </c>
      <c r="B352" s="3" t="s">
        <v>868</v>
      </c>
      <c r="C352" s="3" t="s">
        <v>869</v>
      </c>
      <c r="D352" s="3" t="s">
        <v>870</v>
      </c>
      <c r="E352" s="3" t="str">
        <f t="shared" si="33"/>
        <v>AF3001_February</v>
      </c>
      <c r="F352" s="10">
        <v>298023.6951527333</v>
      </c>
      <c r="G352" s="4" t="str">
        <f t="shared" si="34"/>
        <v>Shock</v>
      </c>
      <c r="H352" s="4">
        <f t="shared" si="30"/>
        <v>1</v>
      </c>
      <c r="I352" s="51">
        <v>-0.86078056216653398</v>
      </c>
      <c r="J352" s="55">
        <v>179</v>
      </c>
      <c r="K352" s="6">
        <v>304</v>
      </c>
      <c r="L352" s="6">
        <v>0</v>
      </c>
      <c r="M352">
        <f t="shared" si="35"/>
        <v>0</v>
      </c>
      <c r="N352">
        <f t="shared" si="31"/>
        <v>1</v>
      </c>
      <c r="O352">
        <f t="shared" si="32"/>
        <v>0</v>
      </c>
    </row>
    <row r="353" spans="1:15" ht="17" thickTop="1" thickBot="1" x14ac:dyDescent="0.5">
      <c r="A353" s="50" t="s">
        <v>147</v>
      </c>
      <c r="B353" s="3" t="s">
        <v>868</v>
      </c>
      <c r="C353" s="3" t="s">
        <v>871</v>
      </c>
      <c r="D353" s="3" t="s">
        <v>872</v>
      </c>
      <c r="E353" s="3" t="str">
        <f t="shared" si="33"/>
        <v>AF3002_February</v>
      </c>
      <c r="F353" s="10">
        <v>333990.30015547806</v>
      </c>
      <c r="G353" s="4" t="str">
        <f t="shared" si="34"/>
        <v>No shock</v>
      </c>
      <c r="H353" s="4">
        <f t="shared" si="30"/>
        <v>0</v>
      </c>
      <c r="I353" s="51">
        <v>-0.98101385988228595</v>
      </c>
      <c r="J353" s="55">
        <v>2</v>
      </c>
      <c r="K353" s="6">
        <v>0</v>
      </c>
      <c r="L353" s="6">
        <v>0</v>
      </c>
      <c r="M353">
        <f t="shared" si="35"/>
        <v>0</v>
      </c>
      <c r="N353">
        <f t="shared" si="31"/>
        <v>0</v>
      </c>
      <c r="O353">
        <f t="shared" si="32"/>
        <v>0</v>
      </c>
    </row>
    <row r="354" spans="1:15" ht="17" thickTop="1" thickBot="1" x14ac:dyDescent="0.5">
      <c r="A354" s="50" t="s">
        <v>147</v>
      </c>
      <c r="B354" s="3" t="s">
        <v>868</v>
      </c>
      <c r="C354" s="3" t="s">
        <v>873</v>
      </c>
      <c r="D354" s="3" t="s">
        <v>874</v>
      </c>
      <c r="E354" s="3" t="str">
        <f t="shared" si="33"/>
        <v>AF3003_February</v>
      </c>
      <c r="F354" s="10">
        <v>131399.94560895645</v>
      </c>
      <c r="G354" s="4" t="str">
        <f t="shared" si="34"/>
        <v>No shock</v>
      </c>
      <c r="H354" s="4">
        <f t="shared" si="30"/>
        <v>0</v>
      </c>
      <c r="I354" s="51">
        <v>-1</v>
      </c>
      <c r="J354" s="55">
        <v>0</v>
      </c>
      <c r="K354" s="6">
        <v>0</v>
      </c>
      <c r="L354" s="6">
        <v>0</v>
      </c>
      <c r="M354">
        <f t="shared" si="35"/>
        <v>0</v>
      </c>
      <c r="N354">
        <f t="shared" si="31"/>
        <v>0</v>
      </c>
      <c r="O354">
        <f t="shared" si="32"/>
        <v>0</v>
      </c>
    </row>
    <row r="355" spans="1:15" ht="17" thickTop="1" thickBot="1" x14ac:dyDescent="0.5">
      <c r="A355" s="50" t="s">
        <v>147</v>
      </c>
      <c r="B355" s="3" t="s">
        <v>868</v>
      </c>
      <c r="C355" s="3" t="s">
        <v>875</v>
      </c>
      <c r="D355" s="3" t="s">
        <v>876</v>
      </c>
      <c r="E355" s="3" t="str">
        <f t="shared" si="33"/>
        <v>AF3004_February</v>
      </c>
      <c r="F355" s="10">
        <v>263900.08134136122</v>
      </c>
      <c r="G355" s="4" t="str">
        <f t="shared" si="34"/>
        <v>Shock</v>
      </c>
      <c r="H355" s="4">
        <f t="shared" si="30"/>
        <v>1</v>
      </c>
      <c r="I355" s="51">
        <v>-1</v>
      </c>
      <c r="J355" s="55">
        <v>0</v>
      </c>
      <c r="K355" s="6">
        <v>23</v>
      </c>
      <c r="L355" s="6">
        <v>0</v>
      </c>
      <c r="M355">
        <f t="shared" si="35"/>
        <v>0</v>
      </c>
      <c r="N355">
        <f t="shared" si="31"/>
        <v>1</v>
      </c>
      <c r="O355">
        <f t="shared" si="32"/>
        <v>0</v>
      </c>
    </row>
    <row r="356" spans="1:15" ht="17" thickTop="1" thickBot="1" x14ac:dyDescent="0.5">
      <c r="A356" s="50" t="s">
        <v>147</v>
      </c>
      <c r="B356" s="3" t="s">
        <v>868</v>
      </c>
      <c r="C356" s="3" t="s">
        <v>877</v>
      </c>
      <c r="D356" s="3" t="s">
        <v>878</v>
      </c>
      <c r="E356" s="3" t="str">
        <f t="shared" si="33"/>
        <v>AF3005_February</v>
      </c>
      <c r="F356" s="10">
        <v>44764.92981276122</v>
      </c>
      <c r="G356" s="4" t="str">
        <f t="shared" si="34"/>
        <v>No shock</v>
      </c>
      <c r="H356" s="4">
        <f t="shared" si="30"/>
        <v>0</v>
      </c>
      <c r="I356" s="51">
        <v>-1</v>
      </c>
      <c r="J356" s="55">
        <v>0</v>
      </c>
      <c r="K356" s="6">
        <v>0</v>
      </c>
      <c r="L356" s="6">
        <v>0</v>
      </c>
      <c r="M356">
        <f t="shared" si="35"/>
        <v>0</v>
      </c>
      <c r="N356">
        <f t="shared" si="31"/>
        <v>0</v>
      </c>
      <c r="O356">
        <f t="shared" si="32"/>
        <v>0</v>
      </c>
    </row>
    <row r="357" spans="1:15" ht="17" thickTop="1" thickBot="1" x14ac:dyDescent="0.5">
      <c r="A357" s="50" t="s">
        <v>147</v>
      </c>
      <c r="B357" s="3" t="s">
        <v>868</v>
      </c>
      <c r="C357" s="3" t="s">
        <v>879</v>
      </c>
      <c r="D357" s="3" t="s">
        <v>880</v>
      </c>
      <c r="E357" s="3" t="str">
        <f t="shared" si="33"/>
        <v>AF3006_February</v>
      </c>
      <c r="F357" s="10">
        <v>177683.71780430028</v>
      </c>
      <c r="G357" s="4" t="str">
        <f t="shared" si="34"/>
        <v>Shock</v>
      </c>
      <c r="H357" s="4">
        <f t="shared" si="30"/>
        <v>1</v>
      </c>
      <c r="I357" s="51">
        <v>-0.401709401709402</v>
      </c>
      <c r="J357" s="55">
        <v>35</v>
      </c>
      <c r="K357" s="6">
        <v>15</v>
      </c>
      <c r="L357" s="6">
        <v>0</v>
      </c>
      <c r="M357">
        <f t="shared" si="35"/>
        <v>0</v>
      </c>
      <c r="N357">
        <f t="shared" si="31"/>
        <v>1</v>
      </c>
      <c r="O357">
        <f t="shared" si="32"/>
        <v>0</v>
      </c>
    </row>
    <row r="358" spans="1:15" ht="17" thickTop="1" thickBot="1" x14ac:dyDescent="0.5">
      <c r="A358" s="50" t="s">
        <v>147</v>
      </c>
      <c r="B358" s="3" t="s">
        <v>868</v>
      </c>
      <c r="C358" s="3" t="s">
        <v>881</v>
      </c>
      <c r="D358" s="3" t="s">
        <v>882</v>
      </c>
      <c r="E358" s="3" t="str">
        <f t="shared" si="33"/>
        <v>AF3007_February</v>
      </c>
      <c r="F358" s="10">
        <v>141879.53502527444</v>
      </c>
      <c r="G358" s="4" t="str">
        <f t="shared" si="34"/>
        <v>No shock</v>
      </c>
      <c r="H358" s="4">
        <f t="shared" si="30"/>
        <v>0</v>
      </c>
      <c r="I358" s="51">
        <v>-1</v>
      </c>
      <c r="J358" s="55">
        <v>0</v>
      </c>
      <c r="K358" s="6">
        <v>0</v>
      </c>
      <c r="L358" s="6">
        <v>0</v>
      </c>
      <c r="M358">
        <f t="shared" si="35"/>
        <v>0</v>
      </c>
      <c r="N358">
        <f t="shared" si="31"/>
        <v>0</v>
      </c>
      <c r="O358">
        <f t="shared" si="32"/>
        <v>0</v>
      </c>
    </row>
    <row r="359" spans="1:15" ht="17" thickTop="1" thickBot="1" x14ac:dyDescent="0.5">
      <c r="A359" s="50" t="s">
        <v>147</v>
      </c>
      <c r="B359" s="3" t="s">
        <v>868</v>
      </c>
      <c r="C359" s="3" t="s">
        <v>883</v>
      </c>
      <c r="D359" s="3" t="s">
        <v>884</v>
      </c>
      <c r="E359" s="3" t="str">
        <f t="shared" si="33"/>
        <v>AF3008_February</v>
      </c>
      <c r="F359" s="10">
        <v>70638.720487316808</v>
      </c>
      <c r="G359" s="4" t="str">
        <f t="shared" si="34"/>
        <v>No shock</v>
      </c>
      <c r="H359" s="4">
        <f t="shared" si="30"/>
        <v>0</v>
      </c>
      <c r="I359" s="51">
        <v>-0.99253285543608105</v>
      </c>
      <c r="J359" s="55">
        <v>1</v>
      </c>
      <c r="K359" s="6">
        <v>0</v>
      </c>
      <c r="L359" s="6">
        <v>0</v>
      </c>
      <c r="M359">
        <f t="shared" si="35"/>
        <v>0</v>
      </c>
      <c r="N359">
        <f t="shared" si="31"/>
        <v>0</v>
      </c>
      <c r="O359">
        <f t="shared" si="32"/>
        <v>0</v>
      </c>
    </row>
    <row r="360" spans="1:15" ht="17" thickTop="1" thickBot="1" x14ac:dyDescent="0.5">
      <c r="A360" s="50" t="s">
        <v>147</v>
      </c>
      <c r="B360" s="3" t="s">
        <v>868</v>
      </c>
      <c r="C360" s="3" t="s">
        <v>885</v>
      </c>
      <c r="D360" s="3" t="s">
        <v>886</v>
      </c>
      <c r="E360" s="3" t="str">
        <f t="shared" si="33"/>
        <v>AF3009_February</v>
      </c>
      <c r="F360" s="10">
        <v>137595.22820131711</v>
      </c>
      <c r="G360" s="4" t="str">
        <f t="shared" si="34"/>
        <v>Shock</v>
      </c>
      <c r="H360" s="4">
        <f t="shared" si="30"/>
        <v>1</v>
      </c>
      <c r="I360" s="51">
        <v>-0.96592844974446301</v>
      </c>
      <c r="J360" s="55">
        <v>4</v>
      </c>
      <c r="K360" s="6">
        <v>19</v>
      </c>
      <c r="L360" s="6">
        <v>0</v>
      </c>
      <c r="M360">
        <f t="shared" si="35"/>
        <v>0</v>
      </c>
      <c r="N360">
        <f t="shared" si="31"/>
        <v>1</v>
      </c>
      <c r="O360">
        <f t="shared" si="32"/>
        <v>0</v>
      </c>
    </row>
    <row r="361" spans="1:15" ht="17" thickTop="1" thickBot="1" x14ac:dyDescent="0.5">
      <c r="A361" s="50" t="s">
        <v>147</v>
      </c>
      <c r="B361" s="3" t="s">
        <v>868</v>
      </c>
      <c r="C361" s="3" t="s">
        <v>887</v>
      </c>
      <c r="D361" s="3" t="s">
        <v>888</v>
      </c>
      <c r="E361" s="3" t="str">
        <f t="shared" si="33"/>
        <v>AF3010_February</v>
      </c>
      <c r="F361" s="10">
        <v>148865.01611882658</v>
      </c>
      <c r="G361" s="4" t="str">
        <f t="shared" si="34"/>
        <v>Shock</v>
      </c>
      <c r="H361" s="4">
        <f t="shared" si="30"/>
        <v>1</v>
      </c>
      <c r="I361" s="51">
        <v>21.7784026996625</v>
      </c>
      <c r="J361" s="55">
        <v>405</v>
      </c>
      <c r="K361" s="6">
        <v>0</v>
      </c>
      <c r="L361" s="6">
        <v>0</v>
      </c>
      <c r="M361">
        <f t="shared" si="35"/>
        <v>1</v>
      </c>
      <c r="N361">
        <f t="shared" si="31"/>
        <v>0</v>
      </c>
      <c r="O361">
        <f t="shared" si="32"/>
        <v>0</v>
      </c>
    </row>
    <row r="362" spans="1:15" ht="17" thickTop="1" thickBot="1" x14ac:dyDescent="0.5">
      <c r="A362" s="50" t="s">
        <v>147</v>
      </c>
      <c r="B362" s="3" t="s">
        <v>868</v>
      </c>
      <c r="C362" s="3" t="s">
        <v>889</v>
      </c>
      <c r="D362" s="3" t="s">
        <v>890</v>
      </c>
      <c r="E362" s="3" t="str">
        <f t="shared" si="33"/>
        <v>AF3011_February</v>
      </c>
      <c r="F362" s="10">
        <v>30519.331367643972</v>
      </c>
      <c r="G362" s="4" t="str">
        <f t="shared" si="34"/>
        <v>Shock</v>
      </c>
      <c r="H362" s="4">
        <f t="shared" si="30"/>
        <v>1</v>
      </c>
      <c r="I362" s="51">
        <v>-1</v>
      </c>
      <c r="J362" s="55">
        <v>0</v>
      </c>
      <c r="K362" s="6">
        <v>2</v>
      </c>
      <c r="L362" s="6">
        <v>0</v>
      </c>
      <c r="M362">
        <f t="shared" si="35"/>
        <v>0</v>
      </c>
      <c r="N362">
        <f t="shared" si="31"/>
        <v>1</v>
      </c>
      <c r="O362">
        <f t="shared" si="32"/>
        <v>0</v>
      </c>
    </row>
    <row r="363" spans="1:15" ht="17" thickTop="1" thickBot="1" x14ac:dyDescent="0.5">
      <c r="A363" s="50" t="s">
        <v>147</v>
      </c>
      <c r="B363" s="3" t="s">
        <v>868</v>
      </c>
      <c r="C363" s="3" t="s">
        <v>891</v>
      </c>
      <c r="D363" s="3" t="s">
        <v>892</v>
      </c>
      <c r="E363" s="3" t="str">
        <f t="shared" si="33"/>
        <v>AF3012_February</v>
      </c>
      <c r="F363" s="10">
        <v>172541.1150958536</v>
      </c>
      <c r="G363" s="4" t="str">
        <f t="shared" si="34"/>
        <v>No shock</v>
      </c>
      <c r="H363" s="4">
        <f t="shared" si="30"/>
        <v>0</v>
      </c>
      <c r="I363" s="51">
        <v>-0.686151431934092</v>
      </c>
      <c r="J363" s="55">
        <v>16</v>
      </c>
      <c r="K363" s="6">
        <v>0</v>
      </c>
      <c r="L363" s="6">
        <v>0</v>
      </c>
      <c r="M363">
        <f t="shared" si="35"/>
        <v>0</v>
      </c>
      <c r="N363">
        <f t="shared" si="31"/>
        <v>0</v>
      </c>
      <c r="O363">
        <f t="shared" si="32"/>
        <v>0</v>
      </c>
    </row>
    <row r="364" spans="1:15" ht="17" thickTop="1" thickBot="1" x14ac:dyDescent="0.5">
      <c r="A364" s="50" t="s">
        <v>147</v>
      </c>
      <c r="B364" s="3" t="s">
        <v>868</v>
      </c>
      <c r="C364" s="3" t="s">
        <v>893</v>
      </c>
      <c r="D364" s="3" t="s">
        <v>894</v>
      </c>
      <c r="E364" s="3" t="str">
        <f t="shared" si="33"/>
        <v>AF3013_February</v>
      </c>
      <c r="F364" s="10">
        <v>33961.304393920349</v>
      </c>
      <c r="G364" s="4" t="str">
        <f t="shared" si="34"/>
        <v>No shock</v>
      </c>
      <c r="H364" s="4">
        <f t="shared" si="30"/>
        <v>0</v>
      </c>
      <c r="I364" s="51">
        <v>0</v>
      </c>
      <c r="J364" s="55">
        <v>0</v>
      </c>
      <c r="K364" s="6">
        <v>0</v>
      </c>
      <c r="L364" s="6">
        <v>0</v>
      </c>
      <c r="M364">
        <f t="shared" si="35"/>
        <v>0</v>
      </c>
      <c r="N364">
        <f t="shared" si="31"/>
        <v>0</v>
      </c>
      <c r="O364">
        <f t="shared" si="32"/>
        <v>0</v>
      </c>
    </row>
    <row r="365" spans="1:15" ht="17" thickTop="1" thickBot="1" x14ac:dyDescent="0.5">
      <c r="A365" s="50" t="s">
        <v>147</v>
      </c>
      <c r="B365" s="3" t="s">
        <v>895</v>
      </c>
      <c r="C365" s="3" t="s">
        <v>896</v>
      </c>
      <c r="D365" s="3" t="s">
        <v>897</v>
      </c>
      <c r="E365" s="3" t="str">
        <f t="shared" si="33"/>
        <v>AF3101_February</v>
      </c>
      <c r="F365" s="10">
        <v>114346.13398548325</v>
      </c>
      <c r="G365" s="4" t="str">
        <f t="shared" si="34"/>
        <v>Shock</v>
      </c>
      <c r="H365" s="4">
        <f t="shared" si="30"/>
        <v>1</v>
      </c>
      <c r="I365" s="51">
        <v>-0.56331877729257596</v>
      </c>
      <c r="J365" s="55">
        <v>4</v>
      </c>
      <c r="K365" s="6">
        <v>90</v>
      </c>
      <c r="L365" s="6">
        <v>0</v>
      </c>
      <c r="M365">
        <f t="shared" si="35"/>
        <v>0</v>
      </c>
      <c r="N365">
        <f t="shared" si="31"/>
        <v>1</v>
      </c>
      <c r="O365">
        <f t="shared" si="32"/>
        <v>0</v>
      </c>
    </row>
    <row r="366" spans="1:15" ht="17" thickTop="1" thickBot="1" x14ac:dyDescent="0.5">
      <c r="A366" s="50" t="s">
        <v>147</v>
      </c>
      <c r="B366" s="3" t="s">
        <v>895</v>
      </c>
      <c r="C366" s="3" t="s">
        <v>898</v>
      </c>
      <c r="D366" s="3" t="s">
        <v>899</v>
      </c>
      <c r="E366" s="3" t="str">
        <f t="shared" si="33"/>
        <v>AF3102_February</v>
      </c>
      <c r="F366" s="10">
        <v>121638.15185133764</v>
      </c>
      <c r="G366" s="4" t="str">
        <f t="shared" si="34"/>
        <v>Shock</v>
      </c>
      <c r="H366" s="4">
        <f t="shared" si="30"/>
        <v>1</v>
      </c>
      <c r="I366" s="51">
        <v>9</v>
      </c>
      <c r="J366" s="55">
        <v>1</v>
      </c>
      <c r="K366" s="6">
        <v>0</v>
      </c>
      <c r="L366" s="6">
        <v>0</v>
      </c>
      <c r="M366">
        <f t="shared" si="35"/>
        <v>1</v>
      </c>
      <c r="N366">
        <f t="shared" si="31"/>
        <v>0</v>
      </c>
      <c r="O366">
        <f t="shared" si="32"/>
        <v>0</v>
      </c>
    </row>
    <row r="367" spans="1:15" ht="17" thickTop="1" thickBot="1" x14ac:dyDescent="0.5">
      <c r="A367" s="50" t="s">
        <v>147</v>
      </c>
      <c r="B367" s="3" t="s">
        <v>895</v>
      </c>
      <c r="C367" s="3" t="s">
        <v>900</v>
      </c>
      <c r="D367" s="3" t="s">
        <v>901</v>
      </c>
      <c r="E367" s="3" t="str">
        <f t="shared" si="33"/>
        <v>AF3103_February</v>
      </c>
      <c r="F367" s="10">
        <v>35189.935954838329</v>
      </c>
      <c r="G367" s="4" t="str">
        <f t="shared" si="34"/>
        <v>Shock</v>
      </c>
      <c r="H367" s="4">
        <f t="shared" si="30"/>
        <v>1</v>
      </c>
      <c r="I367" s="51">
        <v>-1</v>
      </c>
      <c r="J367" s="55">
        <v>0</v>
      </c>
      <c r="K367" s="6">
        <v>2</v>
      </c>
      <c r="L367" s="6">
        <v>0</v>
      </c>
      <c r="M367">
        <f t="shared" si="35"/>
        <v>0</v>
      </c>
      <c r="N367">
        <f t="shared" si="31"/>
        <v>1</v>
      </c>
      <c r="O367">
        <f t="shared" si="32"/>
        <v>0</v>
      </c>
    </row>
    <row r="368" spans="1:15" ht="17" thickTop="1" thickBot="1" x14ac:dyDescent="0.5">
      <c r="A368" s="50" t="s">
        <v>147</v>
      </c>
      <c r="B368" s="3" t="s">
        <v>895</v>
      </c>
      <c r="C368" s="3" t="s">
        <v>902</v>
      </c>
      <c r="D368" s="3" t="s">
        <v>903</v>
      </c>
      <c r="E368" s="3" t="str">
        <f t="shared" si="33"/>
        <v>AF3104_February</v>
      </c>
      <c r="F368" s="10">
        <v>142096.10135956467</v>
      </c>
      <c r="G368" s="4" t="str">
        <f t="shared" si="34"/>
        <v>Shock</v>
      </c>
      <c r="H368" s="4">
        <f t="shared" si="30"/>
        <v>2</v>
      </c>
      <c r="I368" s="51">
        <v>20.153846153846199</v>
      </c>
      <c r="J368" s="55">
        <v>11</v>
      </c>
      <c r="K368" s="6">
        <v>2</v>
      </c>
      <c r="L368" s="6">
        <v>0</v>
      </c>
      <c r="M368">
        <f t="shared" si="35"/>
        <v>1</v>
      </c>
      <c r="N368">
        <f t="shared" si="31"/>
        <v>1</v>
      </c>
      <c r="O368">
        <f t="shared" si="32"/>
        <v>0</v>
      </c>
    </row>
    <row r="369" spans="1:15" ht="17" thickTop="1" thickBot="1" x14ac:dyDescent="0.5">
      <c r="A369" s="50" t="s">
        <v>147</v>
      </c>
      <c r="B369" s="3" t="s">
        <v>895</v>
      </c>
      <c r="C369" s="3" t="s">
        <v>904</v>
      </c>
      <c r="D369" s="3" t="s">
        <v>905</v>
      </c>
      <c r="E369" s="3" t="str">
        <f t="shared" si="33"/>
        <v>AF3105_February</v>
      </c>
      <c r="F369" s="10">
        <v>152630.68621034108</v>
      </c>
      <c r="G369" s="4" t="str">
        <f t="shared" si="34"/>
        <v>Shock</v>
      </c>
      <c r="H369" s="4">
        <f t="shared" si="30"/>
        <v>1</v>
      </c>
      <c r="I369" s="51">
        <v>-1</v>
      </c>
      <c r="J369" s="55">
        <v>0</v>
      </c>
      <c r="K369" s="6">
        <v>1</v>
      </c>
      <c r="L369" s="6">
        <v>0</v>
      </c>
      <c r="M369">
        <f t="shared" si="35"/>
        <v>0</v>
      </c>
      <c r="N369">
        <f t="shared" si="31"/>
        <v>1</v>
      </c>
      <c r="O369">
        <f t="shared" si="32"/>
        <v>0</v>
      </c>
    </row>
    <row r="370" spans="1:15" ht="17" thickTop="1" thickBot="1" x14ac:dyDescent="0.5">
      <c r="A370" s="50" t="s">
        <v>147</v>
      </c>
      <c r="B370" s="3" t="s">
        <v>895</v>
      </c>
      <c r="C370" s="3" t="s">
        <v>906</v>
      </c>
      <c r="D370" s="3" t="s">
        <v>907</v>
      </c>
      <c r="E370" s="3" t="str">
        <f t="shared" si="33"/>
        <v>AF3106_February</v>
      </c>
      <c r="F370" s="10">
        <v>113993.01316493128</v>
      </c>
      <c r="G370" s="4" t="str">
        <f t="shared" si="34"/>
        <v>Shock</v>
      </c>
      <c r="H370" s="4">
        <f t="shared" si="30"/>
        <v>1</v>
      </c>
      <c r="I370" s="51">
        <v>2.2258064516128999</v>
      </c>
      <c r="J370" s="55">
        <v>2</v>
      </c>
      <c r="K370" s="6">
        <v>0</v>
      </c>
      <c r="L370" s="6">
        <v>0</v>
      </c>
      <c r="M370">
        <f t="shared" si="35"/>
        <v>1</v>
      </c>
      <c r="N370">
        <f t="shared" si="31"/>
        <v>0</v>
      </c>
      <c r="O370">
        <f t="shared" si="32"/>
        <v>0</v>
      </c>
    </row>
    <row r="371" spans="1:15" ht="17" thickTop="1" thickBot="1" x14ac:dyDescent="0.5">
      <c r="A371" s="50" t="s">
        <v>147</v>
      </c>
      <c r="B371" s="3" t="s">
        <v>895</v>
      </c>
      <c r="C371" s="3" t="s">
        <v>908</v>
      </c>
      <c r="D371" s="3" t="s">
        <v>909</v>
      </c>
      <c r="E371" s="3" t="str">
        <f t="shared" si="33"/>
        <v>AF3107_February</v>
      </c>
      <c r="F371" s="10">
        <v>74715.526199024156</v>
      </c>
      <c r="G371" s="4" t="str">
        <f t="shared" si="34"/>
        <v>No shock</v>
      </c>
      <c r="H371" s="4">
        <f t="shared" si="30"/>
        <v>0</v>
      </c>
      <c r="I371" s="51">
        <v>-1</v>
      </c>
      <c r="J371" s="55">
        <v>0</v>
      </c>
      <c r="K371" s="6">
        <v>0</v>
      </c>
      <c r="L371" s="6">
        <v>0</v>
      </c>
      <c r="M371">
        <f t="shared" si="35"/>
        <v>0</v>
      </c>
      <c r="N371">
        <f t="shared" si="31"/>
        <v>0</v>
      </c>
      <c r="O371">
        <f t="shared" si="32"/>
        <v>0</v>
      </c>
    </row>
    <row r="372" spans="1:15" ht="17" thickTop="1" thickBot="1" x14ac:dyDescent="0.5">
      <c r="A372" s="50" t="s">
        <v>147</v>
      </c>
      <c r="B372" s="3" t="s">
        <v>910</v>
      </c>
      <c r="C372" s="3" t="s">
        <v>910</v>
      </c>
      <c r="D372" s="3" t="s">
        <v>911</v>
      </c>
      <c r="E372" s="3" t="str">
        <f t="shared" si="33"/>
        <v>AF3201_February</v>
      </c>
      <c r="F372" s="10">
        <v>1001121.6293803462</v>
      </c>
      <c r="G372" s="4" t="str">
        <f t="shared" si="34"/>
        <v>Shock</v>
      </c>
      <c r="H372" s="4">
        <f t="shared" si="30"/>
        <v>1</v>
      </c>
      <c r="I372" s="51">
        <v>0.40228167866358799</v>
      </c>
      <c r="J372" s="55">
        <v>413</v>
      </c>
      <c r="K372" s="6">
        <v>128</v>
      </c>
      <c r="L372" s="6">
        <v>0</v>
      </c>
      <c r="M372">
        <f t="shared" si="35"/>
        <v>0</v>
      </c>
      <c r="N372">
        <f t="shared" si="31"/>
        <v>1</v>
      </c>
      <c r="O372">
        <f t="shared" si="32"/>
        <v>0</v>
      </c>
    </row>
    <row r="373" spans="1:15" ht="17" thickTop="1" thickBot="1" x14ac:dyDescent="0.5">
      <c r="A373" s="50" t="s">
        <v>147</v>
      </c>
      <c r="B373" s="3" t="s">
        <v>910</v>
      </c>
      <c r="C373" s="3" t="s">
        <v>912</v>
      </c>
      <c r="D373" s="3" t="s">
        <v>913</v>
      </c>
      <c r="E373" s="3" t="str">
        <f t="shared" si="33"/>
        <v>AF3202_February</v>
      </c>
      <c r="F373" s="10">
        <v>280972.47568604886</v>
      </c>
      <c r="G373" s="4" t="str">
        <f t="shared" si="34"/>
        <v>Shock</v>
      </c>
      <c r="H373" s="4">
        <f t="shared" si="30"/>
        <v>1</v>
      </c>
      <c r="I373" s="51">
        <v>-0.97706422018348604</v>
      </c>
      <c r="J373" s="55">
        <v>1</v>
      </c>
      <c r="K373" s="6">
        <v>2</v>
      </c>
      <c r="L373" s="6">
        <v>0</v>
      </c>
      <c r="M373">
        <f t="shared" si="35"/>
        <v>0</v>
      </c>
      <c r="N373">
        <f t="shared" si="31"/>
        <v>1</v>
      </c>
      <c r="O373">
        <f t="shared" si="32"/>
        <v>0</v>
      </c>
    </row>
    <row r="374" spans="1:15" ht="17" thickTop="1" thickBot="1" x14ac:dyDescent="0.5">
      <c r="A374" s="50" t="s">
        <v>147</v>
      </c>
      <c r="B374" s="3" t="s">
        <v>910</v>
      </c>
      <c r="C374" s="3" t="s">
        <v>914</v>
      </c>
      <c r="D374" s="3" t="s">
        <v>915</v>
      </c>
      <c r="E374" s="3" t="str">
        <f t="shared" si="33"/>
        <v>AF3203_February</v>
      </c>
      <c r="F374" s="10">
        <v>220734.68723905494</v>
      </c>
      <c r="G374" s="4" t="str">
        <f t="shared" si="34"/>
        <v>No shock</v>
      </c>
      <c r="H374" s="4">
        <f t="shared" si="30"/>
        <v>0</v>
      </c>
      <c r="I374" s="51">
        <v>-0.600638977635783</v>
      </c>
      <c r="J374" s="55">
        <v>20</v>
      </c>
      <c r="K374" s="6">
        <v>0</v>
      </c>
      <c r="L374" s="6">
        <v>0</v>
      </c>
      <c r="M374">
        <f t="shared" si="35"/>
        <v>0</v>
      </c>
      <c r="N374">
        <f t="shared" si="31"/>
        <v>0</v>
      </c>
      <c r="O374">
        <f t="shared" si="32"/>
        <v>0</v>
      </c>
    </row>
    <row r="375" spans="1:15" ht="17" thickTop="1" thickBot="1" x14ac:dyDescent="0.5">
      <c r="A375" s="50" t="s">
        <v>147</v>
      </c>
      <c r="B375" s="3" t="s">
        <v>910</v>
      </c>
      <c r="C375" s="3" t="s">
        <v>916</v>
      </c>
      <c r="D375" s="3" t="s">
        <v>917</v>
      </c>
      <c r="E375" s="3" t="str">
        <f t="shared" si="33"/>
        <v>AF3204_February</v>
      </c>
      <c r="F375" s="10">
        <v>84788.958822363624</v>
      </c>
      <c r="G375" s="4" t="str">
        <f t="shared" si="34"/>
        <v>Shock</v>
      </c>
      <c r="H375" s="4">
        <f t="shared" si="30"/>
        <v>1</v>
      </c>
      <c r="I375" s="51">
        <v>1.4390243902438999</v>
      </c>
      <c r="J375" s="55">
        <v>2</v>
      </c>
      <c r="K375" s="6">
        <v>0</v>
      </c>
      <c r="L375" s="6">
        <v>0</v>
      </c>
      <c r="M375">
        <f t="shared" si="35"/>
        <v>1</v>
      </c>
      <c r="N375">
        <f t="shared" si="31"/>
        <v>0</v>
      </c>
      <c r="O375">
        <f t="shared" si="32"/>
        <v>0</v>
      </c>
    </row>
    <row r="376" spans="1:15" ht="17" thickTop="1" thickBot="1" x14ac:dyDescent="0.5">
      <c r="A376" s="50" t="s">
        <v>147</v>
      </c>
      <c r="B376" s="3" t="s">
        <v>910</v>
      </c>
      <c r="C376" s="3" t="s">
        <v>918</v>
      </c>
      <c r="D376" s="3" t="s">
        <v>919</v>
      </c>
      <c r="E376" s="3" t="str">
        <f t="shared" si="33"/>
        <v>AF3205_February</v>
      </c>
      <c r="F376" s="10">
        <v>70288.777511374879</v>
      </c>
      <c r="G376" s="4" t="str">
        <f t="shared" si="34"/>
        <v>No shock</v>
      </c>
      <c r="H376" s="4">
        <f t="shared" si="30"/>
        <v>0</v>
      </c>
      <c r="I376" s="51">
        <v>-1</v>
      </c>
      <c r="J376" s="55">
        <v>0</v>
      </c>
      <c r="K376" s="6">
        <v>0</v>
      </c>
      <c r="L376" s="6">
        <v>0</v>
      </c>
      <c r="M376">
        <f t="shared" si="35"/>
        <v>0</v>
      </c>
      <c r="N376">
        <f t="shared" si="31"/>
        <v>0</v>
      </c>
      <c r="O376">
        <f t="shared" si="32"/>
        <v>0</v>
      </c>
    </row>
    <row r="377" spans="1:15" ht="17" thickTop="1" thickBot="1" x14ac:dyDescent="0.5">
      <c r="A377" s="50" t="s">
        <v>147</v>
      </c>
      <c r="B377" s="3" t="s">
        <v>910</v>
      </c>
      <c r="C377" s="3" t="s">
        <v>920</v>
      </c>
      <c r="D377" s="3" t="s">
        <v>921</v>
      </c>
      <c r="E377" s="3" t="str">
        <f t="shared" si="33"/>
        <v>AF3206_February</v>
      </c>
      <c r="F377" s="10">
        <v>143154.38540897841</v>
      </c>
      <c r="G377" s="4" t="str">
        <f t="shared" si="34"/>
        <v>No shock</v>
      </c>
      <c r="H377" s="4">
        <f t="shared" si="30"/>
        <v>0</v>
      </c>
      <c r="I377" s="51">
        <v>-0.49664429530201298</v>
      </c>
      <c r="J377" s="55">
        <v>3</v>
      </c>
      <c r="K377" s="6">
        <v>0</v>
      </c>
      <c r="L377" s="6">
        <v>0</v>
      </c>
      <c r="M377">
        <f t="shared" si="35"/>
        <v>0</v>
      </c>
      <c r="N377">
        <f t="shared" si="31"/>
        <v>0</v>
      </c>
      <c r="O377">
        <f t="shared" si="32"/>
        <v>0</v>
      </c>
    </row>
    <row r="378" spans="1:15" ht="17" thickTop="1" thickBot="1" x14ac:dyDescent="0.5">
      <c r="A378" s="50" t="s">
        <v>147</v>
      </c>
      <c r="B378" s="3" t="s">
        <v>910</v>
      </c>
      <c r="C378" s="3" t="s">
        <v>922</v>
      </c>
      <c r="D378" s="3" t="s">
        <v>923</v>
      </c>
      <c r="E378" s="3" t="str">
        <f t="shared" si="33"/>
        <v>AF3207_February</v>
      </c>
      <c r="F378" s="10">
        <v>177726.30166871342</v>
      </c>
      <c r="G378" s="4" t="str">
        <f t="shared" si="34"/>
        <v>No shock</v>
      </c>
      <c r="H378" s="4">
        <f t="shared" si="30"/>
        <v>0</v>
      </c>
      <c r="I378" s="51">
        <v>-1</v>
      </c>
      <c r="J378" s="55">
        <v>0</v>
      </c>
      <c r="K378" s="6">
        <v>0</v>
      </c>
      <c r="L378" s="6">
        <v>0</v>
      </c>
      <c r="M378">
        <f t="shared" si="35"/>
        <v>0</v>
      </c>
      <c r="N378">
        <f t="shared" si="31"/>
        <v>0</v>
      </c>
      <c r="O378">
        <f t="shared" si="32"/>
        <v>0</v>
      </c>
    </row>
    <row r="379" spans="1:15" ht="17" thickTop="1" thickBot="1" x14ac:dyDescent="0.5">
      <c r="A379" s="50" t="s">
        <v>147</v>
      </c>
      <c r="B379" s="3" t="s">
        <v>910</v>
      </c>
      <c r="C379" s="3" t="s">
        <v>924</v>
      </c>
      <c r="D379" s="3" t="s">
        <v>925</v>
      </c>
      <c r="E379" s="3" t="str">
        <f t="shared" si="33"/>
        <v>AF3208_February</v>
      </c>
      <c r="F379" s="10">
        <v>146365.41072085963</v>
      </c>
      <c r="G379" s="4" t="str">
        <f t="shared" si="34"/>
        <v>Shock</v>
      </c>
      <c r="H379" s="4">
        <f t="shared" si="30"/>
        <v>2</v>
      </c>
      <c r="I379" s="51">
        <v>2.10227823557925</v>
      </c>
      <c r="J379" s="55">
        <v>128</v>
      </c>
      <c r="K379" s="6">
        <v>2</v>
      </c>
      <c r="L379" s="6">
        <v>0</v>
      </c>
      <c r="M379">
        <f t="shared" si="35"/>
        <v>1</v>
      </c>
      <c r="N379">
        <f t="shared" si="31"/>
        <v>1</v>
      </c>
      <c r="O379">
        <f t="shared" si="32"/>
        <v>0</v>
      </c>
    </row>
    <row r="380" spans="1:15" ht="17" thickTop="1" thickBot="1" x14ac:dyDescent="0.5">
      <c r="A380" s="50" t="s">
        <v>147</v>
      </c>
      <c r="B380" s="3" t="s">
        <v>910</v>
      </c>
      <c r="C380" s="3" t="s">
        <v>926</v>
      </c>
      <c r="D380" s="3" t="s">
        <v>927</v>
      </c>
      <c r="E380" s="3" t="str">
        <f t="shared" si="33"/>
        <v>AF3209_February</v>
      </c>
      <c r="F380" s="10">
        <v>113601.81372824479</v>
      </c>
      <c r="G380" s="4" t="str">
        <f t="shared" si="34"/>
        <v>No shock</v>
      </c>
      <c r="H380" s="4">
        <f t="shared" si="30"/>
        <v>0</v>
      </c>
      <c r="I380" s="51">
        <v>-1</v>
      </c>
      <c r="J380" s="55">
        <v>0</v>
      </c>
      <c r="K380" s="6">
        <v>0</v>
      </c>
      <c r="L380" s="6">
        <v>0</v>
      </c>
      <c r="M380">
        <f t="shared" si="35"/>
        <v>0</v>
      </c>
      <c r="N380">
        <f t="shared" si="31"/>
        <v>0</v>
      </c>
      <c r="O380">
        <f t="shared" si="32"/>
        <v>0</v>
      </c>
    </row>
    <row r="381" spans="1:15" ht="17" thickTop="1" thickBot="1" x14ac:dyDescent="0.5">
      <c r="A381" s="50" t="s">
        <v>147</v>
      </c>
      <c r="B381" s="3" t="s">
        <v>910</v>
      </c>
      <c r="C381" s="3" t="s">
        <v>928</v>
      </c>
      <c r="D381" s="3" t="s">
        <v>929</v>
      </c>
      <c r="E381" s="3" t="str">
        <f t="shared" si="33"/>
        <v>AF3210_February</v>
      </c>
      <c r="F381" s="10">
        <v>71549.264622173345</v>
      </c>
      <c r="G381" s="4" t="str">
        <f t="shared" si="34"/>
        <v>No shock</v>
      </c>
      <c r="H381" s="4">
        <f t="shared" si="30"/>
        <v>0</v>
      </c>
      <c r="I381" s="51">
        <v>-1</v>
      </c>
      <c r="J381" s="55">
        <v>0</v>
      </c>
      <c r="K381" s="6">
        <v>0</v>
      </c>
      <c r="L381" s="6">
        <v>0</v>
      </c>
      <c r="M381">
        <f t="shared" si="35"/>
        <v>0</v>
      </c>
      <c r="N381">
        <f t="shared" si="31"/>
        <v>0</v>
      </c>
      <c r="O381">
        <f t="shared" si="32"/>
        <v>0</v>
      </c>
    </row>
    <row r="382" spans="1:15" ht="17" thickTop="1" thickBot="1" x14ac:dyDescent="0.5">
      <c r="A382" s="50" t="s">
        <v>147</v>
      </c>
      <c r="B382" s="3" t="s">
        <v>910</v>
      </c>
      <c r="C382" s="3" t="s">
        <v>930</v>
      </c>
      <c r="D382" s="3" t="s">
        <v>931</v>
      </c>
      <c r="E382" s="3" t="str">
        <f t="shared" si="33"/>
        <v>AF3211_February</v>
      </c>
      <c r="F382" s="10">
        <v>112545.11600532994</v>
      </c>
      <c r="G382" s="4" t="str">
        <f t="shared" si="34"/>
        <v>Shock</v>
      </c>
      <c r="H382" s="4">
        <f t="shared" si="30"/>
        <v>1</v>
      </c>
      <c r="I382" s="51">
        <v>-0.25093632958801498</v>
      </c>
      <c r="J382" s="55">
        <v>4</v>
      </c>
      <c r="K382" s="6">
        <v>14</v>
      </c>
      <c r="L382" s="6">
        <v>0</v>
      </c>
      <c r="M382">
        <f t="shared" si="35"/>
        <v>0</v>
      </c>
      <c r="N382">
        <f t="shared" si="31"/>
        <v>1</v>
      </c>
      <c r="O382">
        <f t="shared" si="32"/>
        <v>0</v>
      </c>
    </row>
    <row r="383" spans="1:15" ht="17" thickTop="1" thickBot="1" x14ac:dyDescent="0.5">
      <c r="A383" s="50" t="s">
        <v>147</v>
      </c>
      <c r="B383" s="3" t="s">
        <v>910</v>
      </c>
      <c r="C383" s="3" t="s">
        <v>932</v>
      </c>
      <c r="D383" s="3" t="s">
        <v>933</v>
      </c>
      <c r="E383" s="3" t="str">
        <f t="shared" si="33"/>
        <v>AF3212_February</v>
      </c>
      <c r="F383" s="10">
        <v>108622.75286238975</v>
      </c>
      <c r="G383" s="4" t="str">
        <f t="shared" si="34"/>
        <v>No shock</v>
      </c>
      <c r="H383" s="4">
        <f t="shared" si="30"/>
        <v>0</v>
      </c>
      <c r="I383" s="51">
        <v>-0.59581550166428898</v>
      </c>
      <c r="J383" s="55">
        <v>17</v>
      </c>
      <c r="K383" s="6">
        <v>0</v>
      </c>
      <c r="L383" s="6">
        <v>0</v>
      </c>
      <c r="M383">
        <f t="shared" si="35"/>
        <v>0</v>
      </c>
      <c r="N383">
        <f t="shared" si="31"/>
        <v>0</v>
      </c>
      <c r="O383">
        <f t="shared" si="32"/>
        <v>0</v>
      </c>
    </row>
    <row r="384" spans="1:15" ht="17" thickTop="1" thickBot="1" x14ac:dyDescent="0.5">
      <c r="A384" s="50" t="s">
        <v>147</v>
      </c>
      <c r="B384" s="3" t="s">
        <v>910</v>
      </c>
      <c r="C384" s="3" t="s">
        <v>934</v>
      </c>
      <c r="D384" s="3" t="s">
        <v>935</v>
      </c>
      <c r="E384" s="3" t="str">
        <f t="shared" si="33"/>
        <v>AF3213_February</v>
      </c>
      <c r="F384" s="10">
        <v>93931.294835986148</v>
      </c>
      <c r="G384" s="4" t="str">
        <f t="shared" si="34"/>
        <v>Shock</v>
      </c>
      <c r="H384" s="4">
        <f t="shared" si="30"/>
        <v>1</v>
      </c>
      <c r="I384" s="51">
        <v>-0.82758620689655205</v>
      </c>
      <c r="J384" s="55">
        <v>2</v>
      </c>
      <c r="K384" s="6">
        <v>1</v>
      </c>
      <c r="L384" s="6">
        <v>0</v>
      </c>
      <c r="M384">
        <f t="shared" si="35"/>
        <v>0</v>
      </c>
      <c r="N384">
        <f t="shared" si="31"/>
        <v>1</v>
      </c>
      <c r="O384">
        <f t="shared" si="32"/>
        <v>0</v>
      </c>
    </row>
    <row r="385" spans="1:15" ht="17" thickTop="1" thickBot="1" x14ac:dyDescent="0.5">
      <c r="A385" s="50" t="s">
        <v>147</v>
      </c>
      <c r="B385" s="3" t="s">
        <v>910</v>
      </c>
      <c r="C385" s="3" t="s">
        <v>936</v>
      </c>
      <c r="D385" s="3" t="s">
        <v>937</v>
      </c>
      <c r="E385" s="3" t="str">
        <f t="shared" si="33"/>
        <v>AF3214_February</v>
      </c>
      <c r="F385" s="10">
        <v>230495.60519997013</v>
      </c>
      <c r="G385" s="4" t="str">
        <f t="shared" si="34"/>
        <v>No shock</v>
      </c>
      <c r="H385" s="4">
        <f t="shared" si="30"/>
        <v>0</v>
      </c>
      <c r="I385" s="51">
        <v>-1</v>
      </c>
      <c r="J385" s="55">
        <v>0</v>
      </c>
      <c r="K385" s="6">
        <v>0</v>
      </c>
      <c r="L385" s="6">
        <v>0</v>
      </c>
      <c r="M385">
        <f t="shared" si="35"/>
        <v>0</v>
      </c>
      <c r="N385">
        <f t="shared" si="31"/>
        <v>0</v>
      </c>
      <c r="O385">
        <f t="shared" si="32"/>
        <v>0</v>
      </c>
    </row>
    <row r="386" spans="1:15" ht="17" thickTop="1" thickBot="1" x14ac:dyDescent="0.5">
      <c r="A386" s="50" t="s">
        <v>147</v>
      </c>
      <c r="B386" s="3" t="s">
        <v>910</v>
      </c>
      <c r="C386" s="3" t="s">
        <v>938</v>
      </c>
      <c r="D386" s="3" t="s">
        <v>939</v>
      </c>
      <c r="E386" s="3" t="str">
        <f t="shared" si="33"/>
        <v>AF3215_February</v>
      </c>
      <c r="F386" s="10">
        <v>42682.194890073384</v>
      </c>
      <c r="G386" s="4" t="str">
        <f t="shared" si="34"/>
        <v>Shock</v>
      </c>
      <c r="H386" s="4">
        <f t="shared" si="30"/>
        <v>1</v>
      </c>
      <c r="I386" s="51">
        <v>-1</v>
      </c>
      <c r="J386" s="55">
        <v>0</v>
      </c>
      <c r="K386" s="6">
        <v>1</v>
      </c>
      <c r="L386" s="6">
        <v>0</v>
      </c>
      <c r="M386">
        <f t="shared" si="35"/>
        <v>0</v>
      </c>
      <c r="N386">
        <f t="shared" si="31"/>
        <v>1</v>
      </c>
      <c r="O386">
        <f t="shared" si="32"/>
        <v>0</v>
      </c>
    </row>
    <row r="387" spans="1:15" ht="17" thickTop="1" thickBot="1" x14ac:dyDescent="0.5">
      <c r="A387" s="50" t="s">
        <v>147</v>
      </c>
      <c r="B387" s="3" t="s">
        <v>910</v>
      </c>
      <c r="C387" s="3" t="s">
        <v>940</v>
      </c>
      <c r="D387" s="3" t="s">
        <v>941</v>
      </c>
      <c r="E387" s="3" t="str">
        <f t="shared" si="33"/>
        <v>AF3216_February</v>
      </c>
      <c r="F387" s="10">
        <v>40687.310156686479</v>
      </c>
      <c r="G387" s="4" t="str">
        <f t="shared" si="34"/>
        <v>No shock</v>
      </c>
      <c r="H387" s="4">
        <f t="shared" ref="H387:H403" si="36">SUM(M387:O387)</f>
        <v>0</v>
      </c>
      <c r="I387" s="51">
        <v>-0.954337899543379</v>
      </c>
      <c r="J387" s="55">
        <v>2</v>
      </c>
      <c r="K387" s="6">
        <v>0</v>
      </c>
      <c r="L387" s="6">
        <v>0</v>
      </c>
      <c r="M387">
        <f t="shared" si="35"/>
        <v>0</v>
      </c>
      <c r="N387">
        <f t="shared" ref="N387:N403" si="37">IF(K387&gt;0, 1, 0)</f>
        <v>0</v>
      </c>
      <c r="O387">
        <f t="shared" ref="O387:O403" si="38">IF(L387&gt;0, 1, 0)</f>
        <v>0</v>
      </c>
    </row>
    <row r="388" spans="1:15" ht="17" thickTop="1" thickBot="1" x14ac:dyDescent="0.5">
      <c r="A388" s="50" t="s">
        <v>147</v>
      </c>
      <c r="B388" s="3" t="s">
        <v>942</v>
      </c>
      <c r="C388" s="3" t="s">
        <v>942</v>
      </c>
      <c r="D388" s="3" t="s">
        <v>943</v>
      </c>
      <c r="E388" s="3" t="str">
        <f t="shared" ref="E388:E403" si="39">_xlfn.CONCAT(D388,"_",A388)</f>
        <v>AF3301_February</v>
      </c>
      <c r="F388" s="10">
        <v>169323.43570838007</v>
      </c>
      <c r="G388" s="4" t="str">
        <f t="shared" ref="G388:G403" si="40">IF(H388&gt;0, "Shock", "No shock")</f>
        <v>Shock</v>
      </c>
      <c r="H388" s="4">
        <f t="shared" si="36"/>
        <v>1</v>
      </c>
      <c r="I388" s="51">
        <v>0.50524856407209295</v>
      </c>
      <c r="J388" s="55">
        <v>152</v>
      </c>
      <c r="K388" s="6">
        <v>218</v>
      </c>
      <c r="L388" s="6">
        <v>0</v>
      </c>
      <c r="M388">
        <f t="shared" ref="M388:M403" si="41">IF(I388&gt;=0.66, 1, 0)</f>
        <v>0</v>
      </c>
      <c r="N388">
        <f t="shared" si="37"/>
        <v>1</v>
      </c>
      <c r="O388">
        <f t="shared" si="38"/>
        <v>0</v>
      </c>
    </row>
    <row r="389" spans="1:15" ht="17" thickTop="1" thickBot="1" x14ac:dyDescent="0.5">
      <c r="A389" s="50" t="s">
        <v>147</v>
      </c>
      <c r="B389" s="3" t="s">
        <v>942</v>
      </c>
      <c r="C389" s="3" t="s">
        <v>944</v>
      </c>
      <c r="D389" s="3" t="s">
        <v>945</v>
      </c>
      <c r="E389" s="3" t="str">
        <f t="shared" si="39"/>
        <v>AF3302_February</v>
      </c>
      <c r="F389" s="10">
        <v>56034.08281329312</v>
      </c>
      <c r="G389" s="4" t="str">
        <f t="shared" si="40"/>
        <v>No shock</v>
      </c>
      <c r="H389" s="4">
        <f t="shared" si="36"/>
        <v>0</v>
      </c>
      <c r="I389" s="51">
        <v>-1</v>
      </c>
      <c r="J389" s="55">
        <v>0</v>
      </c>
      <c r="K389" s="6">
        <v>0</v>
      </c>
      <c r="L389" s="6">
        <v>0</v>
      </c>
      <c r="M389">
        <f t="shared" si="41"/>
        <v>0</v>
      </c>
      <c r="N389">
        <f t="shared" si="37"/>
        <v>0</v>
      </c>
      <c r="O389">
        <f t="shared" si="38"/>
        <v>0</v>
      </c>
    </row>
    <row r="390" spans="1:15" ht="17" thickTop="1" thickBot="1" x14ac:dyDescent="0.5">
      <c r="A390" s="50" t="s">
        <v>147</v>
      </c>
      <c r="B390" s="3" t="s">
        <v>942</v>
      </c>
      <c r="C390" s="3" t="s">
        <v>946</v>
      </c>
      <c r="D390" s="3" t="s">
        <v>947</v>
      </c>
      <c r="E390" s="3" t="str">
        <f t="shared" si="39"/>
        <v>AF3303_February</v>
      </c>
      <c r="F390" s="10">
        <v>56472.833720127033</v>
      </c>
      <c r="G390" s="4" t="str">
        <f t="shared" si="40"/>
        <v>No shock</v>
      </c>
      <c r="H390" s="4">
        <f t="shared" si="36"/>
        <v>0</v>
      </c>
      <c r="I390" s="51">
        <v>-0.72826086956521696</v>
      </c>
      <c r="J390" s="55">
        <v>4</v>
      </c>
      <c r="K390" s="6">
        <v>0</v>
      </c>
      <c r="L390" s="6">
        <v>0</v>
      </c>
      <c r="M390">
        <f t="shared" si="41"/>
        <v>0</v>
      </c>
      <c r="N390">
        <f t="shared" si="37"/>
        <v>0</v>
      </c>
      <c r="O390">
        <f t="shared" si="38"/>
        <v>0</v>
      </c>
    </row>
    <row r="391" spans="1:15" ht="17" thickTop="1" thickBot="1" x14ac:dyDescent="0.5">
      <c r="A391" s="50" t="s">
        <v>147</v>
      </c>
      <c r="B391" s="3" t="s">
        <v>942</v>
      </c>
      <c r="C391" s="3" t="s">
        <v>948</v>
      </c>
      <c r="D391" s="3" t="s">
        <v>949</v>
      </c>
      <c r="E391" s="3" t="str">
        <f t="shared" si="39"/>
        <v>AF3304_February</v>
      </c>
      <c r="F391" s="10">
        <v>39747.227938538308</v>
      </c>
      <c r="G391" s="4" t="str">
        <f t="shared" si="40"/>
        <v>No shock</v>
      </c>
      <c r="H391" s="4">
        <f t="shared" si="36"/>
        <v>0</v>
      </c>
      <c r="I391" s="51">
        <v>0.54320987654320996</v>
      </c>
      <c r="J391" s="55">
        <v>45</v>
      </c>
      <c r="K391" s="6">
        <v>0</v>
      </c>
      <c r="L391" s="6">
        <v>0</v>
      </c>
      <c r="M391">
        <f t="shared" si="41"/>
        <v>0</v>
      </c>
      <c r="N391">
        <f t="shared" si="37"/>
        <v>0</v>
      </c>
      <c r="O391">
        <f t="shared" si="38"/>
        <v>0</v>
      </c>
    </row>
    <row r="392" spans="1:15" ht="17" thickTop="1" thickBot="1" x14ac:dyDescent="0.5">
      <c r="A392" s="50" t="s">
        <v>147</v>
      </c>
      <c r="B392" s="3" t="s">
        <v>942</v>
      </c>
      <c r="C392" s="3" t="s">
        <v>950</v>
      </c>
      <c r="D392" s="3" t="s">
        <v>951</v>
      </c>
      <c r="E392" s="3" t="str">
        <f t="shared" si="39"/>
        <v>AF3305_February</v>
      </c>
      <c r="F392" s="10">
        <v>26473.178466149817</v>
      </c>
      <c r="G392" s="4" t="str">
        <f t="shared" si="40"/>
        <v>No shock</v>
      </c>
      <c r="H392" s="4">
        <f t="shared" si="36"/>
        <v>0</v>
      </c>
      <c r="I392" s="51">
        <v>-0.28774928774928799</v>
      </c>
      <c r="J392" s="55">
        <v>20</v>
      </c>
      <c r="K392" s="6">
        <v>0</v>
      </c>
      <c r="L392" s="6">
        <v>0</v>
      </c>
      <c r="M392">
        <f t="shared" si="41"/>
        <v>0</v>
      </c>
      <c r="N392">
        <f t="shared" si="37"/>
        <v>0</v>
      </c>
      <c r="O392">
        <f t="shared" si="38"/>
        <v>0</v>
      </c>
    </row>
    <row r="393" spans="1:15" ht="17" thickTop="1" thickBot="1" x14ac:dyDescent="0.5">
      <c r="A393" s="50" t="s">
        <v>147</v>
      </c>
      <c r="B393" s="3" t="s">
        <v>942</v>
      </c>
      <c r="C393" s="3" t="s">
        <v>952</v>
      </c>
      <c r="D393" s="3" t="s">
        <v>953</v>
      </c>
      <c r="E393" s="3" t="str">
        <f t="shared" si="39"/>
        <v>AF3306_February</v>
      </c>
      <c r="F393" s="10">
        <v>99290.135252384251</v>
      </c>
      <c r="G393" s="4" t="str">
        <f t="shared" si="40"/>
        <v>Shock</v>
      </c>
      <c r="H393" s="4">
        <f t="shared" si="36"/>
        <v>1</v>
      </c>
      <c r="I393" s="51">
        <v>-1</v>
      </c>
      <c r="J393" s="55">
        <v>0</v>
      </c>
      <c r="K393" s="6">
        <v>13</v>
      </c>
      <c r="L393" s="6">
        <v>0</v>
      </c>
      <c r="M393">
        <f t="shared" si="41"/>
        <v>0</v>
      </c>
      <c r="N393">
        <f t="shared" si="37"/>
        <v>1</v>
      </c>
      <c r="O393">
        <f t="shared" si="38"/>
        <v>0</v>
      </c>
    </row>
    <row r="394" spans="1:15" ht="17" thickTop="1" thickBot="1" x14ac:dyDescent="0.5">
      <c r="A394" s="50" t="s">
        <v>147</v>
      </c>
      <c r="B394" s="3" t="s">
        <v>942</v>
      </c>
      <c r="C394" s="3" t="s">
        <v>954</v>
      </c>
      <c r="D394" s="3" t="s">
        <v>955</v>
      </c>
      <c r="E394" s="3" t="str">
        <f t="shared" si="39"/>
        <v>AF3307_February</v>
      </c>
      <c r="F394" s="10">
        <v>36909.44471014366</v>
      </c>
      <c r="G394" s="4" t="str">
        <f t="shared" si="40"/>
        <v>No shock</v>
      </c>
      <c r="H394" s="4">
        <f t="shared" si="36"/>
        <v>0</v>
      </c>
      <c r="I394" s="51">
        <v>-1</v>
      </c>
      <c r="J394" s="55">
        <v>0</v>
      </c>
      <c r="K394" s="6">
        <v>0</v>
      </c>
      <c r="L394" s="6">
        <v>0</v>
      </c>
      <c r="M394">
        <f t="shared" si="41"/>
        <v>0</v>
      </c>
      <c r="N394">
        <f t="shared" si="37"/>
        <v>0</v>
      </c>
      <c r="O394">
        <f t="shared" si="38"/>
        <v>0</v>
      </c>
    </row>
    <row r="395" spans="1:15" ht="17" thickTop="1" thickBot="1" x14ac:dyDescent="0.5">
      <c r="A395" s="50" t="s">
        <v>147</v>
      </c>
      <c r="B395" s="3" t="s">
        <v>942</v>
      </c>
      <c r="C395" s="3" t="s">
        <v>956</v>
      </c>
      <c r="D395" s="3" t="s">
        <v>957</v>
      </c>
      <c r="E395" s="3" t="str">
        <f t="shared" si="39"/>
        <v>AF3308_February</v>
      </c>
      <c r="F395" s="10">
        <v>84962.137400299514</v>
      </c>
      <c r="G395" s="4" t="str">
        <f t="shared" si="40"/>
        <v>Shock</v>
      </c>
      <c r="H395" s="4">
        <f t="shared" si="36"/>
        <v>1</v>
      </c>
      <c r="I395" s="51">
        <v>-1</v>
      </c>
      <c r="J395" s="55">
        <v>0</v>
      </c>
      <c r="K395" s="6">
        <v>8</v>
      </c>
      <c r="L395" s="6">
        <v>0</v>
      </c>
      <c r="M395">
        <f t="shared" si="41"/>
        <v>0</v>
      </c>
      <c r="N395">
        <f t="shared" si="37"/>
        <v>1</v>
      </c>
      <c r="O395">
        <f t="shared" si="38"/>
        <v>0</v>
      </c>
    </row>
    <row r="396" spans="1:15" ht="17" thickTop="1" thickBot="1" x14ac:dyDescent="0.5">
      <c r="A396" s="50" t="s">
        <v>147</v>
      </c>
      <c r="B396" s="3" t="s">
        <v>942</v>
      </c>
      <c r="C396" s="3" t="s">
        <v>958</v>
      </c>
      <c r="D396" s="3" t="s">
        <v>959</v>
      </c>
      <c r="E396" s="3" t="str">
        <f t="shared" si="39"/>
        <v>AF3309_February</v>
      </c>
      <c r="F396" s="10">
        <v>20354.282699487077</v>
      </c>
      <c r="G396" s="4" t="str">
        <f t="shared" si="40"/>
        <v>No shock</v>
      </c>
      <c r="H396" s="4">
        <f t="shared" si="36"/>
        <v>0</v>
      </c>
      <c r="I396" s="51">
        <v>-0.57264957264957295</v>
      </c>
      <c r="J396" s="55">
        <v>4</v>
      </c>
      <c r="K396" s="6">
        <v>0</v>
      </c>
      <c r="L396" s="6">
        <v>0</v>
      </c>
      <c r="M396">
        <f t="shared" si="41"/>
        <v>0</v>
      </c>
      <c r="N396">
        <f t="shared" si="37"/>
        <v>0</v>
      </c>
      <c r="O396">
        <f t="shared" si="38"/>
        <v>0</v>
      </c>
    </row>
    <row r="397" spans="1:15" ht="17" thickTop="1" thickBot="1" x14ac:dyDescent="0.5">
      <c r="A397" s="50" t="s">
        <v>147</v>
      </c>
      <c r="B397" s="3" t="s">
        <v>942</v>
      </c>
      <c r="C397" s="3" t="s">
        <v>960</v>
      </c>
      <c r="D397" s="3" t="s">
        <v>961</v>
      </c>
      <c r="E397" s="3" t="str">
        <f t="shared" si="39"/>
        <v>AF3310_February</v>
      </c>
      <c r="F397" s="10">
        <v>81221.849190526802</v>
      </c>
      <c r="G397" s="4" t="str">
        <f t="shared" si="40"/>
        <v>No shock</v>
      </c>
      <c r="H397" s="4">
        <f t="shared" si="36"/>
        <v>0</v>
      </c>
      <c r="I397" s="51">
        <v>-1</v>
      </c>
      <c r="J397" s="55">
        <v>0</v>
      </c>
      <c r="K397" s="6">
        <v>0</v>
      </c>
      <c r="L397" s="6">
        <v>0</v>
      </c>
      <c r="M397">
        <f t="shared" si="41"/>
        <v>0</v>
      </c>
      <c r="N397">
        <f t="shared" si="37"/>
        <v>0</v>
      </c>
      <c r="O397">
        <f t="shared" si="38"/>
        <v>0</v>
      </c>
    </row>
    <row r="398" spans="1:15" ht="17" thickTop="1" thickBot="1" x14ac:dyDescent="0.5">
      <c r="A398" s="50" t="s">
        <v>147</v>
      </c>
      <c r="B398" s="3" t="s">
        <v>942</v>
      </c>
      <c r="C398" s="3" t="s">
        <v>962</v>
      </c>
      <c r="D398" s="3" t="s">
        <v>963</v>
      </c>
      <c r="E398" s="3" t="str">
        <f t="shared" si="39"/>
        <v>AF3311_February</v>
      </c>
      <c r="F398" s="10">
        <v>102278.30630284075</v>
      </c>
      <c r="G398" s="4" t="str">
        <f t="shared" si="40"/>
        <v>No shock</v>
      </c>
      <c r="H398" s="4">
        <f t="shared" si="36"/>
        <v>0</v>
      </c>
      <c r="I398" s="51">
        <v>-0.59349593495935005</v>
      </c>
      <c r="J398" s="55">
        <v>2</v>
      </c>
      <c r="K398" s="6">
        <v>0</v>
      </c>
      <c r="L398" s="6">
        <v>0</v>
      </c>
      <c r="M398">
        <f t="shared" si="41"/>
        <v>0</v>
      </c>
      <c r="N398">
        <f t="shared" si="37"/>
        <v>0</v>
      </c>
      <c r="O398">
        <f t="shared" si="38"/>
        <v>0</v>
      </c>
    </row>
    <row r="399" spans="1:15" ht="17" thickTop="1" thickBot="1" x14ac:dyDescent="0.5">
      <c r="A399" s="50" t="s">
        <v>147</v>
      </c>
      <c r="B399" s="3" t="s">
        <v>964</v>
      </c>
      <c r="C399" s="3" t="s">
        <v>965</v>
      </c>
      <c r="D399" s="3" t="s">
        <v>966</v>
      </c>
      <c r="E399" s="3" t="str">
        <f t="shared" si="39"/>
        <v>AF3401_February</v>
      </c>
      <c r="F399" s="10">
        <v>158611.3332702078</v>
      </c>
      <c r="G399" s="4" t="str">
        <f t="shared" si="40"/>
        <v>Shock</v>
      </c>
      <c r="H399" s="4">
        <f t="shared" si="36"/>
        <v>1</v>
      </c>
      <c r="I399" s="51">
        <v>-0.21890448882736799</v>
      </c>
      <c r="J399" s="55">
        <v>79</v>
      </c>
      <c r="K399" s="6">
        <v>18</v>
      </c>
      <c r="L399" s="6">
        <v>0</v>
      </c>
      <c r="M399">
        <f t="shared" si="41"/>
        <v>0</v>
      </c>
      <c r="N399">
        <f t="shared" si="37"/>
        <v>1</v>
      </c>
      <c r="O399">
        <f t="shared" si="38"/>
        <v>0</v>
      </c>
    </row>
    <row r="400" spans="1:15" ht="17" thickTop="1" thickBot="1" x14ac:dyDescent="0.5">
      <c r="A400" s="50" t="s">
        <v>147</v>
      </c>
      <c r="B400" s="3" t="s">
        <v>964</v>
      </c>
      <c r="C400" s="3" t="s">
        <v>967</v>
      </c>
      <c r="D400" s="3" t="s">
        <v>968</v>
      </c>
      <c r="E400" s="3" t="str">
        <f t="shared" si="39"/>
        <v>AF3402_February</v>
      </c>
      <c r="F400" s="10">
        <v>16430.913584432907</v>
      </c>
      <c r="G400" s="4" t="str">
        <f t="shared" si="40"/>
        <v>Shock</v>
      </c>
      <c r="H400" s="4">
        <f t="shared" si="36"/>
        <v>1</v>
      </c>
      <c r="I400" s="51">
        <v>9.15625</v>
      </c>
      <c r="J400" s="55">
        <v>13</v>
      </c>
      <c r="K400" s="6">
        <v>0</v>
      </c>
      <c r="L400" s="6">
        <v>0</v>
      </c>
      <c r="M400">
        <f t="shared" si="41"/>
        <v>1</v>
      </c>
      <c r="N400">
        <f t="shared" si="37"/>
        <v>0</v>
      </c>
      <c r="O400">
        <f t="shared" si="38"/>
        <v>0</v>
      </c>
    </row>
    <row r="401" spans="1:15" ht="17" thickTop="1" thickBot="1" x14ac:dyDescent="0.5">
      <c r="A401" s="50" t="s">
        <v>147</v>
      </c>
      <c r="B401" s="3" t="s">
        <v>964</v>
      </c>
      <c r="C401" s="3" t="s">
        <v>969</v>
      </c>
      <c r="D401" s="3" t="s">
        <v>970</v>
      </c>
      <c r="E401" s="3" t="str">
        <f t="shared" si="39"/>
        <v>AF3403_February</v>
      </c>
      <c r="F401" s="10">
        <v>12177.778234461794</v>
      </c>
      <c r="G401" s="4" t="str">
        <f t="shared" si="40"/>
        <v>No shock</v>
      </c>
      <c r="H401" s="4">
        <f t="shared" si="36"/>
        <v>0</v>
      </c>
      <c r="I401" s="51">
        <v>0.31578947368421101</v>
      </c>
      <c r="J401" s="55">
        <v>5</v>
      </c>
      <c r="K401" s="6">
        <v>0</v>
      </c>
      <c r="L401" s="6">
        <v>0</v>
      </c>
      <c r="M401">
        <f t="shared" si="41"/>
        <v>0</v>
      </c>
      <c r="N401">
        <f t="shared" si="37"/>
        <v>0</v>
      </c>
      <c r="O401">
        <f t="shared" si="38"/>
        <v>0</v>
      </c>
    </row>
    <row r="402" spans="1:15" ht="17" thickTop="1" thickBot="1" x14ac:dyDescent="0.5">
      <c r="A402" s="50" t="s">
        <v>147</v>
      </c>
      <c r="B402" s="3" t="s">
        <v>964</v>
      </c>
      <c r="C402" s="3" t="s">
        <v>971</v>
      </c>
      <c r="D402" s="3" t="s">
        <v>972</v>
      </c>
      <c r="E402" s="3" t="str">
        <f t="shared" si="39"/>
        <v>AF3404_February</v>
      </c>
      <c r="F402" s="10">
        <v>11627.413916897331</v>
      </c>
      <c r="G402" s="4" t="str">
        <f t="shared" si="40"/>
        <v>No shock</v>
      </c>
      <c r="H402" s="4">
        <f t="shared" si="36"/>
        <v>0</v>
      </c>
      <c r="I402" s="51">
        <v>-0.2</v>
      </c>
      <c r="J402" s="55">
        <v>12</v>
      </c>
      <c r="K402" s="6">
        <v>0</v>
      </c>
      <c r="L402" s="6">
        <v>0</v>
      </c>
      <c r="M402">
        <f t="shared" si="41"/>
        <v>0</v>
      </c>
      <c r="N402">
        <f t="shared" si="37"/>
        <v>0</v>
      </c>
      <c r="O402">
        <f t="shared" si="38"/>
        <v>0</v>
      </c>
    </row>
    <row r="403" spans="1:15" ht="16.5" thickTop="1" x14ac:dyDescent="0.45">
      <c r="A403" s="50" t="s">
        <v>147</v>
      </c>
      <c r="B403" s="3" t="s">
        <v>964</v>
      </c>
      <c r="C403" s="3" t="s">
        <v>973</v>
      </c>
      <c r="D403" s="3" t="s">
        <v>974</v>
      </c>
      <c r="E403" s="3" t="str">
        <f t="shared" si="39"/>
        <v>AF3405_February</v>
      </c>
      <c r="F403" s="10">
        <v>53183.100795480612</v>
      </c>
      <c r="G403" s="4" t="str">
        <f t="shared" si="40"/>
        <v>Shock</v>
      </c>
      <c r="H403" s="4">
        <f t="shared" si="36"/>
        <v>1</v>
      </c>
      <c r="I403" s="51">
        <v>4.8136645962732899E-2</v>
      </c>
      <c r="J403" s="55">
        <v>54</v>
      </c>
      <c r="K403" s="6">
        <v>3</v>
      </c>
      <c r="L403" s="6">
        <v>0</v>
      </c>
      <c r="M403">
        <f t="shared" si="41"/>
        <v>0</v>
      </c>
      <c r="N403">
        <f t="shared" si="37"/>
        <v>1</v>
      </c>
      <c r="O403">
        <f t="shared" si="38"/>
        <v>0</v>
      </c>
    </row>
  </sheetData>
  <autoFilter ref="A2:O403" xr:uid="{D50A98FA-446D-4E4F-AAA9-EF52FF965487}"/>
  <conditionalFormatting sqref="G3:H403">
    <cfRule type="cellIs" dxfId="7" priority="10" operator="equal">
      <formula>"Shock"</formula>
    </cfRule>
  </conditionalFormatting>
  <conditionalFormatting sqref="I3:I403">
    <cfRule type="cellIs" dxfId="6" priority="9" operator="greaterThanOrEqual">
      <formula>0.66</formula>
    </cfRule>
  </conditionalFormatting>
  <conditionalFormatting sqref="K3:L403">
    <cfRule type="cellIs" dxfId="5" priority="6" operator="greaterThan">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39725-1C51-4602-9D1C-0116E51A2BE5}">
  <dimension ref="A1:R404"/>
  <sheetViews>
    <sheetView topLeftCell="A2" zoomScaleNormal="100" workbookViewId="0">
      <pane ySplit="1" topLeftCell="A3" activePane="bottomLeft" state="frozen"/>
      <selection activeCell="B2" sqref="B2"/>
      <selection pane="bottomLeft" activeCell="L2" sqref="L2"/>
    </sheetView>
  </sheetViews>
  <sheetFormatPr defaultRowHeight="14.5" x14ac:dyDescent="0.35"/>
  <cols>
    <col min="1" max="1" width="10.54296875" bestFit="1" customWidth="1"/>
    <col min="2" max="4" width="16.54296875" customWidth="1"/>
    <col min="5" max="5" width="16.54296875" hidden="1" customWidth="1"/>
    <col min="6" max="8" width="16.54296875" customWidth="1"/>
    <col min="9" max="9" width="22.453125" customWidth="1"/>
    <col min="10" max="11" width="16.54296875" customWidth="1"/>
    <col min="12" max="12" width="27.1796875" style="52" bestFit="1" customWidth="1"/>
    <col min="13" max="13" width="17.1796875" bestFit="1" customWidth="1"/>
    <col min="14" max="17" width="6.453125" bestFit="1" customWidth="1"/>
    <col min="18" max="18" width="7.81640625" customWidth="1"/>
    <col min="19" max="19" width="8.54296875" customWidth="1"/>
  </cols>
  <sheetData>
    <row r="1" spans="1:18" ht="15" hidden="1" thickBot="1" x14ac:dyDescent="0.4">
      <c r="I1">
        <v>1</v>
      </c>
      <c r="J1">
        <v>2</v>
      </c>
      <c r="K1">
        <v>3</v>
      </c>
      <c r="L1" s="52">
        <v>4</v>
      </c>
      <c r="M1">
        <v>5</v>
      </c>
    </row>
    <row r="2" spans="1:18" ht="140.15" customHeight="1" thickTop="1" thickBot="1" x14ac:dyDescent="0.4">
      <c r="A2" s="41" t="s">
        <v>130</v>
      </c>
      <c r="B2" s="41" t="s">
        <v>131</v>
      </c>
      <c r="C2" s="41" t="s">
        <v>132</v>
      </c>
      <c r="D2" s="41" t="s">
        <v>133</v>
      </c>
      <c r="E2" s="41" t="s">
        <v>134</v>
      </c>
      <c r="F2" s="41" t="s">
        <v>135</v>
      </c>
      <c r="G2" s="42" t="s">
        <v>1024</v>
      </c>
      <c r="H2" s="40" t="s">
        <v>976</v>
      </c>
      <c r="I2" s="48" t="s">
        <v>1025</v>
      </c>
      <c r="J2" s="44" t="s">
        <v>1026</v>
      </c>
      <c r="K2" s="44" t="s">
        <v>1027</v>
      </c>
      <c r="L2" s="53" t="s">
        <v>1028</v>
      </c>
      <c r="M2" s="45" t="s">
        <v>127</v>
      </c>
      <c r="N2" s="13">
        <v>1</v>
      </c>
      <c r="O2" s="13">
        <v>2</v>
      </c>
      <c r="P2" s="13">
        <v>3</v>
      </c>
      <c r="Q2" s="13">
        <v>4</v>
      </c>
      <c r="R2" s="13">
        <v>5</v>
      </c>
    </row>
    <row r="3" spans="1:18" ht="17" thickTop="1" thickBot="1" x14ac:dyDescent="0.5">
      <c r="A3" s="50" t="s">
        <v>147</v>
      </c>
      <c r="B3" s="3" t="s">
        <v>148</v>
      </c>
      <c r="C3" s="3" t="s">
        <v>148</v>
      </c>
      <c r="D3" s="3" t="s">
        <v>149</v>
      </c>
      <c r="E3" s="3" t="str">
        <f>_xlfn.CONCAT(D3,"_",A3)</f>
        <v>AF0101_February</v>
      </c>
      <c r="F3" s="10">
        <v>5577308.5623507081</v>
      </c>
      <c r="G3" s="49" t="str">
        <f>IF(H3&gt;0, "Shock", "No shock")</f>
        <v>No shock</v>
      </c>
      <c r="H3" s="15">
        <f t="shared" ref="H3:H66" si="0">SUM(N3:R3)</f>
        <v>0</v>
      </c>
      <c r="I3" s="5">
        <v>3.1732111692844601E-2</v>
      </c>
      <c r="J3" s="5">
        <v>-0.148519765609123</v>
      </c>
      <c r="K3" s="5">
        <v>0.88268609342896898</v>
      </c>
      <c r="L3" s="54">
        <v>0.146093875309844</v>
      </c>
      <c r="M3" s="5" t="s">
        <v>1029</v>
      </c>
      <c r="N3">
        <f>IF(I3&gt;0.6, 1, 0)</f>
        <v>0</v>
      </c>
      <c r="O3">
        <f>IF(J3&gt;0.6, 1, 0)</f>
        <v>0</v>
      </c>
      <c r="P3">
        <f>IF(K3&lt;0.4, 1, 0)</f>
        <v>0</v>
      </c>
      <c r="Q3">
        <f>IF(L3&lt;-0.25, 1, 0)</f>
        <v>0</v>
      </c>
      <c r="R3">
        <f>IF(M3="Poor functionality", 1, 0)</f>
        <v>0</v>
      </c>
    </row>
    <row r="4" spans="1:18" ht="17" thickTop="1" thickBot="1" x14ac:dyDescent="0.5">
      <c r="A4" s="50" t="s">
        <v>147</v>
      </c>
      <c r="B4" s="3" t="s">
        <v>148</v>
      </c>
      <c r="C4" s="3" t="s">
        <v>150</v>
      </c>
      <c r="D4" s="3" t="s">
        <v>151</v>
      </c>
      <c r="E4" s="3" t="str">
        <f t="shared" ref="E4:E67" si="1">_xlfn.CONCAT(D4,"_",A4)</f>
        <v>AF0102_February</v>
      </c>
      <c r="F4" s="10">
        <v>249409.37105539389</v>
      </c>
      <c r="G4" s="49" t="str">
        <f t="shared" ref="G4:G67" si="2">IF(H4&gt;0, "Shock", "No shock")</f>
        <v>No shock</v>
      </c>
      <c r="H4" s="15">
        <f t="shared" si="0"/>
        <v>0</v>
      </c>
      <c r="I4" s="5">
        <v>3.1732111692844601E-2</v>
      </c>
      <c r="J4" s="5">
        <v>-0.148519765609123</v>
      </c>
      <c r="K4" s="5">
        <v>0.88268609342896898</v>
      </c>
      <c r="L4" s="54">
        <v>0.146093875309844</v>
      </c>
      <c r="M4" s="5" t="s">
        <v>1029</v>
      </c>
      <c r="N4">
        <f t="shared" ref="N4:N66" si="3">IF(I4&gt;0.6, 1, 0)</f>
        <v>0</v>
      </c>
      <c r="O4">
        <f t="shared" ref="O4:O66" si="4">IF(J4&gt;0.6, 1, 0)</f>
        <v>0</v>
      </c>
      <c r="P4">
        <f t="shared" ref="P4:P66" si="5">IF(K4&lt;0.4, 1, 0)</f>
        <v>0</v>
      </c>
      <c r="Q4">
        <f t="shared" ref="Q4:Q67" si="6">IF(L4&lt;-0.25, 1, 0)</f>
        <v>0</v>
      </c>
      <c r="R4">
        <f t="shared" ref="R4:R66" si="7">IF(M4="Poor functionality", 1, 0)</f>
        <v>0</v>
      </c>
    </row>
    <row r="5" spans="1:18" ht="17" thickTop="1" thickBot="1" x14ac:dyDescent="0.5">
      <c r="A5" s="50" t="s">
        <v>147</v>
      </c>
      <c r="B5" s="3" t="s">
        <v>148</v>
      </c>
      <c r="C5" s="3" t="s">
        <v>152</v>
      </c>
      <c r="D5" s="3" t="s">
        <v>153</v>
      </c>
      <c r="E5" s="3" t="str">
        <f t="shared" si="1"/>
        <v>AF0103_February</v>
      </c>
      <c r="F5" s="10">
        <v>89917.163080501676</v>
      </c>
      <c r="G5" s="49" t="str">
        <f t="shared" si="2"/>
        <v>No shock</v>
      </c>
      <c r="H5" s="15">
        <f t="shared" si="0"/>
        <v>0</v>
      </c>
      <c r="I5" s="5">
        <v>3.1732111692844601E-2</v>
      </c>
      <c r="J5" s="5">
        <v>-0.148519765609123</v>
      </c>
      <c r="K5" s="5">
        <v>0.88268609342896898</v>
      </c>
      <c r="L5" s="54">
        <v>0.146093875309844</v>
      </c>
      <c r="M5" s="5" t="s">
        <v>1029</v>
      </c>
      <c r="N5">
        <f t="shared" si="3"/>
        <v>0</v>
      </c>
      <c r="O5">
        <f t="shared" si="4"/>
        <v>0</v>
      </c>
      <c r="P5">
        <f>IF(K5&lt;0.4, 1, 0)</f>
        <v>0</v>
      </c>
      <c r="Q5">
        <f t="shared" si="6"/>
        <v>0</v>
      </c>
      <c r="R5">
        <f t="shared" si="7"/>
        <v>0</v>
      </c>
    </row>
    <row r="6" spans="1:18" ht="17" thickTop="1" thickBot="1" x14ac:dyDescent="0.5">
      <c r="A6" s="50" t="s">
        <v>147</v>
      </c>
      <c r="B6" s="3" t="s">
        <v>148</v>
      </c>
      <c r="C6" s="3" t="s">
        <v>154</v>
      </c>
      <c r="D6" s="3" t="s">
        <v>155</v>
      </c>
      <c r="E6" s="3" t="str">
        <f t="shared" si="1"/>
        <v>AF0104_February</v>
      </c>
      <c r="F6" s="10">
        <v>322500.50344947947</v>
      </c>
      <c r="G6" s="49" t="str">
        <f t="shared" si="2"/>
        <v>No shock</v>
      </c>
      <c r="H6" s="15">
        <f t="shared" si="0"/>
        <v>0</v>
      </c>
      <c r="I6" s="5">
        <v>3.1732111692844601E-2</v>
      </c>
      <c r="J6" s="5">
        <v>-0.18457920627042401</v>
      </c>
      <c r="K6" s="5">
        <v>0.88268609342896898</v>
      </c>
      <c r="L6" s="54">
        <v>0.146093875309844</v>
      </c>
      <c r="M6" s="5" t="s">
        <v>1030</v>
      </c>
      <c r="N6">
        <f t="shared" si="3"/>
        <v>0</v>
      </c>
      <c r="O6">
        <f t="shared" si="4"/>
        <v>0</v>
      </c>
      <c r="P6">
        <f t="shared" si="5"/>
        <v>0</v>
      </c>
      <c r="Q6">
        <f t="shared" si="6"/>
        <v>0</v>
      </c>
      <c r="R6">
        <f t="shared" si="7"/>
        <v>0</v>
      </c>
    </row>
    <row r="7" spans="1:18" ht="17" thickTop="1" thickBot="1" x14ac:dyDescent="0.5">
      <c r="A7" s="50" t="s">
        <v>147</v>
      </c>
      <c r="B7" s="3" t="s">
        <v>148</v>
      </c>
      <c r="C7" s="3" t="s">
        <v>156</v>
      </c>
      <c r="D7" s="3" t="s">
        <v>157</v>
      </c>
      <c r="E7" s="3" t="str">
        <f t="shared" si="1"/>
        <v>AF0105_February</v>
      </c>
      <c r="F7" s="10">
        <v>192932.03602280546</v>
      </c>
      <c r="G7" s="49" t="str">
        <f t="shared" si="2"/>
        <v>No shock</v>
      </c>
      <c r="H7" s="15">
        <f t="shared" si="0"/>
        <v>0</v>
      </c>
      <c r="I7" s="5">
        <v>3.1732111692844601E-2</v>
      </c>
      <c r="J7" s="5">
        <v>-0.148519765609123</v>
      </c>
      <c r="K7" s="5">
        <v>0.88268609342896898</v>
      </c>
      <c r="L7" s="54">
        <v>0.146093875309844</v>
      </c>
      <c r="M7" s="5" t="s">
        <v>1029</v>
      </c>
      <c r="N7">
        <f t="shared" si="3"/>
        <v>0</v>
      </c>
      <c r="O7">
        <f t="shared" si="4"/>
        <v>0</v>
      </c>
      <c r="P7">
        <f t="shared" si="5"/>
        <v>0</v>
      </c>
      <c r="Q7">
        <f t="shared" si="6"/>
        <v>0</v>
      </c>
      <c r="R7">
        <f t="shared" si="7"/>
        <v>0</v>
      </c>
    </row>
    <row r="8" spans="1:18" ht="17" thickTop="1" thickBot="1" x14ac:dyDescent="0.5">
      <c r="A8" s="50" t="s">
        <v>147</v>
      </c>
      <c r="B8" s="3" t="s">
        <v>148</v>
      </c>
      <c r="C8" s="3" t="s">
        <v>158</v>
      </c>
      <c r="D8" s="3" t="s">
        <v>159</v>
      </c>
      <c r="E8" s="3" t="str">
        <f t="shared" si="1"/>
        <v>AF0106_February</v>
      </c>
      <c r="F8" s="10">
        <v>128215.83911779003</v>
      </c>
      <c r="G8" s="49" t="str">
        <f t="shared" si="2"/>
        <v>No shock</v>
      </c>
      <c r="H8" s="15">
        <f t="shared" si="0"/>
        <v>0</v>
      </c>
      <c r="I8" s="5">
        <v>3.1732111692844601E-2</v>
      </c>
      <c r="J8" s="5">
        <v>-0.148519765609123</v>
      </c>
      <c r="K8" s="5">
        <v>0.88268609342896898</v>
      </c>
      <c r="L8" s="54">
        <v>0.146093875309844</v>
      </c>
      <c r="M8" s="5" t="s">
        <v>1029</v>
      </c>
      <c r="N8">
        <f t="shared" si="3"/>
        <v>0</v>
      </c>
      <c r="O8">
        <f t="shared" si="4"/>
        <v>0</v>
      </c>
      <c r="P8">
        <f t="shared" si="5"/>
        <v>0</v>
      </c>
      <c r="Q8">
        <f t="shared" si="6"/>
        <v>0</v>
      </c>
      <c r="R8">
        <f t="shared" si="7"/>
        <v>0</v>
      </c>
    </row>
    <row r="9" spans="1:18" ht="17" thickTop="1" thickBot="1" x14ac:dyDescent="0.5">
      <c r="A9" s="50" t="s">
        <v>147</v>
      </c>
      <c r="B9" s="3" t="s">
        <v>148</v>
      </c>
      <c r="C9" s="3" t="s">
        <v>160</v>
      </c>
      <c r="D9" s="3" t="s">
        <v>161</v>
      </c>
      <c r="E9" s="3" t="str">
        <f t="shared" si="1"/>
        <v>AF0107_February</v>
      </c>
      <c r="F9" s="10">
        <v>49854.072833864564</v>
      </c>
      <c r="G9" s="49" t="str">
        <f t="shared" si="2"/>
        <v>No shock</v>
      </c>
      <c r="H9" s="15">
        <f t="shared" si="0"/>
        <v>0</v>
      </c>
      <c r="I9" s="5">
        <v>3.1732111692844601E-2</v>
      </c>
      <c r="J9" s="5">
        <v>-0.148519765609123</v>
      </c>
      <c r="K9" s="5">
        <v>0.88268609342896898</v>
      </c>
      <c r="L9" s="54">
        <v>0.146093875309844</v>
      </c>
      <c r="M9" s="5" t="s">
        <v>1029</v>
      </c>
      <c r="N9">
        <f t="shared" si="3"/>
        <v>0</v>
      </c>
      <c r="O9">
        <f t="shared" si="4"/>
        <v>0</v>
      </c>
      <c r="P9">
        <f t="shared" si="5"/>
        <v>0</v>
      </c>
      <c r="Q9">
        <f t="shared" si="6"/>
        <v>0</v>
      </c>
      <c r="R9">
        <f t="shared" si="7"/>
        <v>0</v>
      </c>
    </row>
    <row r="10" spans="1:18" ht="17" thickTop="1" thickBot="1" x14ac:dyDescent="0.5">
      <c r="A10" s="50" t="s">
        <v>147</v>
      </c>
      <c r="B10" s="3" t="s">
        <v>148</v>
      </c>
      <c r="C10" s="3" t="s">
        <v>162</v>
      </c>
      <c r="D10" s="3" t="s">
        <v>163</v>
      </c>
      <c r="E10" s="3" t="str">
        <f t="shared" si="1"/>
        <v>AF0108_February</v>
      </c>
      <c r="F10" s="10">
        <v>80090.184012550497</v>
      </c>
      <c r="G10" s="49" t="str">
        <f t="shared" si="2"/>
        <v>No shock</v>
      </c>
      <c r="H10" s="15">
        <f t="shared" si="0"/>
        <v>0</v>
      </c>
      <c r="I10" s="5">
        <v>3.1732111692844601E-2</v>
      </c>
      <c r="J10" s="5">
        <v>-0.148519765609123</v>
      </c>
      <c r="K10" s="5">
        <v>0.88268609342896898</v>
      </c>
      <c r="L10" s="54">
        <v>0.146093875309844</v>
      </c>
      <c r="M10" s="5" t="s">
        <v>1029</v>
      </c>
      <c r="N10">
        <f t="shared" si="3"/>
        <v>0</v>
      </c>
      <c r="O10">
        <f t="shared" si="4"/>
        <v>0</v>
      </c>
      <c r="P10">
        <f t="shared" si="5"/>
        <v>0</v>
      </c>
      <c r="Q10">
        <f t="shared" si="6"/>
        <v>0</v>
      </c>
      <c r="R10">
        <f t="shared" si="7"/>
        <v>0</v>
      </c>
    </row>
    <row r="11" spans="1:18" ht="17" thickTop="1" thickBot="1" x14ac:dyDescent="0.5">
      <c r="A11" s="50" t="s">
        <v>147</v>
      </c>
      <c r="B11" s="3" t="s">
        <v>148</v>
      </c>
      <c r="C11" s="3" t="s">
        <v>164</v>
      </c>
      <c r="D11" s="3" t="s">
        <v>165</v>
      </c>
      <c r="E11" s="3" t="str">
        <f t="shared" si="1"/>
        <v>AF0109_February</v>
      </c>
      <c r="F11" s="10">
        <v>30092.501315974041</v>
      </c>
      <c r="G11" s="49" t="str">
        <f t="shared" si="2"/>
        <v>No shock</v>
      </c>
      <c r="H11" s="15">
        <f t="shared" si="0"/>
        <v>0</v>
      </c>
      <c r="I11" s="5">
        <v>3.1732111692844601E-2</v>
      </c>
      <c r="J11" s="5">
        <v>-0.148519765609123</v>
      </c>
      <c r="K11" s="5">
        <v>0.88268609342896898</v>
      </c>
      <c r="L11" s="54">
        <v>0.146093875309844</v>
      </c>
      <c r="M11" s="5" t="s">
        <v>1029</v>
      </c>
      <c r="N11">
        <f t="shared" si="3"/>
        <v>0</v>
      </c>
      <c r="O11">
        <f t="shared" si="4"/>
        <v>0</v>
      </c>
      <c r="P11">
        <f t="shared" si="5"/>
        <v>0</v>
      </c>
      <c r="Q11">
        <f t="shared" si="6"/>
        <v>0</v>
      </c>
      <c r="R11">
        <f t="shared" si="7"/>
        <v>0</v>
      </c>
    </row>
    <row r="12" spans="1:18" ht="17" thickTop="1" thickBot="1" x14ac:dyDescent="0.5">
      <c r="A12" s="50" t="s">
        <v>147</v>
      </c>
      <c r="B12" s="3" t="s">
        <v>148</v>
      </c>
      <c r="C12" s="3" t="s">
        <v>166</v>
      </c>
      <c r="D12" s="3" t="s">
        <v>167</v>
      </c>
      <c r="E12" s="3" t="str">
        <f t="shared" si="1"/>
        <v>AF0110_February</v>
      </c>
      <c r="F12" s="10">
        <v>43452.550761487815</v>
      </c>
      <c r="G12" s="49" t="str">
        <f t="shared" si="2"/>
        <v>No shock</v>
      </c>
      <c r="H12" s="15">
        <f t="shared" si="0"/>
        <v>0</v>
      </c>
      <c r="I12" s="5">
        <v>3.1732111692844601E-2</v>
      </c>
      <c r="J12" s="5">
        <v>-0.148519765609123</v>
      </c>
      <c r="K12" s="5">
        <v>0.88268609342896898</v>
      </c>
      <c r="L12" s="54">
        <v>0.146093875309844</v>
      </c>
      <c r="M12" s="5" t="s">
        <v>1029</v>
      </c>
      <c r="N12">
        <f t="shared" si="3"/>
        <v>0</v>
      </c>
      <c r="O12">
        <f t="shared" si="4"/>
        <v>0</v>
      </c>
      <c r="P12">
        <f t="shared" si="5"/>
        <v>0</v>
      </c>
      <c r="Q12">
        <f t="shared" si="6"/>
        <v>0</v>
      </c>
      <c r="R12">
        <f t="shared" si="7"/>
        <v>0</v>
      </c>
    </row>
    <row r="13" spans="1:18" ht="17" thickTop="1" thickBot="1" x14ac:dyDescent="0.5">
      <c r="A13" s="50" t="s">
        <v>147</v>
      </c>
      <c r="B13" s="3" t="s">
        <v>148</v>
      </c>
      <c r="C13" s="3" t="s">
        <v>168</v>
      </c>
      <c r="D13" s="3" t="s">
        <v>169</v>
      </c>
      <c r="E13" s="3" t="str">
        <f t="shared" si="1"/>
        <v>AF0111_February</v>
      </c>
      <c r="F13" s="10">
        <v>25858.334417904996</v>
      </c>
      <c r="G13" s="49" t="str">
        <f t="shared" si="2"/>
        <v>No shock</v>
      </c>
      <c r="H13" s="15">
        <f t="shared" si="0"/>
        <v>0</v>
      </c>
      <c r="I13" s="5">
        <v>3.1732111692844601E-2</v>
      </c>
      <c r="J13" s="5">
        <v>-0.148519765609123</v>
      </c>
      <c r="K13" s="5">
        <v>0.88268609342896898</v>
      </c>
      <c r="L13" s="54">
        <v>0.146093875309844</v>
      </c>
      <c r="M13" s="5" t="s">
        <v>1029</v>
      </c>
      <c r="N13">
        <f t="shared" si="3"/>
        <v>0</v>
      </c>
      <c r="O13">
        <f t="shared" si="4"/>
        <v>0</v>
      </c>
      <c r="P13">
        <f t="shared" si="5"/>
        <v>0</v>
      </c>
      <c r="Q13">
        <f t="shared" si="6"/>
        <v>0</v>
      </c>
      <c r="R13">
        <f t="shared" si="7"/>
        <v>0</v>
      </c>
    </row>
    <row r="14" spans="1:18" ht="17" thickTop="1" thickBot="1" x14ac:dyDescent="0.5">
      <c r="A14" s="50" t="s">
        <v>147</v>
      </c>
      <c r="B14" s="3" t="s">
        <v>148</v>
      </c>
      <c r="C14" s="3" t="s">
        <v>170</v>
      </c>
      <c r="D14" s="3" t="s">
        <v>171</v>
      </c>
      <c r="E14" s="3" t="str">
        <f t="shared" si="1"/>
        <v>AF0112_February</v>
      </c>
      <c r="F14" s="10">
        <v>34718.703433692921</v>
      </c>
      <c r="G14" s="49" t="str">
        <f t="shared" si="2"/>
        <v>No shock</v>
      </c>
      <c r="H14" s="15">
        <f t="shared" si="0"/>
        <v>0</v>
      </c>
      <c r="I14" s="5">
        <v>3.1732111692844601E-2</v>
      </c>
      <c r="J14" s="5">
        <v>-0.148519765609123</v>
      </c>
      <c r="K14" s="5">
        <v>0.88268609342896898</v>
      </c>
      <c r="L14" s="54">
        <v>0.146093875309844</v>
      </c>
      <c r="M14" s="5" t="s">
        <v>1029</v>
      </c>
      <c r="N14">
        <f t="shared" si="3"/>
        <v>0</v>
      </c>
      <c r="O14">
        <f t="shared" si="4"/>
        <v>0</v>
      </c>
      <c r="P14">
        <f t="shared" si="5"/>
        <v>0</v>
      </c>
      <c r="Q14">
        <f t="shared" si="6"/>
        <v>0</v>
      </c>
      <c r="R14">
        <f t="shared" si="7"/>
        <v>0</v>
      </c>
    </row>
    <row r="15" spans="1:18" ht="17" thickTop="1" thickBot="1" x14ac:dyDescent="0.5">
      <c r="A15" s="50" t="s">
        <v>147</v>
      </c>
      <c r="B15" s="3" t="s">
        <v>148</v>
      </c>
      <c r="C15" s="3" t="s">
        <v>172</v>
      </c>
      <c r="D15" s="3" t="s">
        <v>173</v>
      </c>
      <c r="E15" s="3" t="str">
        <f t="shared" si="1"/>
        <v>AF0113_February</v>
      </c>
      <c r="F15" s="10">
        <v>33179.74482530004</v>
      </c>
      <c r="G15" s="49" t="str">
        <f t="shared" si="2"/>
        <v>No shock</v>
      </c>
      <c r="H15" s="15">
        <f t="shared" si="0"/>
        <v>0</v>
      </c>
      <c r="I15" s="5">
        <v>3.1732111692844601E-2</v>
      </c>
      <c r="J15" s="5">
        <v>-0.148519765609123</v>
      </c>
      <c r="K15" s="5">
        <v>0.88268609342896898</v>
      </c>
      <c r="L15" s="54">
        <v>0.146093875309844</v>
      </c>
      <c r="M15" s="5" t="s">
        <v>1029</v>
      </c>
      <c r="N15">
        <f t="shared" si="3"/>
        <v>0</v>
      </c>
      <c r="O15">
        <f t="shared" si="4"/>
        <v>0</v>
      </c>
      <c r="P15">
        <f t="shared" si="5"/>
        <v>0</v>
      </c>
      <c r="Q15">
        <f t="shared" si="6"/>
        <v>0</v>
      </c>
      <c r="R15">
        <f t="shared" si="7"/>
        <v>0</v>
      </c>
    </row>
    <row r="16" spans="1:18" ht="17" thickTop="1" thickBot="1" x14ac:dyDescent="0.5">
      <c r="A16" s="50" t="s">
        <v>147</v>
      </c>
      <c r="B16" s="3" t="s">
        <v>148</v>
      </c>
      <c r="C16" s="3" t="s">
        <v>174</v>
      </c>
      <c r="D16" s="3" t="s">
        <v>175</v>
      </c>
      <c r="E16" s="3" t="str">
        <f t="shared" si="1"/>
        <v>AF0114_February</v>
      </c>
      <c r="F16" s="10">
        <v>143859.05523159067</v>
      </c>
      <c r="G16" s="49" t="str">
        <f t="shared" si="2"/>
        <v>No shock</v>
      </c>
      <c r="H16" s="15">
        <f t="shared" si="0"/>
        <v>0</v>
      </c>
      <c r="I16" s="5">
        <v>3.1732111692844601E-2</v>
      </c>
      <c r="J16" s="5">
        <v>-0.148519765609123</v>
      </c>
      <c r="K16" s="5">
        <v>0.88268609342896898</v>
      </c>
      <c r="L16" s="54">
        <v>0.146093875309844</v>
      </c>
      <c r="M16" s="5" t="s">
        <v>1029</v>
      </c>
      <c r="N16">
        <f t="shared" si="3"/>
        <v>0</v>
      </c>
      <c r="O16">
        <f t="shared" si="4"/>
        <v>0</v>
      </c>
      <c r="P16">
        <f t="shared" si="5"/>
        <v>0</v>
      </c>
      <c r="Q16">
        <f t="shared" si="6"/>
        <v>0</v>
      </c>
      <c r="R16">
        <f t="shared" si="7"/>
        <v>0</v>
      </c>
    </row>
    <row r="17" spans="1:18" ht="17" thickTop="1" thickBot="1" x14ac:dyDescent="0.5">
      <c r="A17" s="50" t="s">
        <v>147</v>
      </c>
      <c r="B17" s="3" t="s">
        <v>148</v>
      </c>
      <c r="C17" s="3" t="s">
        <v>176</v>
      </c>
      <c r="D17" s="3" t="s">
        <v>177</v>
      </c>
      <c r="E17" s="3" t="str">
        <f t="shared" si="1"/>
        <v>AF0115_February</v>
      </c>
      <c r="F17" s="10">
        <v>144934.94837295488</v>
      </c>
      <c r="G17" s="49" t="str">
        <f t="shared" si="2"/>
        <v>No shock</v>
      </c>
      <c r="H17" s="15">
        <f t="shared" si="0"/>
        <v>0</v>
      </c>
      <c r="I17" s="5">
        <v>3.1732111692844601E-2</v>
      </c>
      <c r="J17" s="5">
        <v>-0.148519765609123</v>
      </c>
      <c r="K17" s="5">
        <v>0.88268609342896898</v>
      </c>
      <c r="L17" s="54">
        <v>0.146093875309844</v>
      </c>
      <c r="M17" s="5" t="s">
        <v>1029</v>
      </c>
      <c r="N17">
        <f t="shared" si="3"/>
        <v>0</v>
      </c>
      <c r="O17">
        <f t="shared" si="4"/>
        <v>0</v>
      </c>
      <c r="P17">
        <f t="shared" si="5"/>
        <v>0</v>
      </c>
      <c r="Q17">
        <f t="shared" si="6"/>
        <v>0</v>
      </c>
      <c r="R17">
        <f t="shared" si="7"/>
        <v>0</v>
      </c>
    </row>
    <row r="18" spans="1:18" ht="17" thickTop="1" thickBot="1" x14ac:dyDescent="0.5">
      <c r="A18" s="50" t="s">
        <v>147</v>
      </c>
      <c r="B18" s="3" t="s">
        <v>178</v>
      </c>
      <c r="C18" s="3" t="s">
        <v>179</v>
      </c>
      <c r="D18" s="3" t="s">
        <v>180</v>
      </c>
      <c r="E18" s="3" t="str">
        <f t="shared" si="1"/>
        <v>AF0201_February</v>
      </c>
      <c r="F18" s="10">
        <v>111837.21290036582</v>
      </c>
      <c r="G18" s="49" t="str">
        <f t="shared" si="2"/>
        <v>No shock</v>
      </c>
      <c r="H18" s="15">
        <f t="shared" si="0"/>
        <v>0</v>
      </c>
      <c r="I18" s="5">
        <v>-6.0686601347047599E-2</v>
      </c>
      <c r="J18" s="5">
        <v>-0.29657211466558397</v>
      </c>
      <c r="K18" s="5">
        <v>0.49907014120600901</v>
      </c>
      <c r="L18" s="54">
        <v>0.17571512091618999</v>
      </c>
      <c r="M18" s="5" t="s">
        <v>1030</v>
      </c>
      <c r="N18">
        <f t="shared" si="3"/>
        <v>0</v>
      </c>
      <c r="O18">
        <f t="shared" si="4"/>
        <v>0</v>
      </c>
      <c r="P18">
        <f t="shared" si="5"/>
        <v>0</v>
      </c>
      <c r="Q18">
        <f t="shared" si="6"/>
        <v>0</v>
      </c>
      <c r="R18">
        <f t="shared" si="7"/>
        <v>0</v>
      </c>
    </row>
    <row r="19" spans="1:18" ht="17" thickTop="1" thickBot="1" x14ac:dyDescent="0.5">
      <c r="A19" s="50" t="s">
        <v>147</v>
      </c>
      <c r="B19" s="3" t="s">
        <v>178</v>
      </c>
      <c r="C19" s="3" t="s">
        <v>181</v>
      </c>
      <c r="D19" s="3" t="s">
        <v>182</v>
      </c>
      <c r="E19" s="3" t="str">
        <f t="shared" si="1"/>
        <v>AF0202_February</v>
      </c>
      <c r="F19" s="10">
        <v>83512.635434595722</v>
      </c>
      <c r="G19" s="49" t="str">
        <f t="shared" si="2"/>
        <v>No shock</v>
      </c>
      <c r="H19" s="15">
        <f t="shared" si="0"/>
        <v>0</v>
      </c>
      <c r="I19" s="5">
        <v>9.6810586656909392E-3</v>
      </c>
      <c r="J19" s="5">
        <v>-0.240993461082122</v>
      </c>
      <c r="K19" s="5">
        <v>0.49907014120600901</v>
      </c>
      <c r="L19" s="54">
        <v>0.17571512091618999</v>
      </c>
      <c r="M19" s="5" t="s">
        <v>1030</v>
      </c>
      <c r="N19">
        <f t="shared" si="3"/>
        <v>0</v>
      </c>
      <c r="O19">
        <f t="shared" si="4"/>
        <v>0</v>
      </c>
      <c r="P19">
        <f t="shared" si="5"/>
        <v>0</v>
      </c>
      <c r="Q19">
        <f t="shared" si="6"/>
        <v>0</v>
      </c>
      <c r="R19">
        <f t="shared" si="7"/>
        <v>0</v>
      </c>
    </row>
    <row r="20" spans="1:18" ht="17" thickTop="1" thickBot="1" x14ac:dyDescent="0.5">
      <c r="A20" s="50" t="s">
        <v>147</v>
      </c>
      <c r="B20" s="3" t="s">
        <v>178</v>
      </c>
      <c r="C20" s="3" t="s">
        <v>183</v>
      </c>
      <c r="D20" s="3" t="s">
        <v>184</v>
      </c>
      <c r="E20" s="3" t="str">
        <f t="shared" si="1"/>
        <v>AF0203_February</v>
      </c>
      <c r="F20" s="10">
        <v>37260.583919503311</v>
      </c>
      <c r="G20" s="49" t="str">
        <f t="shared" si="2"/>
        <v>No shock</v>
      </c>
      <c r="H20" s="15">
        <f t="shared" si="0"/>
        <v>0</v>
      </c>
      <c r="I20" s="5">
        <v>2.3714647503051502E-2</v>
      </c>
      <c r="J20" s="5">
        <v>-0.21395445400521801</v>
      </c>
      <c r="K20" s="5">
        <v>0.49907014120600901</v>
      </c>
      <c r="L20" s="54">
        <v>0.17571512091618999</v>
      </c>
      <c r="M20" s="5" t="s">
        <v>1029</v>
      </c>
      <c r="N20">
        <f t="shared" si="3"/>
        <v>0</v>
      </c>
      <c r="O20">
        <f t="shared" si="4"/>
        <v>0</v>
      </c>
      <c r="P20">
        <f t="shared" si="5"/>
        <v>0</v>
      </c>
      <c r="Q20">
        <f t="shared" si="6"/>
        <v>0</v>
      </c>
      <c r="R20">
        <f t="shared" si="7"/>
        <v>0</v>
      </c>
    </row>
    <row r="21" spans="1:18" ht="17" thickTop="1" thickBot="1" x14ac:dyDescent="0.5">
      <c r="A21" s="50" t="s">
        <v>147</v>
      </c>
      <c r="B21" s="3" t="s">
        <v>178</v>
      </c>
      <c r="C21" s="3" t="s">
        <v>185</v>
      </c>
      <c r="D21" s="3" t="s">
        <v>186</v>
      </c>
      <c r="E21" s="3" t="str">
        <f t="shared" si="1"/>
        <v>AF0204_February</v>
      </c>
      <c r="F21" s="10">
        <v>102132.53965850003</v>
      </c>
      <c r="G21" s="49" t="str">
        <f t="shared" si="2"/>
        <v>No shock</v>
      </c>
      <c r="H21" s="15">
        <f t="shared" si="0"/>
        <v>0</v>
      </c>
      <c r="I21" s="5">
        <v>-6.9032808879131505E-2</v>
      </c>
      <c r="J21" s="5">
        <v>-0.299199264348122</v>
      </c>
      <c r="K21" s="5">
        <v>0.49907014120600901</v>
      </c>
      <c r="L21" s="54">
        <v>0.17571512091618999</v>
      </c>
      <c r="M21" s="5" t="s">
        <v>1030</v>
      </c>
      <c r="N21">
        <f t="shared" si="3"/>
        <v>0</v>
      </c>
      <c r="O21">
        <f t="shared" si="4"/>
        <v>0</v>
      </c>
      <c r="P21">
        <f t="shared" si="5"/>
        <v>0</v>
      </c>
      <c r="Q21">
        <f t="shared" si="6"/>
        <v>0</v>
      </c>
      <c r="R21">
        <f t="shared" si="7"/>
        <v>0</v>
      </c>
    </row>
    <row r="22" spans="1:18" ht="17" thickTop="1" thickBot="1" x14ac:dyDescent="0.5">
      <c r="A22" s="50" t="s">
        <v>147</v>
      </c>
      <c r="B22" s="3" t="s">
        <v>178</v>
      </c>
      <c r="C22" s="3" t="s">
        <v>187</v>
      </c>
      <c r="D22" s="3" t="s">
        <v>188</v>
      </c>
      <c r="E22" s="3" t="str">
        <f t="shared" si="1"/>
        <v>AF0205_February</v>
      </c>
      <c r="F22" s="10">
        <v>144396.67586196944</v>
      </c>
      <c r="G22" s="49" t="str">
        <f t="shared" si="2"/>
        <v>No shock</v>
      </c>
      <c r="H22" s="15">
        <f t="shared" si="0"/>
        <v>0</v>
      </c>
      <c r="I22" s="5">
        <v>2.3714647503051502E-2</v>
      </c>
      <c r="J22" s="5">
        <v>-0.21395445400521801</v>
      </c>
      <c r="K22" s="5">
        <v>0.49907014120600901</v>
      </c>
      <c r="L22" s="54">
        <v>0.17571512091618999</v>
      </c>
      <c r="M22" s="5" t="s">
        <v>1029</v>
      </c>
      <c r="N22">
        <f t="shared" si="3"/>
        <v>0</v>
      </c>
      <c r="O22">
        <f t="shared" si="4"/>
        <v>0</v>
      </c>
      <c r="P22">
        <f t="shared" si="5"/>
        <v>0</v>
      </c>
      <c r="Q22">
        <f t="shared" si="6"/>
        <v>0</v>
      </c>
      <c r="R22">
        <f t="shared" si="7"/>
        <v>0</v>
      </c>
    </row>
    <row r="23" spans="1:18" ht="17" thickTop="1" thickBot="1" x14ac:dyDescent="0.5">
      <c r="A23" s="50" t="s">
        <v>147</v>
      </c>
      <c r="B23" s="3" t="s">
        <v>178</v>
      </c>
      <c r="C23" s="3" t="s">
        <v>189</v>
      </c>
      <c r="D23" s="3" t="s">
        <v>190</v>
      </c>
      <c r="E23" s="3" t="str">
        <f t="shared" si="1"/>
        <v>AF0206_February</v>
      </c>
      <c r="F23" s="10">
        <v>128374.68085367465</v>
      </c>
      <c r="G23" s="49" t="str">
        <f t="shared" si="2"/>
        <v>No shock</v>
      </c>
      <c r="H23" s="15">
        <f t="shared" si="0"/>
        <v>0</v>
      </c>
      <c r="I23" s="5">
        <v>2.3714647503051502E-2</v>
      </c>
      <c r="J23" s="5">
        <v>-0.21395445400521801</v>
      </c>
      <c r="K23" s="5">
        <v>0.49907014120600901</v>
      </c>
      <c r="L23" s="54">
        <v>0.17571512091618999</v>
      </c>
      <c r="M23" s="5" t="s">
        <v>1029</v>
      </c>
      <c r="N23">
        <f t="shared" si="3"/>
        <v>0</v>
      </c>
      <c r="O23">
        <f t="shared" si="4"/>
        <v>0</v>
      </c>
      <c r="P23">
        <f t="shared" si="5"/>
        <v>0</v>
      </c>
      <c r="Q23">
        <f t="shared" si="6"/>
        <v>0</v>
      </c>
      <c r="R23">
        <f t="shared" si="7"/>
        <v>0</v>
      </c>
    </row>
    <row r="24" spans="1:18" ht="17" thickTop="1" thickBot="1" x14ac:dyDescent="0.5">
      <c r="A24" s="50" t="s">
        <v>147</v>
      </c>
      <c r="B24" s="3" t="s">
        <v>178</v>
      </c>
      <c r="C24" s="3" t="s">
        <v>191</v>
      </c>
      <c r="D24" s="3" t="s">
        <v>192</v>
      </c>
      <c r="E24" s="3" t="str">
        <f t="shared" si="1"/>
        <v>AF0207_February</v>
      </c>
      <c r="F24" s="10">
        <v>62950.141197371639</v>
      </c>
      <c r="G24" s="49" t="str">
        <f t="shared" si="2"/>
        <v>No shock</v>
      </c>
      <c r="H24" s="15">
        <f t="shared" si="0"/>
        <v>0</v>
      </c>
      <c r="I24" s="5">
        <v>2.3714647503051502E-2</v>
      </c>
      <c r="J24" s="5">
        <v>-0.21395445400521801</v>
      </c>
      <c r="K24" s="5">
        <v>0.49907014120600901</v>
      </c>
      <c r="L24" s="54">
        <v>0.17571512091618999</v>
      </c>
      <c r="M24" s="5" t="s">
        <v>1029</v>
      </c>
      <c r="N24">
        <f t="shared" si="3"/>
        <v>0</v>
      </c>
      <c r="O24">
        <f t="shared" si="4"/>
        <v>0</v>
      </c>
      <c r="P24">
        <f t="shared" si="5"/>
        <v>0</v>
      </c>
      <c r="Q24">
        <f t="shared" si="6"/>
        <v>0</v>
      </c>
      <c r="R24">
        <f t="shared" si="7"/>
        <v>0</v>
      </c>
    </row>
    <row r="25" spans="1:18" ht="17" thickTop="1" thickBot="1" x14ac:dyDescent="0.5">
      <c r="A25" s="50" t="s">
        <v>147</v>
      </c>
      <c r="B25" s="3" t="s">
        <v>193</v>
      </c>
      <c r="C25" s="3" t="s">
        <v>194</v>
      </c>
      <c r="D25" s="3" t="s">
        <v>195</v>
      </c>
      <c r="E25" s="3" t="str">
        <f t="shared" si="1"/>
        <v>AF0301_February</v>
      </c>
      <c r="F25" s="10">
        <v>273224.67913362751</v>
      </c>
      <c r="G25" s="49" t="str">
        <f t="shared" si="2"/>
        <v>No shock</v>
      </c>
      <c r="H25" s="15">
        <f t="shared" si="0"/>
        <v>0</v>
      </c>
      <c r="I25" s="5">
        <v>-7.3435991258830102E-2</v>
      </c>
      <c r="J25" s="5">
        <v>-0.31013652255190799</v>
      </c>
      <c r="K25" s="5">
        <v>0.47776436412529499</v>
      </c>
      <c r="L25" s="54">
        <v>0.100763498634554</v>
      </c>
      <c r="M25" s="5" t="s">
        <v>1030</v>
      </c>
      <c r="N25">
        <f t="shared" si="3"/>
        <v>0</v>
      </c>
      <c r="O25">
        <f t="shared" si="4"/>
        <v>0</v>
      </c>
      <c r="P25">
        <f t="shared" si="5"/>
        <v>0</v>
      </c>
      <c r="Q25">
        <f t="shared" si="6"/>
        <v>0</v>
      </c>
      <c r="R25">
        <f t="shared" si="7"/>
        <v>0</v>
      </c>
    </row>
    <row r="26" spans="1:18" ht="17" thickTop="1" thickBot="1" x14ac:dyDescent="0.5">
      <c r="A26" s="50" t="s">
        <v>147</v>
      </c>
      <c r="B26" s="3" t="s">
        <v>193</v>
      </c>
      <c r="C26" s="3" t="s">
        <v>196</v>
      </c>
      <c r="D26" s="3" t="s">
        <v>197</v>
      </c>
      <c r="E26" s="3" t="str">
        <f t="shared" si="1"/>
        <v>AF0302_February</v>
      </c>
      <c r="F26" s="10">
        <v>200714.92743348339</v>
      </c>
      <c r="G26" s="49" t="str">
        <f t="shared" si="2"/>
        <v>No shock</v>
      </c>
      <c r="H26" s="15">
        <f t="shared" si="0"/>
        <v>0</v>
      </c>
      <c r="I26" s="5">
        <v>-9.0861300005088495E-3</v>
      </c>
      <c r="J26" s="5">
        <v>-0.26534693184992902</v>
      </c>
      <c r="K26" s="5">
        <v>0.47776436412529499</v>
      </c>
      <c r="L26" s="54">
        <v>0.100763498634554</v>
      </c>
      <c r="M26" s="5" t="s">
        <v>1030</v>
      </c>
      <c r="N26">
        <f t="shared" si="3"/>
        <v>0</v>
      </c>
      <c r="O26">
        <f t="shared" si="4"/>
        <v>0</v>
      </c>
      <c r="P26">
        <f t="shared" si="5"/>
        <v>0</v>
      </c>
      <c r="Q26">
        <f t="shared" si="6"/>
        <v>0</v>
      </c>
      <c r="R26">
        <f t="shared" si="7"/>
        <v>0</v>
      </c>
    </row>
    <row r="27" spans="1:18" ht="17" thickTop="1" thickBot="1" x14ac:dyDescent="0.5">
      <c r="A27" s="50" t="s">
        <v>147</v>
      </c>
      <c r="B27" s="3" t="s">
        <v>193</v>
      </c>
      <c r="C27" s="3" t="s">
        <v>198</v>
      </c>
      <c r="D27" s="3" t="s">
        <v>199</v>
      </c>
      <c r="E27" s="3" t="str">
        <f t="shared" si="1"/>
        <v>AF0303_February</v>
      </c>
      <c r="F27" s="10">
        <v>73419.685948146813</v>
      </c>
      <c r="G27" s="49" t="str">
        <f t="shared" si="2"/>
        <v>No shock</v>
      </c>
      <c r="H27" s="15">
        <f t="shared" si="0"/>
        <v>0</v>
      </c>
      <c r="I27" s="5">
        <v>4.02586765210102E-2</v>
      </c>
      <c r="J27" s="5">
        <v>-0.188144861563978</v>
      </c>
      <c r="K27" s="5">
        <v>0.47776436412529499</v>
      </c>
      <c r="L27" s="54">
        <v>0.100763498634554</v>
      </c>
      <c r="M27" s="5" t="s">
        <v>1030</v>
      </c>
      <c r="N27">
        <f t="shared" si="3"/>
        <v>0</v>
      </c>
      <c r="O27">
        <f t="shared" si="4"/>
        <v>0</v>
      </c>
      <c r="P27">
        <f t="shared" si="5"/>
        <v>0</v>
      </c>
      <c r="Q27">
        <f t="shared" si="6"/>
        <v>0</v>
      </c>
      <c r="R27">
        <f t="shared" si="7"/>
        <v>0</v>
      </c>
    </row>
    <row r="28" spans="1:18" ht="17" thickTop="1" thickBot="1" x14ac:dyDescent="0.5">
      <c r="A28" s="50" t="s">
        <v>147</v>
      </c>
      <c r="B28" s="3" t="s">
        <v>193</v>
      </c>
      <c r="C28" s="3" t="s">
        <v>200</v>
      </c>
      <c r="D28" s="3" t="s">
        <v>201</v>
      </c>
      <c r="E28" s="3" t="str">
        <f t="shared" si="1"/>
        <v>AF0304_February</v>
      </c>
      <c r="F28" s="10">
        <v>65672.420373820598</v>
      </c>
      <c r="G28" s="49" t="str">
        <f t="shared" si="2"/>
        <v>No shock</v>
      </c>
      <c r="H28" s="15">
        <f t="shared" si="0"/>
        <v>0</v>
      </c>
      <c r="I28" s="5">
        <v>-7.6814015899539206E-2</v>
      </c>
      <c r="J28" s="5">
        <v>-0.30807106698697101</v>
      </c>
      <c r="K28" s="5">
        <v>0.47776436412529499</v>
      </c>
      <c r="L28" s="54">
        <v>0.100763498634554</v>
      </c>
      <c r="M28" s="5" t="s">
        <v>1030</v>
      </c>
      <c r="N28">
        <f t="shared" si="3"/>
        <v>0</v>
      </c>
      <c r="O28">
        <f t="shared" si="4"/>
        <v>0</v>
      </c>
      <c r="P28">
        <f t="shared" si="5"/>
        <v>0</v>
      </c>
      <c r="Q28">
        <f t="shared" si="6"/>
        <v>0</v>
      </c>
      <c r="R28">
        <f t="shared" si="7"/>
        <v>0</v>
      </c>
    </row>
    <row r="29" spans="1:18" ht="17" thickTop="1" thickBot="1" x14ac:dyDescent="0.5">
      <c r="A29" s="50" t="s">
        <v>147</v>
      </c>
      <c r="B29" s="3" t="s">
        <v>193</v>
      </c>
      <c r="C29" s="3" t="s">
        <v>202</v>
      </c>
      <c r="D29" s="3" t="s">
        <v>203</v>
      </c>
      <c r="E29" s="3" t="str">
        <f t="shared" si="1"/>
        <v>AF0305_February</v>
      </c>
      <c r="F29" s="10">
        <v>81688.260597158398</v>
      </c>
      <c r="G29" s="49" t="str">
        <f t="shared" si="2"/>
        <v>No shock</v>
      </c>
      <c r="H29" s="15">
        <f t="shared" si="0"/>
        <v>0</v>
      </c>
      <c r="I29" s="5">
        <v>-7.7060145656296999E-2</v>
      </c>
      <c r="J29" s="5">
        <v>-0.30340175299605998</v>
      </c>
      <c r="K29" s="5">
        <v>0.47776436412529499</v>
      </c>
      <c r="L29" s="54">
        <v>0.100763498634554</v>
      </c>
      <c r="M29" s="5" t="s">
        <v>1030</v>
      </c>
      <c r="N29">
        <f t="shared" si="3"/>
        <v>0</v>
      </c>
      <c r="O29">
        <f t="shared" si="4"/>
        <v>0</v>
      </c>
      <c r="P29">
        <f t="shared" si="5"/>
        <v>0</v>
      </c>
      <c r="Q29">
        <f t="shared" si="6"/>
        <v>0</v>
      </c>
      <c r="R29">
        <f t="shared" si="7"/>
        <v>0</v>
      </c>
    </row>
    <row r="30" spans="1:18" ht="17" thickTop="1" thickBot="1" x14ac:dyDescent="0.5">
      <c r="A30" s="50" t="s">
        <v>147</v>
      </c>
      <c r="B30" s="3" t="s">
        <v>193</v>
      </c>
      <c r="C30" s="3" t="s">
        <v>204</v>
      </c>
      <c r="D30" s="3" t="s">
        <v>205</v>
      </c>
      <c r="E30" s="3" t="str">
        <f t="shared" si="1"/>
        <v>AF0306_February</v>
      </c>
      <c r="F30" s="10">
        <v>45215.766159165069</v>
      </c>
      <c r="G30" s="49" t="str">
        <f t="shared" si="2"/>
        <v>Shock</v>
      </c>
      <c r="H30" s="15">
        <f t="shared" si="0"/>
        <v>1</v>
      </c>
      <c r="I30" s="5">
        <v>4.02586765210102E-2</v>
      </c>
      <c r="J30" s="5">
        <v>-0.188144861563978</v>
      </c>
      <c r="K30" s="5">
        <v>0.47776436412529499</v>
      </c>
      <c r="L30" s="54">
        <v>0.100763498634554</v>
      </c>
      <c r="M30" s="5" t="s">
        <v>1031</v>
      </c>
      <c r="N30">
        <f t="shared" si="3"/>
        <v>0</v>
      </c>
      <c r="O30">
        <f t="shared" si="4"/>
        <v>0</v>
      </c>
      <c r="P30">
        <f t="shared" si="5"/>
        <v>0</v>
      </c>
      <c r="Q30">
        <f t="shared" si="6"/>
        <v>0</v>
      </c>
      <c r="R30">
        <f t="shared" si="7"/>
        <v>1</v>
      </c>
    </row>
    <row r="31" spans="1:18" ht="17" thickTop="1" thickBot="1" x14ac:dyDescent="0.5">
      <c r="A31" s="50" t="s">
        <v>147</v>
      </c>
      <c r="B31" s="3" t="s">
        <v>193</v>
      </c>
      <c r="C31" s="3" t="s">
        <v>206</v>
      </c>
      <c r="D31" s="3" t="s">
        <v>207</v>
      </c>
      <c r="E31" s="3" t="str">
        <f t="shared" si="1"/>
        <v>AF0307_February</v>
      </c>
      <c r="F31" s="10">
        <v>142510.74458242339</v>
      </c>
      <c r="G31" s="49" t="str">
        <f t="shared" si="2"/>
        <v>No shock</v>
      </c>
      <c r="H31" s="15">
        <f t="shared" si="0"/>
        <v>0</v>
      </c>
      <c r="I31" s="5">
        <v>4.02586765210102E-2</v>
      </c>
      <c r="J31" s="5">
        <v>-0.188144861563978</v>
      </c>
      <c r="K31" s="5">
        <v>0.47776436412529499</v>
      </c>
      <c r="L31" s="54">
        <v>0.100763498634554</v>
      </c>
      <c r="M31" s="5" t="s">
        <v>1030</v>
      </c>
      <c r="N31">
        <f t="shared" si="3"/>
        <v>0</v>
      </c>
      <c r="O31">
        <f t="shared" si="4"/>
        <v>0</v>
      </c>
      <c r="P31">
        <f t="shared" si="5"/>
        <v>0</v>
      </c>
      <c r="Q31">
        <f t="shared" si="6"/>
        <v>0</v>
      </c>
      <c r="R31">
        <f t="shared" si="7"/>
        <v>0</v>
      </c>
    </row>
    <row r="32" spans="1:18" ht="17" thickTop="1" thickBot="1" x14ac:dyDescent="0.5">
      <c r="A32" s="50" t="s">
        <v>147</v>
      </c>
      <c r="B32" s="3" t="s">
        <v>193</v>
      </c>
      <c r="C32" s="3" t="s">
        <v>208</v>
      </c>
      <c r="D32" s="3" t="s">
        <v>209</v>
      </c>
      <c r="E32" s="3" t="str">
        <f t="shared" si="1"/>
        <v>AF0308_February</v>
      </c>
      <c r="F32" s="10">
        <v>35198.707062694943</v>
      </c>
      <c r="G32" s="49" t="str">
        <f t="shared" si="2"/>
        <v>Shock</v>
      </c>
      <c r="H32" s="15">
        <f t="shared" si="0"/>
        <v>1</v>
      </c>
      <c r="I32" s="5">
        <v>4.02586765210102E-2</v>
      </c>
      <c r="J32" s="5">
        <v>-0.188144861563978</v>
      </c>
      <c r="K32" s="5">
        <v>0.47776436412529499</v>
      </c>
      <c r="L32" s="54">
        <v>0.100763498634554</v>
      </c>
      <c r="M32" s="5" t="s">
        <v>1031</v>
      </c>
      <c r="N32">
        <f t="shared" si="3"/>
        <v>0</v>
      </c>
      <c r="O32">
        <f t="shared" si="4"/>
        <v>0</v>
      </c>
      <c r="P32">
        <f t="shared" si="5"/>
        <v>0</v>
      </c>
      <c r="Q32">
        <f t="shared" si="6"/>
        <v>0</v>
      </c>
      <c r="R32">
        <f t="shared" si="7"/>
        <v>1</v>
      </c>
    </row>
    <row r="33" spans="1:18" ht="17" thickTop="1" thickBot="1" x14ac:dyDescent="0.5">
      <c r="A33" s="50" t="s">
        <v>147</v>
      </c>
      <c r="B33" s="3" t="s">
        <v>193</v>
      </c>
      <c r="C33" s="3" t="s">
        <v>210</v>
      </c>
      <c r="D33" s="3" t="s">
        <v>211</v>
      </c>
      <c r="E33" s="3" t="str">
        <f t="shared" si="1"/>
        <v>AF0309_February</v>
      </c>
      <c r="F33" s="10">
        <v>58328.015678462427</v>
      </c>
      <c r="G33" s="49" t="str">
        <f t="shared" si="2"/>
        <v>Shock</v>
      </c>
      <c r="H33" s="15">
        <f t="shared" si="0"/>
        <v>1</v>
      </c>
      <c r="I33" s="5">
        <v>4.02586765210102E-2</v>
      </c>
      <c r="J33" s="5">
        <v>-0.188144861563978</v>
      </c>
      <c r="K33" s="5">
        <v>0.47776436412529499</v>
      </c>
      <c r="L33" s="54">
        <v>0.100763498634554</v>
      </c>
      <c r="M33" s="5" t="s">
        <v>1031</v>
      </c>
      <c r="N33">
        <f t="shared" si="3"/>
        <v>0</v>
      </c>
      <c r="O33">
        <f t="shared" si="4"/>
        <v>0</v>
      </c>
      <c r="P33">
        <f t="shared" si="5"/>
        <v>0</v>
      </c>
      <c r="Q33">
        <f t="shared" si="6"/>
        <v>0</v>
      </c>
      <c r="R33">
        <f t="shared" si="7"/>
        <v>1</v>
      </c>
    </row>
    <row r="34" spans="1:18" ht="17" thickTop="1" thickBot="1" x14ac:dyDescent="0.5">
      <c r="A34" s="50" t="s">
        <v>147</v>
      </c>
      <c r="B34" s="3" t="s">
        <v>193</v>
      </c>
      <c r="C34" s="3" t="s">
        <v>212</v>
      </c>
      <c r="D34" s="3" t="s">
        <v>213</v>
      </c>
      <c r="E34" s="3" t="str">
        <f t="shared" si="1"/>
        <v>AF0310_February</v>
      </c>
      <c r="F34" s="10">
        <v>36935.98380349105</v>
      </c>
      <c r="G34" s="49" t="str">
        <f t="shared" si="2"/>
        <v>No shock</v>
      </c>
      <c r="H34" s="15">
        <f t="shared" si="0"/>
        <v>0</v>
      </c>
      <c r="I34" s="5">
        <v>4.02586765210102E-2</v>
      </c>
      <c r="J34" s="5">
        <v>-0.188144861563978</v>
      </c>
      <c r="K34" s="5">
        <v>0.47776436412529499</v>
      </c>
      <c r="L34" s="54">
        <v>0.100763498634554</v>
      </c>
      <c r="M34" s="5" t="s">
        <v>1030</v>
      </c>
      <c r="N34">
        <f t="shared" si="3"/>
        <v>0</v>
      </c>
      <c r="O34">
        <f t="shared" si="4"/>
        <v>0</v>
      </c>
      <c r="P34">
        <f t="shared" si="5"/>
        <v>0</v>
      </c>
      <c r="Q34">
        <f t="shared" si="6"/>
        <v>0</v>
      </c>
      <c r="R34">
        <f t="shared" si="7"/>
        <v>0</v>
      </c>
    </row>
    <row r="35" spans="1:18" ht="17" thickTop="1" thickBot="1" x14ac:dyDescent="0.5">
      <c r="A35" s="50" t="s">
        <v>147</v>
      </c>
      <c r="B35" s="3" t="s">
        <v>214</v>
      </c>
      <c r="C35" s="3" t="s">
        <v>215</v>
      </c>
      <c r="D35" s="3" t="s">
        <v>216</v>
      </c>
      <c r="E35" s="3" t="str">
        <f t="shared" si="1"/>
        <v>AF0401_February</v>
      </c>
      <c r="F35" s="10">
        <v>53541.464242590693</v>
      </c>
      <c r="G35" s="49" t="str">
        <f t="shared" si="2"/>
        <v>No shock</v>
      </c>
      <c r="H35" s="15">
        <f t="shared" si="0"/>
        <v>0</v>
      </c>
      <c r="I35" s="5">
        <v>-2.71307415987707E-2</v>
      </c>
      <c r="J35" s="5">
        <v>-0.24687427115341301</v>
      </c>
      <c r="K35" s="5">
        <v>0.55999374514213696</v>
      </c>
      <c r="L35" s="54">
        <v>0.36680006514843499</v>
      </c>
      <c r="M35" s="5" t="s">
        <v>1030</v>
      </c>
      <c r="N35">
        <f t="shared" si="3"/>
        <v>0</v>
      </c>
      <c r="O35">
        <f t="shared" si="4"/>
        <v>0</v>
      </c>
      <c r="P35">
        <f t="shared" si="5"/>
        <v>0</v>
      </c>
      <c r="Q35">
        <f t="shared" si="6"/>
        <v>0</v>
      </c>
      <c r="R35">
        <f t="shared" si="7"/>
        <v>0</v>
      </c>
    </row>
    <row r="36" spans="1:18" ht="17" thickTop="1" thickBot="1" x14ac:dyDescent="0.5">
      <c r="A36" s="50" t="s">
        <v>147</v>
      </c>
      <c r="B36" s="3" t="s">
        <v>214</v>
      </c>
      <c r="C36" s="3" t="s">
        <v>217</v>
      </c>
      <c r="D36" s="3" t="s">
        <v>218</v>
      </c>
      <c r="E36" s="3" t="str">
        <f t="shared" si="1"/>
        <v>AF0402_February</v>
      </c>
      <c r="F36" s="10">
        <v>93121.067367126263</v>
      </c>
      <c r="G36" s="49" t="str">
        <f t="shared" si="2"/>
        <v>No shock</v>
      </c>
      <c r="H36" s="15">
        <f t="shared" si="0"/>
        <v>0</v>
      </c>
      <c r="I36" s="5">
        <v>1.5794583979923098E-2</v>
      </c>
      <c r="J36" s="5">
        <v>-0.19267217786752799</v>
      </c>
      <c r="K36" s="5">
        <v>0.55999374514213696</v>
      </c>
      <c r="L36" s="54">
        <v>0.36680006514843499</v>
      </c>
      <c r="M36" s="5" t="s">
        <v>1029</v>
      </c>
      <c r="N36">
        <f t="shared" si="3"/>
        <v>0</v>
      </c>
      <c r="O36">
        <f t="shared" si="4"/>
        <v>0</v>
      </c>
      <c r="P36">
        <f t="shared" si="5"/>
        <v>0</v>
      </c>
      <c r="Q36">
        <f t="shared" si="6"/>
        <v>0</v>
      </c>
      <c r="R36">
        <f t="shared" si="7"/>
        <v>0</v>
      </c>
    </row>
    <row r="37" spans="1:18" ht="17" thickTop="1" thickBot="1" x14ac:dyDescent="0.5">
      <c r="A37" s="50" t="s">
        <v>147</v>
      </c>
      <c r="B37" s="3" t="s">
        <v>214</v>
      </c>
      <c r="C37" s="3" t="s">
        <v>219</v>
      </c>
      <c r="D37" s="3" t="s">
        <v>220</v>
      </c>
      <c r="E37" s="3" t="str">
        <f t="shared" si="1"/>
        <v>AF0403_February</v>
      </c>
      <c r="F37" s="10">
        <v>60969.070031395291</v>
      </c>
      <c r="G37" s="49" t="str">
        <f t="shared" si="2"/>
        <v>No shock</v>
      </c>
      <c r="H37" s="15">
        <f t="shared" si="0"/>
        <v>0</v>
      </c>
      <c r="I37" s="5">
        <v>4.32387449739636E-2</v>
      </c>
      <c r="J37" s="5">
        <v>-6.0003864024946001E-3</v>
      </c>
      <c r="K37" s="5">
        <v>0.55999374514213696</v>
      </c>
      <c r="L37" s="54">
        <v>0.36680006514843499</v>
      </c>
      <c r="M37" s="5" t="s">
        <v>1030</v>
      </c>
      <c r="N37">
        <f t="shared" si="3"/>
        <v>0</v>
      </c>
      <c r="O37">
        <f t="shared" si="4"/>
        <v>0</v>
      </c>
      <c r="P37">
        <f t="shared" si="5"/>
        <v>0</v>
      </c>
      <c r="Q37">
        <f t="shared" si="6"/>
        <v>0</v>
      </c>
      <c r="R37">
        <f t="shared" si="7"/>
        <v>0</v>
      </c>
    </row>
    <row r="38" spans="1:18" ht="17" thickTop="1" thickBot="1" x14ac:dyDescent="0.5">
      <c r="A38" s="50" t="s">
        <v>147</v>
      </c>
      <c r="B38" s="3" t="s">
        <v>214</v>
      </c>
      <c r="C38" s="3" t="s">
        <v>221</v>
      </c>
      <c r="D38" s="3" t="s">
        <v>222</v>
      </c>
      <c r="E38" s="3" t="str">
        <f t="shared" si="1"/>
        <v>AF0404_February</v>
      </c>
      <c r="F38" s="10">
        <v>155018.31294177327</v>
      </c>
      <c r="G38" s="49" t="str">
        <f t="shared" si="2"/>
        <v>No shock</v>
      </c>
      <c r="H38" s="15">
        <f t="shared" si="0"/>
        <v>0</v>
      </c>
      <c r="I38" s="5">
        <v>1.5794583979923098E-2</v>
      </c>
      <c r="J38" s="5">
        <v>-0.19267217786752799</v>
      </c>
      <c r="K38" s="5">
        <v>0.55999374514213696</v>
      </c>
      <c r="L38" s="54">
        <v>0.36680006514843499</v>
      </c>
      <c r="M38" s="5" t="s">
        <v>1029</v>
      </c>
      <c r="N38">
        <f t="shared" si="3"/>
        <v>0</v>
      </c>
      <c r="O38">
        <f t="shared" si="4"/>
        <v>0</v>
      </c>
      <c r="P38">
        <f t="shared" si="5"/>
        <v>0</v>
      </c>
      <c r="Q38">
        <f t="shared" si="6"/>
        <v>0</v>
      </c>
      <c r="R38">
        <f t="shared" si="7"/>
        <v>0</v>
      </c>
    </row>
    <row r="39" spans="1:18" ht="17" thickTop="1" thickBot="1" x14ac:dyDescent="0.5">
      <c r="A39" s="50" t="s">
        <v>147</v>
      </c>
      <c r="B39" s="3" t="s">
        <v>214</v>
      </c>
      <c r="C39" s="3" t="s">
        <v>223</v>
      </c>
      <c r="D39" s="3" t="s">
        <v>224</v>
      </c>
      <c r="E39" s="3" t="str">
        <f t="shared" si="1"/>
        <v>AF0405_February</v>
      </c>
      <c r="F39" s="10">
        <v>199203.02344659794</v>
      </c>
      <c r="G39" s="49" t="str">
        <f t="shared" si="2"/>
        <v>No shock</v>
      </c>
      <c r="H39" s="15">
        <f t="shared" si="0"/>
        <v>0</v>
      </c>
      <c r="I39" s="5">
        <v>1.5794583979923098E-2</v>
      </c>
      <c r="J39" s="5">
        <v>-0.19267217786752799</v>
      </c>
      <c r="K39" s="5">
        <v>0.55999374514213696</v>
      </c>
      <c r="L39" s="54">
        <v>0.36680006514843499</v>
      </c>
      <c r="M39" s="5" t="s">
        <v>1032</v>
      </c>
      <c r="N39">
        <f t="shared" si="3"/>
        <v>0</v>
      </c>
      <c r="O39">
        <f t="shared" si="4"/>
        <v>0</v>
      </c>
      <c r="P39">
        <f t="shared" si="5"/>
        <v>0</v>
      </c>
      <c r="Q39">
        <f t="shared" si="6"/>
        <v>0</v>
      </c>
      <c r="R39">
        <f t="shared" si="7"/>
        <v>0</v>
      </c>
    </row>
    <row r="40" spans="1:18" ht="17" thickTop="1" thickBot="1" x14ac:dyDescent="0.5">
      <c r="A40" s="50" t="s">
        <v>147</v>
      </c>
      <c r="B40" s="3" t="s">
        <v>214</v>
      </c>
      <c r="C40" s="3" t="s">
        <v>225</v>
      </c>
      <c r="D40" s="3" t="s">
        <v>226</v>
      </c>
      <c r="E40" s="3" t="str">
        <f t="shared" si="1"/>
        <v>AF0406_February</v>
      </c>
      <c r="F40" s="10">
        <v>56811.402788971558</v>
      </c>
      <c r="G40" s="49" t="str">
        <f t="shared" si="2"/>
        <v>No shock</v>
      </c>
      <c r="H40" s="15">
        <f t="shared" si="0"/>
        <v>0</v>
      </c>
      <c r="I40" s="5">
        <v>1.5794583979923098E-2</v>
      </c>
      <c r="J40" s="5">
        <v>-0.19267217786752799</v>
      </c>
      <c r="K40" s="5">
        <v>0.55999374514213696</v>
      </c>
      <c r="L40" s="54">
        <v>0.36680006514843499</v>
      </c>
      <c r="M40" s="5" t="s">
        <v>1029</v>
      </c>
      <c r="N40">
        <f t="shared" si="3"/>
        <v>0</v>
      </c>
      <c r="O40">
        <f t="shared" si="4"/>
        <v>0</v>
      </c>
      <c r="P40">
        <f t="shared" si="5"/>
        <v>0</v>
      </c>
      <c r="Q40">
        <f t="shared" si="6"/>
        <v>0</v>
      </c>
      <c r="R40">
        <f t="shared" si="7"/>
        <v>0</v>
      </c>
    </row>
    <row r="41" spans="1:18" ht="17" thickTop="1" thickBot="1" x14ac:dyDescent="0.5">
      <c r="A41" s="50" t="s">
        <v>147</v>
      </c>
      <c r="B41" s="3" t="s">
        <v>214</v>
      </c>
      <c r="C41" s="3" t="s">
        <v>227</v>
      </c>
      <c r="D41" s="3" t="s">
        <v>228</v>
      </c>
      <c r="E41" s="3" t="str">
        <f t="shared" si="1"/>
        <v>AF0407_February</v>
      </c>
      <c r="F41" s="10">
        <v>49342.467088335783</v>
      </c>
      <c r="G41" s="49" t="str">
        <f t="shared" si="2"/>
        <v>No shock</v>
      </c>
      <c r="H41" s="15">
        <f t="shared" si="0"/>
        <v>0</v>
      </c>
      <c r="I41" s="5">
        <v>1.5794583979923098E-2</v>
      </c>
      <c r="J41" s="5">
        <v>-0.19267217786752799</v>
      </c>
      <c r="K41" s="5">
        <v>0.55999374514213696</v>
      </c>
      <c r="L41" s="54">
        <v>0.36680006514843499</v>
      </c>
      <c r="M41" s="5" t="s">
        <v>1029</v>
      </c>
      <c r="N41">
        <f t="shared" si="3"/>
        <v>0</v>
      </c>
      <c r="O41">
        <f t="shared" si="4"/>
        <v>0</v>
      </c>
      <c r="P41">
        <f t="shared" si="5"/>
        <v>0</v>
      </c>
      <c r="Q41">
        <f t="shared" si="6"/>
        <v>0</v>
      </c>
      <c r="R41">
        <f t="shared" si="7"/>
        <v>0</v>
      </c>
    </row>
    <row r="42" spans="1:18" ht="17" thickTop="1" thickBot="1" x14ac:dyDescent="0.5">
      <c r="A42" s="50" t="s">
        <v>147</v>
      </c>
      <c r="B42" s="3" t="s">
        <v>214</v>
      </c>
      <c r="C42" s="3" t="s">
        <v>229</v>
      </c>
      <c r="D42" s="3" t="s">
        <v>230</v>
      </c>
      <c r="E42" s="3" t="str">
        <f t="shared" si="1"/>
        <v>AF0408_February</v>
      </c>
      <c r="F42" s="10">
        <v>72392.580548847996</v>
      </c>
      <c r="G42" s="49" t="str">
        <f t="shared" si="2"/>
        <v>No shock</v>
      </c>
      <c r="H42" s="15">
        <f t="shared" si="0"/>
        <v>0</v>
      </c>
      <c r="I42" s="5">
        <v>1.5794583979923098E-2</v>
      </c>
      <c r="J42" s="5">
        <v>-0.19267217786752799</v>
      </c>
      <c r="K42" s="5">
        <v>0.55999374514213696</v>
      </c>
      <c r="L42" s="54">
        <v>0.36680006514843499</v>
      </c>
      <c r="M42" s="5" t="s">
        <v>1029</v>
      </c>
      <c r="N42">
        <f t="shared" si="3"/>
        <v>0</v>
      </c>
      <c r="O42">
        <f t="shared" si="4"/>
        <v>0</v>
      </c>
      <c r="P42">
        <f t="shared" si="5"/>
        <v>0</v>
      </c>
      <c r="Q42">
        <f t="shared" si="6"/>
        <v>0</v>
      </c>
      <c r="R42">
        <f t="shared" si="7"/>
        <v>0</v>
      </c>
    </row>
    <row r="43" spans="1:18" ht="17" thickTop="1" thickBot="1" x14ac:dyDescent="0.5">
      <c r="A43" s="50" t="s">
        <v>147</v>
      </c>
      <c r="B43" s="3" t="s">
        <v>214</v>
      </c>
      <c r="C43" s="3" t="s">
        <v>231</v>
      </c>
      <c r="D43" s="3" t="s">
        <v>232</v>
      </c>
      <c r="E43" s="3" t="str">
        <f t="shared" si="1"/>
        <v>AF0409_February</v>
      </c>
      <c r="F43" s="10">
        <v>166173.73250240349</v>
      </c>
      <c r="G43" s="49" t="str">
        <f t="shared" si="2"/>
        <v>No shock</v>
      </c>
      <c r="H43" s="15">
        <f t="shared" si="0"/>
        <v>0</v>
      </c>
      <c r="I43" s="5">
        <v>7.72862165894556E-2</v>
      </c>
      <c r="J43" s="5">
        <v>-8.7063676863103998E-2</v>
      </c>
      <c r="K43" s="5">
        <v>0.55999374514213696</v>
      </c>
      <c r="L43" s="54">
        <v>0.36680006514843499</v>
      </c>
      <c r="M43" s="5" t="s">
        <v>1030</v>
      </c>
      <c r="N43">
        <f t="shared" si="3"/>
        <v>0</v>
      </c>
      <c r="O43">
        <f t="shared" si="4"/>
        <v>0</v>
      </c>
      <c r="P43">
        <f t="shared" si="5"/>
        <v>0</v>
      </c>
      <c r="Q43">
        <f t="shared" si="6"/>
        <v>0</v>
      </c>
      <c r="R43">
        <f t="shared" si="7"/>
        <v>0</v>
      </c>
    </row>
    <row r="44" spans="1:18" ht="17" thickTop="1" thickBot="1" x14ac:dyDescent="0.5">
      <c r="A44" s="50" t="s">
        <v>147</v>
      </c>
      <c r="B44" s="3" t="s">
        <v>233</v>
      </c>
      <c r="C44" s="3" t="s">
        <v>234</v>
      </c>
      <c r="D44" s="3" t="s">
        <v>235</v>
      </c>
      <c r="E44" s="3" t="str">
        <f t="shared" si="1"/>
        <v>AF0501_February</v>
      </c>
      <c r="F44" s="10">
        <v>189272.4854302569</v>
      </c>
      <c r="G44" s="49" t="str">
        <f t="shared" si="2"/>
        <v>No shock</v>
      </c>
      <c r="H44" s="15">
        <f t="shared" si="0"/>
        <v>0</v>
      </c>
      <c r="I44" s="5">
        <v>-8.9939651505138093E-2</v>
      </c>
      <c r="J44" s="5">
        <v>-0.340429319226833</v>
      </c>
      <c r="K44" s="5">
        <v>0.58598186613278902</v>
      </c>
      <c r="L44" s="54">
        <v>0.201105505994494</v>
      </c>
      <c r="M44" s="5" t="s">
        <v>1030</v>
      </c>
      <c r="N44">
        <f t="shared" si="3"/>
        <v>0</v>
      </c>
      <c r="O44">
        <f t="shared" si="4"/>
        <v>0</v>
      </c>
      <c r="P44">
        <f t="shared" si="5"/>
        <v>0</v>
      </c>
      <c r="Q44">
        <f t="shared" si="6"/>
        <v>0</v>
      </c>
      <c r="R44">
        <f t="shared" si="7"/>
        <v>0</v>
      </c>
    </row>
    <row r="45" spans="1:18" ht="17" thickTop="1" thickBot="1" x14ac:dyDescent="0.5">
      <c r="A45" s="50" t="s">
        <v>147</v>
      </c>
      <c r="B45" s="3" t="s">
        <v>233</v>
      </c>
      <c r="C45" s="3" t="s">
        <v>236</v>
      </c>
      <c r="D45" s="3" t="s">
        <v>237</v>
      </c>
      <c r="E45" s="3" t="str">
        <f t="shared" si="1"/>
        <v>AF0502_February</v>
      </c>
      <c r="F45" s="10">
        <v>143328.78023667666</v>
      </c>
      <c r="G45" s="49" t="str">
        <f t="shared" si="2"/>
        <v>No shock</v>
      </c>
      <c r="H45" s="15">
        <f t="shared" si="0"/>
        <v>0</v>
      </c>
      <c r="I45" s="5">
        <v>8.3337917183232708E-3</v>
      </c>
      <c r="J45" s="5">
        <v>-0.27107032910284701</v>
      </c>
      <c r="K45" s="5">
        <v>0.58598186613278902</v>
      </c>
      <c r="L45" s="54">
        <v>0.201105505994494</v>
      </c>
      <c r="M45" s="5" t="s">
        <v>1030</v>
      </c>
      <c r="N45">
        <f t="shared" si="3"/>
        <v>0</v>
      </c>
      <c r="O45">
        <f t="shared" si="4"/>
        <v>0</v>
      </c>
      <c r="P45">
        <f t="shared" si="5"/>
        <v>0</v>
      </c>
      <c r="Q45">
        <f t="shared" si="6"/>
        <v>0</v>
      </c>
      <c r="R45">
        <f t="shared" si="7"/>
        <v>0</v>
      </c>
    </row>
    <row r="46" spans="1:18" ht="17" thickTop="1" thickBot="1" x14ac:dyDescent="0.5">
      <c r="A46" s="50" t="s">
        <v>147</v>
      </c>
      <c r="B46" s="3" t="s">
        <v>233</v>
      </c>
      <c r="C46" s="3" t="s">
        <v>238</v>
      </c>
      <c r="D46" s="3" t="s">
        <v>239</v>
      </c>
      <c r="E46" s="3" t="str">
        <f t="shared" si="1"/>
        <v>AF0503_February</v>
      </c>
      <c r="F46" s="10">
        <v>62270.294954235767</v>
      </c>
      <c r="G46" s="49" t="str">
        <f t="shared" si="2"/>
        <v>No shock</v>
      </c>
      <c r="H46" s="15">
        <f t="shared" si="0"/>
        <v>0</v>
      </c>
      <c r="I46" s="5">
        <v>4.3685289114506497E-2</v>
      </c>
      <c r="J46" s="5">
        <v>-0.241412134126441</v>
      </c>
      <c r="K46" s="5">
        <v>0.58598186613278902</v>
      </c>
      <c r="L46" s="54">
        <v>0.201105505994494</v>
      </c>
      <c r="M46" s="5" t="s">
        <v>1029</v>
      </c>
      <c r="N46">
        <f t="shared" si="3"/>
        <v>0</v>
      </c>
      <c r="O46">
        <f t="shared" si="4"/>
        <v>0</v>
      </c>
      <c r="P46">
        <f t="shared" si="5"/>
        <v>0</v>
      </c>
      <c r="Q46">
        <f t="shared" si="6"/>
        <v>0</v>
      </c>
      <c r="R46">
        <f t="shared" si="7"/>
        <v>0</v>
      </c>
    </row>
    <row r="47" spans="1:18" ht="17" thickTop="1" thickBot="1" x14ac:dyDescent="0.5">
      <c r="A47" s="50" t="s">
        <v>147</v>
      </c>
      <c r="B47" s="3" t="s">
        <v>233</v>
      </c>
      <c r="C47" s="3" t="s">
        <v>240</v>
      </c>
      <c r="D47" s="3" t="s">
        <v>241</v>
      </c>
      <c r="E47" s="3" t="str">
        <f t="shared" si="1"/>
        <v>AF0504_February</v>
      </c>
      <c r="F47" s="10">
        <v>35671.265541646397</v>
      </c>
      <c r="G47" s="49" t="str">
        <f t="shared" si="2"/>
        <v>No shock</v>
      </c>
      <c r="H47" s="15">
        <f t="shared" si="0"/>
        <v>0</v>
      </c>
      <c r="I47" s="5">
        <v>4.3685289114506497E-2</v>
      </c>
      <c r="J47" s="5">
        <v>-0.241412134126441</v>
      </c>
      <c r="K47" s="5">
        <v>0.58598186613278902</v>
      </c>
      <c r="L47" s="54">
        <v>0.201105505994494</v>
      </c>
      <c r="M47" s="5" t="s">
        <v>1029</v>
      </c>
      <c r="N47">
        <f t="shared" si="3"/>
        <v>0</v>
      </c>
      <c r="O47">
        <f t="shared" si="4"/>
        <v>0</v>
      </c>
      <c r="P47">
        <f t="shared" si="5"/>
        <v>0</v>
      </c>
      <c r="Q47">
        <f t="shared" si="6"/>
        <v>0</v>
      </c>
      <c r="R47">
        <f t="shared" si="7"/>
        <v>0</v>
      </c>
    </row>
    <row r="48" spans="1:18" ht="17" thickTop="1" thickBot="1" x14ac:dyDescent="0.5">
      <c r="A48" s="50" t="s">
        <v>147</v>
      </c>
      <c r="B48" s="3" t="s">
        <v>233</v>
      </c>
      <c r="C48" s="3" t="s">
        <v>242</v>
      </c>
      <c r="D48" s="3" t="s">
        <v>243</v>
      </c>
      <c r="E48" s="3" t="str">
        <f t="shared" si="1"/>
        <v>AF0505_February</v>
      </c>
      <c r="F48" s="10">
        <v>100528.56824673899</v>
      </c>
      <c r="G48" s="49" t="str">
        <f t="shared" si="2"/>
        <v>No shock</v>
      </c>
      <c r="H48" s="15">
        <f t="shared" si="0"/>
        <v>0</v>
      </c>
      <c r="I48" s="5">
        <v>-1.33657824830282E-2</v>
      </c>
      <c r="J48" s="5">
        <v>-0.27421595593008302</v>
      </c>
      <c r="K48" s="5">
        <v>0.58598186613278902</v>
      </c>
      <c r="L48" s="54">
        <v>0.201105505994494</v>
      </c>
      <c r="M48" s="5" t="s">
        <v>1032</v>
      </c>
      <c r="N48">
        <f t="shared" si="3"/>
        <v>0</v>
      </c>
      <c r="O48">
        <f t="shared" si="4"/>
        <v>0</v>
      </c>
      <c r="P48">
        <f t="shared" si="5"/>
        <v>0</v>
      </c>
      <c r="Q48">
        <f t="shared" si="6"/>
        <v>0</v>
      </c>
      <c r="R48">
        <f t="shared" si="7"/>
        <v>0</v>
      </c>
    </row>
    <row r="49" spans="1:18" ht="17" thickTop="1" thickBot="1" x14ac:dyDescent="0.5">
      <c r="A49" s="50" t="s">
        <v>147</v>
      </c>
      <c r="B49" s="3" t="s">
        <v>233</v>
      </c>
      <c r="C49" s="3" t="s">
        <v>244</v>
      </c>
      <c r="D49" s="3" t="s">
        <v>245</v>
      </c>
      <c r="E49" s="3" t="str">
        <f t="shared" si="1"/>
        <v>AF0506_February</v>
      </c>
      <c r="F49" s="10">
        <v>31165.722273363379</v>
      </c>
      <c r="G49" s="49" t="str">
        <f t="shared" si="2"/>
        <v>No shock</v>
      </c>
      <c r="H49" s="15">
        <f t="shared" si="0"/>
        <v>0</v>
      </c>
      <c r="I49" s="5">
        <v>4.3685289114506497E-2</v>
      </c>
      <c r="J49" s="5">
        <v>-0.241412134126441</v>
      </c>
      <c r="K49" s="5">
        <v>0.58598186613278902</v>
      </c>
      <c r="L49" s="54">
        <v>0.201105505994494</v>
      </c>
      <c r="M49" s="5" t="s">
        <v>1029</v>
      </c>
      <c r="N49">
        <f t="shared" si="3"/>
        <v>0</v>
      </c>
      <c r="O49">
        <f t="shared" si="4"/>
        <v>0</v>
      </c>
      <c r="P49">
        <f t="shared" si="5"/>
        <v>0</v>
      </c>
      <c r="Q49">
        <f t="shared" si="6"/>
        <v>0</v>
      </c>
      <c r="R49">
        <f t="shared" si="7"/>
        <v>0</v>
      </c>
    </row>
    <row r="50" spans="1:18" ht="17" thickTop="1" thickBot="1" x14ac:dyDescent="0.5">
      <c r="A50" s="50" t="s">
        <v>147</v>
      </c>
      <c r="B50" s="3" t="s">
        <v>233</v>
      </c>
      <c r="C50" s="3" t="s">
        <v>246</v>
      </c>
      <c r="D50" s="3" t="s">
        <v>247</v>
      </c>
      <c r="E50" s="3" t="str">
        <f t="shared" si="1"/>
        <v>AF0507_February</v>
      </c>
      <c r="F50" s="10">
        <v>34184.697862123976</v>
      </c>
      <c r="G50" s="49" t="str">
        <f t="shared" si="2"/>
        <v>No shock</v>
      </c>
      <c r="H50" s="15">
        <f t="shared" si="0"/>
        <v>0</v>
      </c>
      <c r="I50" s="5">
        <v>4.3685289114506497E-2</v>
      </c>
      <c r="J50" s="5">
        <v>-0.241412134126441</v>
      </c>
      <c r="K50" s="5">
        <v>0.58598186613278902</v>
      </c>
      <c r="L50" s="54">
        <v>0.201105505994494</v>
      </c>
      <c r="M50" s="5" t="s">
        <v>1029</v>
      </c>
      <c r="N50">
        <f t="shared" si="3"/>
        <v>0</v>
      </c>
      <c r="O50">
        <f t="shared" si="4"/>
        <v>0</v>
      </c>
      <c r="P50">
        <f t="shared" si="5"/>
        <v>0</v>
      </c>
      <c r="Q50">
        <f t="shared" si="6"/>
        <v>0</v>
      </c>
      <c r="R50">
        <f t="shared" si="7"/>
        <v>0</v>
      </c>
    </row>
    <row r="51" spans="1:18" ht="17" thickTop="1" thickBot="1" x14ac:dyDescent="0.5">
      <c r="A51" s="50" t="s">
        <v>147</v>
      </c>
      <c r="B51" s="3" t="s">
        <v>248</v>
      </c>
      <c r="C51" s="3" t="s">
        <v>249</v>
      </c>
      <c r="D51" s="3" t="s">
        <v>250</v>
      </c>
      <c r="E51" s="3" t="str">
        <f t="shared" si="1"/>
        <v>AF0601_February</v>
      </c>
      <c r="F51" s="10">
        <v>238045.6012334456</v>
      </c>
      <c r="G51" s="49" t="str">
        <f t="shared" si="2"/>
        <v>Shock</v>
      </c>
      <c r="H51" s="15">
        <f t="shared" si="0"/>
        <v>1</v>
      </c>
      <c r="I51" s="5">
        <v>2.44337844339617E-2</v>
      </c>
      <c r="J51" s="5">
        <v>-0.25644391188840998</v>
      </c>
      <c r="K51" s="5">
        <v>0.36667008704109399</v>
      </c>
      <c r="L51" s="54">
        <v>-5.0872839627763497E-3</v>
      </c>
      <c r="M51" s="5" t="s">
        <v>1030</v>
      </c>
      <c r="N51">
        <f t="shared" si="3"/>
        <v>0</v>
      </c>
      <c r="O51">
        <f t="shared" si="4"/>
        <v>0</v>
      </c>
      <c r="P51">
        <f t="shared" si="5"/>
        <v>1</v>
      </c>
      <c r="Q51">
        <f t="shared" si="6"/>
        <v>0</v>
      </c>
      <c r="R51">
        <f t="shared" si="7"/>
        <v>0</v>
      </c>
    </row>
    <row r="52" spans="1:18" ht="17" thickTop="1" thickBot="1" x14ac:dyDescent="0.5">
      <c r="A52" s="50" t="s">
        <v>147</v>
      </c>
      <c r="B52" s="3" t="s">
        <v>248</v>
      </c>
      <c r="C52" s="3" t="s">
        <v>251</v>
      </c>
      <c r="D52" s="3" t="s">
        <v>252</v>
      </c>
      <c r="E52" s="3" t="str">
        <f t="shared" si="1"/>
        <v>AF0602_February</v>
      </c>
      <c r="F52" s="10">
        <v>201721.83159886286</v>
      </c>
      <c r="G52" s="49" t="str">
        <f t="shared" si="2"/>
        <v>Shock</v>
      </c>
      <c r="H52" s="15">
        <f t="shared" si="0"/>
        <v>1</v>
      </c>
      <c r="I52" s="5">
        <v>4.8993544730708299E-2</v>
      </c>
      <c r="J52" s="5">
        <v>-0.18350170999589899</v>
      </c>
      <c r="K52" s="5">
        <v>0.36667008704109399</v>
      </c>
      <c r="L52" s="54">
        <v>-5.0872839627763497E-3</v>
      </c>
      <c r="M52" s="5" t="s">
        <v>1029</v>
      </c>
      <c r="N52">
        <f t="shared" si="3"/>
        <v>0</v>
      </c>
      <c r="O52">
        <f t="shared" si="4"/>
        <v>0</v>
      </c>
      <c r="P52">
        <f t="shared" si="5"/>
        <v>1</v>
      </c>
      <c r="Q52">
        <f t="shared" si="6"/>
        <v>0</v>
      </c>
      <c r="R52">
        <f t="shared" si="7"/>
        <v>0</v>
      </c>
    </row>
    <row r="53" spans="1:18" ht="17" thickTop="1" thickBot="1" x14ac:dyDescent="0.5">
      <c r="A53" s="50" t="s">
        <v>147</v>
      </c>
      <c r="B53" s="3" t="s">
        <v>248</v>
      </c>
      <c r="C53" s="3" t="s">
        <v>253</v>
      </c>
      <c r="D53" s="3" t="s">
        <v>254</v>
      </c>
      <c r="E53" s="3" t="str">
        <f t="shared" si="1"/>
        <v>AF0603_February</v>
      </c>
      <c r="F53" s="10">
        <v>222699.76319205342</v>
      </c>
      <c r="G53" s="49" t="str">
        <f t="shared" si="2"/>
        <v>Shock</v>
      </c>
      <c r="H53" s="15">
        <f t="shared" si="0"/>
        <v>1</v>
      </c>
      <c r="I53" s="5">
        <v>8.1041613472491197E-2</v>
      </c>
      <c r="J53" s="5">
        <v>-0.22199183963093599</v>
      </c>
      <c r="K53" s="5">
        <v>0.36667008704109399</v>
      </c>
      <c r="L53" s="54">
        <v>-5.0872839627763497E-3</v>
      </c>
      <c r="M53" s="5" t="s">
        <v>1030</v>
      </c>
      <c r="N53">
        <f t="shared" si="3"/>
        <v>0</v>
      </c>
      <c r="O53">
        <f t="shared" si="4"/>
        <v>0</v>
      </c>
      <c r="P53">
        <f t="shared" si="5"/>
        <v>1</v>
      </c>
      <c r="Q53">
        <f t="shared" si="6"/>
        <v>0</v>
      </c>
      <c r="R53">
        <f t="shared" si="7"/>
        <v>0</v>
      </c>
    </row>
    <row r="54" spans="1:18" ht="17" thickTop="1" thickBot="1" x14ac:dyDescent="0.5">
      <c r="A54" s="50" t="s">
        <v>147</v>
      </c>
      <c r="B54" s="3" t="s">
        <v>248</v>
      </c>
      <c r="C54" s="3" t="s">
        <v>255</v>
      </c>
      <c r="D54" s="3" t="s">
        <v>256</v>
      </c>
      <c r="E54" s="3" t="str">
        <f t="shared" si="1"/>
        <v>AF0604_February</v>
      </c>
      <c r="F54" s="10">
        <v>112296.79380082421</v>
      </c>
      <c r="G54" s="49" t="str">
        <f t="shared" si="2"/>
        <v>Shock</v>
      </c>
      <c r="H54" s="15">
        <f t="shared" si="0"/>
        <v>1</v>
      </c>
      <c r="I54" s="5">
        <v>4.8993544730708299E-2</v>
      </c>
      <c r="J54" s="5">
        <v>-0.18350170999589899</v>
      </c>
      <c r="K54" s="5">
        <v>0.36667008704109399</v>
      </c>
      <c r="L54" s="54">
        <v>-5.0872839627763497E-3</v>
      </c>
      <c r="M54" s="5" t="s">
        <v>1030</v>
      </c>
      <c r="N54">
        <f t="shared" si="3"/>
        <v>0</v>
      </c>
      <c r="O54">
        <f t="shared" si="4"/>
        <v>0</v>
      </c>
      <c r="P54">
        <f t="shared" si="5"/>
        <v>1</v>
      </c>
      <c r="Q54">
        <f t="shared" si="6"/>
        <v>0</v>
      </c>
      <c r="R54">
        <f t="shared" si="7"/>
        <v>0</v>
      </c>
    </row>
    <row r="55" spans="1:18" ht="17" thickTop="1" thickBot="1" x14ac:dyDescent="0.5">
      <c r="A55" s="50" t="s">
        <v>147</v>
      </c>
      <c r="B55" s="3" t="s">
        <v>248</v>
      </c>
      <c r="C55" s="3" t="s">
        <v>257</v>
      </c>
      <c r="D55" s="3" t="s">
        <v>258</v>
      </c>
      <c r="E55" s="3" t="str">
        <f t="shared" si="1"/>
        <v>AF0605_February</v>
      </c>
      <c r="F55" s="10">
        <v>91043.021563807255</v>
      </c>
      <c r="G55" s="49" t="str">
        <f t="shared" si="2"/>
        <v>Shock</v>
      </c>
      <c r="H55" s="15">
        <f t="shared" si="0"/>
        <v>1</v>
      </c>
      <c r="I55" s="5">
        <v>2.7271360338000799E-2</v>
      </c>
      <c r="J55" s="5">
        <v>-0.16850720617671999</v>
      </c>
      <c r="K55" s="5">
        <v>0.36667008704109399</v>
      </c>
      <c r="L55" s="54">
        <v>-5.0872839627763497E-3</v>
      </c>
      <c r="M55" s="5" t="s">
        <v>1030</v>
      </c>
      <c r="N55">
        <f t="shared" si="3"/>
        <v>0</v>
      </c>
      <c r="O55">
        <f t="shared" si="4"/>
        <v>0</v>
      </c>
      <c r="P55">
        <f t="shared" si="5"/>
        <v>1</v>
      </c>
      <c r="Q55">
        <f t="shared" si="6"/>
        <v>0</v>
      </c>
      <c r="R55">
        <f t="shared" si="7"/>
        <v>0</v>
      </c>
    </row>
    <row r="56" spans="1:18" ht="17" thickTop="1" thickBot="1" x14ac:dyDescent="0.5">
      <c r="A56" s="50" t="s">
        <v>147</v>
      </c>
      <c r="B56" s="3" t="s">
        <v>248</v>
      </c>
      <c r="C56" s="3" t="s">
        <v>259</v>
      </c>
      <c r="D56" s="3" t="s">
        <v>260</v>
      </c>
      <c r="E56" s="3" t="str">
        <f t="shared" si="1"/>
        <v>AF0606_February</v>
      </c>
      <c r="F56" s="10">
        <v>91546.207751631766</v>
      </c>
      <c r="G56" s="49" t="str">
        <f t="shared" si="2"/>
        <v>Shock</v>
      </c>
      <c r="H56" s="15">
        <f t="shared" si="0"/>
        <v>1</v>
      </c>
      <c r="I56" s="5">
        <v>1.6444692501030499E-2</v>
      </c>
      <c r="J56" s="5">
        <v>-0.28124554497578502</v>
      </c>
      <c r="K56" s="5">
        <v>0.36667008704109399</v>
      </c>
      <c r="L56" s="54">
        <v>-5.0872839627763497E-3</v>
      </c>
      <c r="M56" s="5" t="s">
        <v>1030</v>
      </c>
      <c r="N56">
        <f t="shared" si="3"/>
        <v>0</v>
      </c>
      <c r="O56">
        <f t="shared" si="4"/>
        <v>0</v>
      </c>
      <c r="P56">
        <f t="shared" si="5"/>
        <v>1</v>
      </c>
      <c r="Q56">
        <f t="shared" si="6"/>
        <v>0</v>
      </c>
      <c r="R56">
        <f t="shared" si="7"/>
        <v>0</v>
      </c>
    </row>
    <row r="57" spans="1:18" ht="17" thickTop="1" thickBot="1" x14ac:dyDescent="0.5">
      <c r="A57" s="50" t="s">
        <v>147</v>
      </c>
      <c r="B57" s="3" t="s">
        <v>248</v>
      </c>
      <c r="C57" s="3" t="s">
        <v>261</v>
      </c>
      <c r="D57" s="3" t="s">
        <v>262</v>
      </c>
      <c r="E57" s="3" t="str">
        <f t="shared" si="1"/>
        <v>AF0607_February</v>
      </c>
      <c r="F57" s="10">
        <v>111824.58624222687</v>
      </c>
      <c r="G57" s="49" t="str">
        <f t="shared" si="2"/>
        <v>Shock</v>
      </c>
      <c r="H57" s="15">
        <f t="shared" si="0"/>
        <v>1</v>
      </c>
      <c r="I57" s="5">
        <v>5.7538276571950799E-2</v>
      </c>
      <c r="J57" s="5">
        <v>-0.13358928385587299</v>
      </c>
      <c r="K57" s="5">
        <v>0.36667008704109399</v>
      </c>
      <c r="L57" s="54">
        <v>-5.0872839627763497E-3</v>
      </c>
      <c r="M57" s="5" t="s">
        <v>1030</v>
      </c>
      <c r="N57">
        <f t="shared" si="3"/>
        <v>0</v>
      </c>
      <c r="O57">
        <f t="shared" si="4"/>
        <v>0</v>
      </c>
      <c r="P57">
        <f t="shared" si="5"/>
        <v>1</v>
      </c>
      <c r="Q57">
        <f t="shared" si="6"/>
        <v>0</v>
      </c>
      <c r="R57">
        <f t="shared" si="7"/>
        <v>0</v>
      </c>
    </row>
    <row r="58" spans="1:18" ht="17" thickTop="1" thickBot="1" x14ac:dyDescent="0.5">
      <c r="A58" s="50" t="s">
        <v>147</v>
      </c>
      <c r="B58" s="3" t="s">
        <v>248</v>
      </c>
      <c r="C58" s="3" t="s">
        <v>263</v>
      </c>
      <c r="D58" s="3" t="s">
        <v>264</v>
      </c>
      <c r="E58" s="3" t="str">
        <f t="shared" si="1"/>
        <v>AF0608_February</v>
      </c>
      <c r="F58" s="10">
        <v>208272.01488305468</v>
      </c>
      <c r="G58" s="49" t="str">
        <f t="shared" si="2"/>
        <v>Shock</v>
      </c>
      <c r="H58" s="15">
        <f t="shared" si="0"/>
        <v>1</v>
      </c>
      <c r="I58" s="5">
        <v>1.5836535942003599E-2</v>
      </c>
      <c r="J58" s="5">
        <v>-0.14616855927026201</v>
      </c>
      <c r="K58" s="5">
        <v>0.36667008704109399</v>
      </c>
      <c r="L58" s="54">
        <v>-5.0872839627763497E-3</v>
      </c>
      <c r="M58" s="5" t="s">
        <v>1030</v>
      </c>
      <c r="N58">
        <f t="shared" si="3"/>
        <v>0</v>
      </c>
      <c r="O58">
        <f t="shared" si="4"/>
        <v>0</v>
      </c>
      <c r="P58">
        <f t="shared" si="5"/>
        <v>1</v>
      </c>
      <c r="Q58">
        <f t="shared" si="6"/>
        <v>0</v>
      </c>
      <c r="R58">
        <f t="shared" si="7"/>
        <v>0</v>
      </c>
    </row>
    <row r="59" spans="1:18" ht="17" thickTop="1" thickBot="1" x14ac:dyDescent="0.5">
      <c r="A59" s="50" t="s">
        <v>147</v>
      </c>
      <c r="B59" s="3" t="s">
        <v>248</v>
      </c>
      <c r="C59" s="3" t="s">
        <v>265</v>
      </c>
      <c r="D59" s="3" t="s">
        <v>266</v>
      </c>
      <c r="E59" s="3" t="str">
        <f t="shared" si="1"/>
        <v>AF0609_February</v>
      </c>
      <c r="F59" s="10">
        <v>113605.48884897266</v>
      </c>
      <c r="G59" s="49" t="str">
        <f t="shared" si="2"/>
        <v>Shock</v>
      </c>
      <c r="H59" s="15">
        <f t="shared" si="0"/>
        <v>1</v>
      </c>
      <c r="I59" s="5">
        <v>4.8993544730708299E-2</v>
      </c>
      <c r="J59" s="5">
        <v>-0.18350170999589899</v>
      </c>
      <c r="K59" s="5">
        <v>0.36667008704109399</v>
      </c>
      <c r="L59" s="54">
        <v>-5.0872839627763497E-3</v>
      </c>
      <c r="M59" s="5" t="s">
        <v>1029</v>
      </c>
      <c r="N59">
        <f t="shared" si="3"/>
        <v>0</v>
      </c>
      <c r="O59">
        <f t="shared" si="4"/>
        <v>0</v>
      </c>
      <c r="P59">
        <f t="shared" si="5"/>
        <v>1</v>
      </c>
      <c r="Q59">
        <f t="shared" si="6"/>
        <v>0</v>
      </c>
      <c r="R59">
        <f t="shared" si="7"/>
        <v>0</v>
      </c>
    </row>
    <row r="60" spans="1:18" ht="17" thickTop="1" thickBot="1" x14ac:dyDescent="0.5">
      <c r="A60" s="50" t="s">
        <v>147</v>
      </c>
      <c r="B60" s="3" t="s">
        <v>248</v>
      </c>
      <c r="C60" s="3" t="s">
        <v>267</v>
      </c>
      <c r="D60" s="3" t="s">
        <v>268</v>
      </c>
      <c r="E60" s="3" t="str">
        <f t="shared" si="1"/>
        <v>AF0610_February</v>
      </c>
      <c r="F60" s="10">
        <v>57313.292874283616</v>
      </c>
      <c r="G60" s="49" t="str">
        <f t="shared" si="2"/>
        <v>Shock</v>
      </c>
      <c r="H60" s="15">
        <f t="shared" si="0"/>
        <v>1</v>
      </c>
      <c r="I60" s="5">
        <v>4.8993544730708299E-2</v>
      </c>
      <c r="J60" s="5">
        <v>-0.18350170999589899</v>
      </c>
      <c r="K60" s="5">
        <v>0.36667008704109399</v>
      </c>
      <c r="L60" s="54">
        <v>-5.0872839627763497E-3</v>
      </c>
      <c r="M60" s="5" t="s">
        <v>1030</v>
      </c>
      <c r="N60">
        <f t="shared" si="3"/>
        <v>0</v>
      </c>
      <c r="O60">
        <f t="shared" si="4"/>
        <v>0</v>
      </c>
      <c r="P60">
        <f t="shared" si="5"/>
        <v>1</v>
      </c>
      <c r="Q60">
        <f t="shared" si="6"/>
        <v>0</v>
      </c>
      <c r="R60">
        <f t="shared" si="7"/>
        <v>0</v>
      </c>
    </row>
    <row r="61" spans="1:18" ht="17" thickTop="1" thickBot="1" x14ac:dyDescent="0.5">
      <c r="A61" s="50" t="s">
        <v>147</v>
      </c>
      <c r="B61" s="3" t="s">
        <v>248</v>
      </c>
      <c r="C61" s="3" t="s">
        <v>269</v>
      </c>
      <c r="D61" s="3" t="s">
        <v>270</v>
      </c>
      <c r="E61" s="3" t="str">
        <f t="shared" si="1"/>
        <v>AF0611_February</v>
      </c>
      <c r="F61" s="10">
        <v>73038.503944390992</v>
      </c>
      <c r="G61" s="49" t="str">
        <f t="shared" si="2"/>
        <v>Shock</v>
      </c>
      <c r="H61" s="15">
        <f t="shared" si="0"/>
        <v>1</v>
      </c>
      <c r="I61" s="5">
        <v>4.8993544730708299E-2</v>
      </c>
      <c r="J61" s="5">
        <v>-0.18350170999589899</v>
      </c>
      <c r="K61" s="5">
        <v>0.36667008704109399</v>
      </c>
      <c r="L61" s="54">
        <v>-5.0872839627763497E-3</v>
      </c>
      <c r="M61" s="5" t="s">
        <v>1029</v>
      </c>
      <c r="N61">
        <f t="shared" si="3"/>
        <v>0</v>
      </c>
      <c r="O61">
        <f t="shared" si="4"/>
        <v>0</v>
      </c>
      <c r="P61">
        <f t="shared" si="5"/>
        <v>1</v>
      </c>
      <c r="Q61">
        <f t="shared" si="6"/>
        <v>0</v>
      </c>
      <c r="R61">
        <f t="shared" si="7"/>
        <v>0</v>
      </c>
    </row>
    <row r="62" spans="1:18" ht="17" thickTop="1" thickBot="1" x14ac:dyDescent="0.5">
      <c r="A62" s="50" t="s">
        <v>147</v>
      </c>
      <c r="B62" s="3" t="s">
        <v>248</v>
      </c>
      <c r="C62" s="3" t="s">
        <v>271</v>
      </c>
      <c r="D62" s="3" t="s">
        <v>272</v>
      </c>
      <c r="E62" s="3" t="str">
        <f t="shared" si="1"/>
        <v>AF0612_February</v>
      </c>
      <c r="F62" s="10">
        <v>52173.245366723822</v>
      </c>
      <c r="G62" s="49" t="str">
        <f t="shared" si="2"/>
        <v>Shock</v>
      </c>
      <c r="H62" s="15">
        <f t="shared" si="0"/>
        <v>1</v>
      </c>
      <c r="I62" s="5">
        <v>4.8993544730708299E-2</v>
      </c>
      <c r="J62" s="5">
        <v>-0.18350170999589899</v>
      </c>
      <c r="K62" s="5">
        <v>0.36667008704109399</v>
      </c>
      <c r="L62" s="54">
        <v>-5.0872839627763497E-3</v>
      </c>
      <c r="M62" s="5" t="s">
        <v>1030</v>
      </c>
      <c r="N62">
        <f t="shared" si="3"/>
        <v>0</v>
      </c>
      <c r="O62">
        <f t="shared" si="4"/>
        <v>0</v>
      </c>
      <c r="P62">
        <f t="shared" si="5"/>
        <v>1</v>
      </c>
      <c r="Q62">
        <f t="shared" si="6"/>
        <v>0</v>
      </c>
      <c r="R62">
        <f t="shared" si="7"/>
        <v>0</v>
      </c>
    </row>
    <row r="63" spans="1:18" ht="17" thickTop="1" thickBot="1" x14ac:dyDescent="0.5">
      <c r="A63" s="50" t="s">
        <v>147</v>
      </c>
      <c r="B63" s="3" t="s">
        <v>248</v>
      </c>
      <c r="C63" s="3" t="s">
        <v>273</v>
      </c>
      <c r="D63" s="3" t="s">
        <v>274</v>
      </c>
      <c r="E63" s="3" t="str">
        <f t="shared" si="1"/>
        <v>AF0613_February</v>
      </c>
      <c r="F63" s="10">
        <v>74907.597050938435</v>
      </c>
      <c r="G63" s="49" t="str">
        <f t="shared" si="2"/>
        <v>Shock</v>
      </c>
      <c r="H63" s="15">
        <f t="shared" si="0"/>
        <v>1</v>
      </c>
      <c r="I63" s="5">
        <v>4.8993544730708299E-2</v>
      </c>
      <c r="J63" s="5">
        <v>-0.18350170999589899</v>
      </c>
      <c r="K63" s="5">
        <v>0.36667008704109399</v>
      </c>
      <c r="L63" s="54">
        <v>-5.0872839627763497E-3</v>
      </c>
      <c r="M63" s="5" t="s">
        <v>1029</v>
      </c>
      <c r="N63">
        <f t="shared" si="3"/>
        <v>0</v>
      </c>
      <c r="O63">
        <f t="shared" si="4"/>
        <v>0</v>
      </c>
      <c r="P63">
        <f t="shared" si="5"/>
        <v>1</v>
      </c>
      <c r="Q63">
        <f t="shared" si="6"/>
        <v>0</v>
      </c>
      <c r="R63">
        <f t="shared" si="7"/>
        <v>0</v>
      </c>
    </row>
    <row r="64" spans="1:18" ht="17" thickTop="1" thickBot="1" x14ac:dyDescent="0.5">
      <c r="A64" s="50" t="s">
        <v>147</v>
      </c>
      <c r="B64" s="3" t="s">
        <v>248</v>
      </c>
      <c r="C64" s="3" t="s">
        <v>275</v>
      </c>
      <c r="D64" s="3" t="s">
        <v>276</v>
      </c>
      <c r="E64" s="3" t="str">
        <f t="shared" si="1"/>
        <v>AF0614_February</v>
      </c>
      <c r="F64" s="10">
        <v>61550.638606264241</v>
      </c>
      <c r="G64" s="49" t="str">
        <f t="shared" si="2"/>
        <v>Shock</v>
      </c>
      <c r="H64" s="15">
        <f t="shared" si="0"/>
        <v>1</v>
      </c>
      <c r="I64" s="5">
        <v>4.8993544730708299E-2</v>
      </c>
      <c r="J64" s="5">
        <v>-0.18350170999589899</v>
      </c>
      <c r="K64" s="5">
        <v>0.36667008704109399</v>
      </c>
      <c r="L64" s="54">
        <v>-5.0872839627763497E-3</v>
      </c>
      <c r="M64" s="5" t="s">
        <v>1029</v>
      </c>
      <c r="N64">
        <f t="shared" si="3"/>
        <v>0</v>
      </c>
      <c r="O64">
        <f t="shared" si="4"/>
        <v>0</v>
      </c>
      <c r="P64">
        <f t="shared" si="5"/>
        <v>1</v>
      </c>
      <c r="Q64">
        <f t="shared" si="6"/>
        <v>0</v>
      </c>
      <c r="R64">
        <f t="shared" si="7"/>
        <v>0</v>
      </c>
    </row>
    <row r="65" spans="1:18" ht="17" thickTop="1" thickBot="1" x14ac:dyDescent="0.5">
      <c r="A65" s="50" t="s">
        <v>147</v>
      </c>
      <c r="B65" s="3" t="s">
        <v>248</v>
      </c>
      <c r="C65" s="3" t="s">
        <v>277</v>
      </c>
      <c r="D65" s="3" t="s">
        <v>278</v>
      </c>
      <c r="E65" s="3" t="str">
        <f t="shared" si="1"/>
        <v>AF0615_February</v>
      </c>
      <c r="F65" s="10">
        <v>154950.56993632004</v>
      </c>
      <c r="G65" s="49" t="str">
        <f t="shared" si="2"/>
        <v>Shock</v>
      </c>
      <c r="H65" s="15">
        <f t="shared" si="0"/>
        <v>1</v>
      </c>
      <c r="I65" s="5">
        <v>4.8993544730708299E-2</v>
      </c>
      <c r="J65" s="5">
        <v>-0.18350170999589899</v>
      </c>
      <c r="K65" s="5">
        <v>0.36667008704109399</v>
      </c>
      <c r="L65" s="54">
        <v>-5.0872839627763497E-3</v>
      </c>
      <c r="M65" s="5" t="s">
        <v>1030</v>
      </c>
      <c r="N65">
        <f t="shared" si="3"/>
        <v>0</v>
      </c>
      <c r="O65">
        <f t="shared" si="4"/>
        <v>0</v>
      </c>
      <c r="P65">
        <f t="shared" si="5"/>
        <v>1</v>
      </c>
      <c r="Q65">
        <f t="shared" si="6"/>
        <v>0</v>
      </c>
      <c r="R65">
        <f t="shared" si="7"/>
        <v>0</v>
      </c>
    </row>
    <row r="66" spans="1:18" ht="17" thickTop="1" thickBot="1" x14ac:dyDescent="0.5">
      <c r="A66" s="50" t="s">
        <v>147</v>
      </c>
      <c r="B66" s="3" t="s">
        <v>248</v>
      </c>
      <c r="C66" s="3" t="s">
        <v>279</v>
      </c>
      <c r="D66" s="3" t="s">
        <v>280</v>
      </c>
      <c r="E66" s="3" t="str">
        <f t="shared" si="1"/>
        <v>AF0616_February</v>
      </c>
      <c r="F66" s="10">
        <v>108494.4665294157</v>
      </c>
      <c r="G66" s="49" t="str">
        <f t="shared" si="2"/>
        <v>Shock</v>
      </c>
      <c r="H66" s="15">
        <f t="shared" si="0"/>
        <v>1</v>
      </c>
      <c r="I66" s="5">
        <v>1.6187877487199801E-2</v>
      </c>
      <c r="J66" s="5">
        <v>-0.195245846052927</v>
      </c>
      <c r="K66" s="5">
        <v>0.36667008704109399</v>
      </c>
      <c r="L66" s="54">
        <v>-5.0872839627763497E-3</v>
      </c>
      <c r="M66" s="5" t="s">
        <v>1030</v>
      </c>
      <c r="N66">
        <f t="shared" si="3"/>
        <v>0</v>
      </c>
      <c r="O66">
        <f t="shared" si="4"/>
        <v>0</v>
      </c>
      <c r="P66">
        <f t="shared" si="5"/>
        <v>1</v>
      </c>
      <c r="Q66">
        <f t="shared" si="6"/>
        <v>0</v>
      </c>
      <c r="R66">
        <f t="shared" si="7"/>
        <v>0</v>
      </c>
    </row>
    <row r="67" spans="1:18" ht="17" thickTop="1" thickBot="1" x14ac:dyDescent="0.5">
      <c r="A67" s="50" t="s">
        <v>147</v>
      </c>
      <c r="B67" s="3" t="s">
        <v>248</v>
      </c>
      <c r="C67" s="3" t="s">
        <v>281</v>
      </c>
      <c r="D67" s="3" t="s">
        <v>282</v>
      </c>
      <c r="E67" s="3" t="str">
        <f t="shared" si="1"/>
        <v>AF0617_February</v>
      </c>
      <c r="F67" s="10">
        <v>78092.001105629941</v>
      </c>
      <c r="G67" s="49" t="str">
        <f t="shared" si="2"/>
        <v>Shock</v>
      </c>
      <c r="H67" s="15">
        <f t="shared" ref="H67:H130" si="8">SUM(N67:R67)</f>
        <v>1</v>
      </c>
      <c r="I67" s="5">
        <v>4.8993544730708299E-2</v>
      </c>
      <c r="J67" s="5">
        <v>-0.18350170999589899</v>
      </c>
      <c r="K67" s="5">
        <v>0.36667008704109399</v>
      </c>
      <c r="L67" s="54">
        <v>-5.0872839627763497E-3</v>
      </c>
      <c r="M67" s="5" t="s">
        <v>1029</v>
      </c>
      <c r="N67">
        <f t="shared" ref="N67:N130" si="9">IF(I67&gt;0.6, 1, 0)</f>
        <v>0</v>
      </c>
      <c r="O67">
        <f t="shared" ref="O67:O130" si="10">IF(J67&gt;0.6, 1, 0)</f>
        <v>0</v>
      </c>
      <c r="P67">
        <f t="shared" ref="P67:P130" si="11">IF(K67&lt;0.4, 1, 0)</f>
        <v>1</v>
      </c>
      <c r="Q67">
        <f t="shared" si="6"/>
        <v>0</v>
      </c>
      <c r="R67">
        <f t="shared" ref="R67:R130" si="12">IF(M67="Poor functionality", 1, 0)</f>
        <v>0</v>
      </c>
    </row>
    <row r="68" spans="1:18" ht="17" thickTop="1" thickBot="1" x14ac:dyDescent="0.5">
      <c r="A68" s="50" t="s">
        <v>147</v>
      </c>
      <c r="B68" s="3" t="s">
        <v>248</v>
      </c>
      <c r="C68" s="3" t="s">
        <v>283</v>
      </c>
      <c r="D68" s="3" t="s">
        <v>284</v>
      </c>
      <c r="E68" s="3" t="str">
        <f t="shared" ref="E68:E131" si="13">_xlfn.CONCAT(D68,"_",A68)</f>
        <v>AF0618_February</v>
      </c>
      <c r="F68" s="10">
        <v>45269.010074969694</v>
      </c>
      <c r="G68" s="49" t="str">
        <f t="shared" ref="G68:G131" si="14">IF(H68&gt;0, "Shock", "No shock")</f>
        <v>Shock</v>
      </c>
      <c r="H68" s="15">
        <f t="shared" si="8"/>
        <v>1</v>
      </c>
      <c r="I68" s="5">
        <v>4.8993544730708299E-2</v>
      </c>
      <c r="J68" s="5">
        <v>-0.18350170999589899</v>
      </c>
      <c r="K68" s="5">
        <v>0.36667008704109399</v>
      </c>
      <c r="L68" s="54">
        <v>-5.0872839627763497E-3</v>
      </c>
      <c r="M68" s="5" t="s">
        <v>1029</v>
      </c>
      <c r="N68">
        <f t="shared" si="9"/>
        <v>0</v>
      </c>
      <c r="O68">
        <f t="shared" si="10"/>
        <v>0</v>
      </c>
      <c r="P68">
        <f t="shared" si="11"/>
        <v>1</v>
      </c>
      <c r="Q68">
        <f t="shared" ref="Q68:Q131" si="15">IF(L68&lt;-0.25, 1, 0)</f>
        <v>0</v>
      </c>
      <c r="R68">
        <f t="shared" si="12"/>
        <v>0</v>
      </c>
    </row>
    <row r="69" spans="1:18" ht="17" thickTop="1" thickBot="1" x14ac:dyDescent="0.5">
      <c r="A69" s="50" t="s">
        <v>147</v>
      </c>
      <c r="B69" s="3" t="s">
        <v>248</v>
      </c>
      <c r="C69" s="3" t="s">
        <v>285</v>
      </c>
      <c r="D69" s="3" t="s">
        <v>286</v>
      </c>
      <c r="E69" s="3" t="str">
        <f t="shared" si="13"/>
        <v>AF0619_February</v>
      </c>
      <c r="F69" s="10">
        <v>107085.74976197489</v>
      </c>
      <c r="G69" s="49" t="str">
        <f t="shared" si="14"/>
        <v>Shock</v>
      </c>
      <c r="H69" s="15">
        <f t="shared" si="8"/>
        <v>1</v>
      </c>
      <c r="I69" s="5">
        <v>4.8993544730708299E-2</v>
      </c>
      <c r="J69" s="5">
        <v>-0.18350170999589899</v>
      </c>
      <c r="K69" s="5">
        <v>0.36667008704109399</v>
      </c>
      <c r="L69" s="54">
        <v>-5.0872839627763497E-3</v>
      </c>
      <c r="M69" s="5" t="s">
        <v>1029</v>
      </c>
      <c r="N69">
        <f t="shared" si="9"/>
        <v>0</v>
      </c>
      <c r="O69">
        <f t="shared" si="10"/>
        <v>0</v>
      </c>
      <c r="P69">
        <f t="shared" si="11"/>
        <v>1</v>
      </c>
      <c r="Q69">
        <f t="shared" si="15"/>
        <v>0</v>
      </c>
      <c r="R69">
        <f t="shared" si="12"/>
        <v>0</v>
      </c>
    </row>
    <row r="70" spans="1:18" ht="17" thickTop="1" thickBot="1" x14ac:dyDescent="0.5">
      <c r="A70" s="50" t="s">
        <v>147</v>
      </c>
      <c r="B70" s="3" t="s">
        <v>248</v>
      </c>
      <c r="C70" s="3" t="s">
        <v>287</v>
      </c>
      <c r="D70" s="3" t="s">
        <v>288</v>
      </c>
      <c r="E70" s="3" t="str">
        <f t="shared" si="13"/>
        <v>AF0620_February</v>
      </c>
      <c r="F70" s="10">
        <v>36698.434132799703</v>
      </c>
      <c r="G70" s="49" t="str">
        <f t="shared" si="14"/>
        <v>Shock</v>
      </c>
      <c r="H70" s="15">
        <f t="shared" si="8"/>
        <v>1</v>
      </c>
      <c r="I70" s="5">
        <v>4.8993544730708299E-2</v>
      </c>
      <c r="J70" s="5">
        <v>-0.18350170999589899</v>
      </c>
      <c r="K70" s="5">
        <v>0.36667008704109399</v>
      </c>
      <c r="L70" s="54">
        <v>-5.0872839627763497E-3</v>
      </c>
      <c r="M70" s="5" t="s">
        <v>1029</v>
      </c>
      <c r="N70">
        <f t="shared" si="9"/>
        <v>0</v>
      </c>
      <c r="O70">
        <f t="shared" si="10"/>
        <v>0</v>
      </c>
      <c r="P70">
        <f t="shared" si="11"/>
        <v>1</v>
      </c>
      <c r="Q70">
        <f t="shared" si="15"/>
        <v>0</v>
      </c>
      <c r="R70">
        <f t="shared" si="12"/>
        <v>0</v>
      </c>
    </row>
    <row r="71" spans="1:18" ht="17" thickTop="1" thickBot="1" x14ac:dyDescent="0.5">
      <c r="A71" s="50" t="s">
        <v>147</v>
      </c>
      <c r="B71" s="3" t="s">
        <v>248</v>
      </c>
      <c r="C71" s="3" t="s">
        <v>289</v>
      </c>
      <c r="D71" s="3" t="s">
        <v>290</v>
      </c>
      <c r="E71" s="3" t="str">
        <f t="shared" si="13"/>
        <v>AF0621_February</v>
      </c>
      <c r="F71" s="10">
        <v>61548.307376878605</v>
      </c>
      <c r="G71" s="49" t="str">
        <f t="shared" si="14"/>
        <v>Shock</v>
      </c>
      <c r="H71" s="15">
        <f t="shared" si="8"/>
        <v>1</v>
      </c>
      <c r="I71" s="5">
        <v>4.8993544730708299E-2</v>
      </c>
      <c r="J71" s="5">
        <v>-0.18350170999589899</v>
      </c>
      <c r="K71" s="5">
        <v>0.36667008704109399</v>
      </c>
      <c r="L71" s="54">
        <v>-5.0872839627763497E-3</v>
      </c>
      <c r="M71" s="5" t="s">
        <v>1029</v>
      </c>
      <c r="N71">
        <f t="shared" si="9"/>
        <v>0</v>
      </c>
      <c r="O71">
        <f t="shared" si="10"/>
        <v>0</v>
      </c>
      <c r="P71">
        <f t="shared" si="11"/>
        <v>1</v>
      </c>
      <c r="Q71">
        <f t="shared" si="15"/>
        <v>0</v>
      </c>
      <c r="R71">
        <f t="shared" si="12"/>
        <v>0</v>
      </c>
    </row>
    <row r="72" spans="1:18" ht="17" thickTop="1" thickBot="1" x14ac:dyDescent="0.5">
      <c r="A72" s="50" t="s">
        <v>147</v>
      </c>
      <c r="B72" s="3" t="s">
        <v>248</v>
      </c>
      <c r="C72" s="3" t="s">
        <v>291</v>
      </c>
      <c r="D72" s="3" t="s">
        <v>292</v>
      </c>
      <c r="E72" s="3" t="str">
        <f t="shared" si="13"/>
        <v>AF0622_February</v>
      </c>
      <c r="F72" s="10">
        <v>34354.433664453369</v>
      </c>
      <c r="G72" s="49" t="str">
        <f t="shared" si="14"/>
        <v>Shock</v>
      </c>
      <c r="H72" s="15">
        <f t="shared" si="8"/>
        <v>1</v>
      </c>
      <c r="I72" s="5">
        <v>4.8993544730708299E-2</v>
      </c>
      <c r="J72" s="5">
        <v>-0.18350170999589899</v>
      </c>
      <c r="K72" s="5">
        <v>0.36667008704109399</v>
      </c>
      <c r="L72" s="54">
        <v>-5.0872839627763497E-3</v>
      </c>
      <c r="M72" s="5" t="s">
        <v>1029</v>
      </c>
      <c r="N72">
        <f t="shared" si="9"/>
        <v>0</v>
      </c>
      <c r="O72">
        <f t="shared" si="10"/>
        <v>0</v>
      </c>
      <c r="P72">
        <f t="shared" si="11"/>
        <v>1</v>
      </c>
      <c r="Q72">
        <f t="shared" si="15"/>
        <v>0</v>
      </c>
      <c r="R72">
        <f t="shared" si="12"/>
        <v>0</v>
      </c>
    </row>
    <row r="73" spans="1:18" ht="17" thickTop="1" thickBot="1" x14ac:dyDescent="0.5">
      <c r="A73" s="50" t="s">
        <v>147</v>
      </c>
      <c r="B73" s="3" t="s">
        <v>293</v>
      </c>
      <c r="C73" s="3" t="s">
        <v>294</v>
      </c>
      <c r="D73" s="3" t="s">
        <v>295</v>
      </c>
      <c r="E73" s="3" t="str">
        <f t="shared" si="13"/>
        <v>AF0701_February</v>
      </c>
      <c r="F73" s="10">
        <v>229108.08292138932</v>
      </c>
      <c r="G73" s="49" t="str">
        <f t="shared" si="14"/>
        <v>No shock</v>
      </c>
      <c r="H73" s="15">
        <f t="shared" si="8"/>
        <v>0</v>
      </c>
      <c r="I73" s="5">
        <v>2.4264847635495902E-2</v>
      </c>
      <c r="J73" s="5">
        <v>-0.21992915455270001</v>
      </c>
      <c r="K73" s="5">
        <v>0.517051873867162</v>
      </c>
      <c r="L73" s="54">
        <v>0.28743294983211998</v>
      </c>
      <c r="M73" s="5" t="s">
        <v>1030</v>
      </c>
      <c r="N73">
        <f t="shared" si="9"/>
        <v>0</v>
      </c>
      <c r="O73">
        <f t="shared" si="10"/>
        <v>0</v>
      </c>
      <c r="P73">
        <f t="shared" si="11"/>
        <v>0</v>
      </c>
      <c r="Q73">
        <f t="shared" si="15"/>
        <v>0</v>
      </c>
      <c r="R73">
        <f t="shared" si="12"/>
        <v>0</v>
      </c>
    </row>
    <row r="74" spans="1:18" ht="17" thickTop="1" thickBot="1" x14ac:dyDescent="0.5">
      <c r="A74" s="50" t="s">
        <v>147</v>
      </c>
      <c r="B74" s="3" t="s">
        <v>293</v>
      </c>
      <c r="C74" s="3" t="s">
        <v>296</v>
      </c>
      <c r="D74" s="3" t="s">
        <v>297</v>
      </c>
      <c r="E74" s="3" t="str">
        <f t="shared" si="13"/>
        <v>AF0702_February</v>
      </c>
      <c r="F74" s="10">
        <v>126374.23308497002</v>
      </c>
      <c r="G74" s="49" t="str">
        <f t="shared" si="14"/>
        <v>No shock</v>
      </c>
      <c r="H74" s="15">
        <f t="shared" si="8"/>
        <v>0</v>
      </c>
      <c r="I74" s="5">
        <v>1.9615342531649801E-2</v>
      </c>
      <c r="J74" s="5">
        <v>-0.224674949278129</v>
      </c>
      <c r="K74" s="5">
        <v>0.517051873867162</v>
      </c>
      <c r="L74" s="54">
        <v>0.28743294983211998</v>
      </c>
      <c r="M74" s="5" t="s">
        <v>1030</v>
      </c>
      <c r="N74">
        <f t="shared" si="9"/>
        <v>0</v>
      </c>
      <c r="O74">
        <f t="shared" si="10"/>
        <v>0</v>
      </c>
      <c r="P74">
        <f t="shared" si="11"/>
        <v>0</v>
      </c>
      <c r="Q74">
        <f t="shared" si="15"/>
        <v>0</v>
      </c>
      <c r="R74">
        <f t="shared" si="12"/>
        <v>0</v>
      </c>
    </row>
    <row r="75" spans="1:18" ht="17" thickTop="1" thickBot="1" x14ac:dyDescent="0.5">
      <c r="A75" s="50" t="s">
        <v>147</v>
      </c>
      <c r="B75" s="3" t="s">
        <v>293</v>
      </c>
      <c r="C75" s="3" t="s">
        <v>298</v>
      </c>
      <c r="D75" s="3" t="s">
        <v>299</v>
      </c>
      <c r="E75" s="3" t="str">
        <f t="shared" si="13"/>
        <v>AF0703_February</v>
      </c>
      <c r="F75" s="10">
        <v>113485.42293327689</v>
      </c>
      <c r="G75" s="49" t="str">
        <f t="shared" si="14"/>
        <v>No shock</v>
      </c>
      <c r="H75" s="15">
        <f t="shared" si="8"/>
        <v>0</v>
      </c>
      <c r="I75" s="5">
        <v>-5.5213867516273399E-3</v>
      </c>
      <c r="J75" s="5">
        <v>-0.25597764814948298</v>
      </c>
      <c r="K75" s="5">
        <v>0.517051873867162</v>
      </c>
      <c r="L75" s="54">
        <v>0.28743294983211998</v>
      </c>
      <c r="M75" s="5" t="s">
        <v>1029</v>
      </c>
      <c r="N75">
        <f t="shared" si="9"/>
        <v>0</v>
      </c>
      <c r="O75">
        <f t="shared" si="10"/>
        <v>0</v>
      </c>
      <c r="P75">
        <f t="shared" si="11"/>
        <v>0</v>
      </c>
      <c r="Q75">
        <f t="shared" si="15"/>
        <v>0</v>
      </c>
      <c r="R75">
        <f t="shared" si="12"/>
        <v>0</v>
      </c>
    </row>
    <row r="76" spans="1:18" ht="17" thickTop="1" thickBot="1" x14ac:dyDescent="0.5">
      <c r="A76" s="50" t="s">
        <v>147</v>
      </c>
      <c r="B76" s="3" t="s">
        <v>293</v>
      </c>
      <c r="C76" s="3" t="s">
        <v>300</v>
      </c>
      <c r="D76" s="3" t="s">
        <v>301</v>
      </c>
      <c r="E76" s="3" t="str">
        <f t="shared" si="13"/>
        <v>AF0704_February</v>
      </c>
      <c r="F76" s="10">
        <v>148699.72553494107</v>
      </c>
      <c r="G76" s="49" t="str">
        <f t="shared" si="14"/>
        <v>No shock</v>
      </c>
      <c r="H76" s="15">
        <f t="shared" si="8"/>
        <v>0</v>
      </c>
      <c r="I76" s="5">
        <v>-5.5213867516273399E-3</v>
      </c>
      <c r="J76" s="5">
        <v>-0.25597764814948298</v>
      </c>
      <c r="K76" s="5">
        <v>0.517051873867162</v>
      </c>
      <c r="L76" s="54">
        <v>0.28743294983211998</v>
      </c>
      <c r="M76" s="5" t="s">
        <v>1029</v>
      </c>
      <c r="N76">
        <f t="shared" si="9"/>
        <v>0</v>
      </c>
      <c r="O76">
        <f t="shared" si="10"/>
        <v>0</v>
      </c>
      <c r="P76">
        <f t="shared" si="11"/>
        <v>0</v>
      </c>
      <c r="Q76">
        <f t="shared" si="15"/>
        <v>0</v>
      </c>
      <c r="R76">
        <f t="shared" si="12"/>
        <v>0</v>
      </c>
    </row>
    <row r="77" spans="1:18" ht="17" thickTop="1" thickBot="1" x14ac:dyDescent="0.5">
      <c r="A77" s="50" t="s">
        <v>147</v>
      </c>
      <c r="B77" s="3" t="s">
        <v>293</v>
      </c>
      <c r="C77" s="3" t="s">
        <v>302</v>
      </c>
      <c r="D77" s="3" t="s">
        <v>303</v>
      </c>
      <c r="E77" s="3" t="str">
        <f t="shared" si="13"/>
        <v>AF0705_February</v>
      </c>
      <c r="F77" s="10">
        <v>59919.723911332483</v>
      </c>
      <c r="G77" s="49" t="str">
        <f t="shared" si="14"/>
        <v>No shock</v>
      </c>
      <c r="H77" s="15">
        <f t="shared" si="8"/>
        <v>0</v>
      </c>
      <c r="I77" s="5">
        <v>-5.5213867516273399E-3</v>
      </c>
      <c r="J77" s="5">
        <v>-0.25597764814948298</v>
      </c>
      <c r="K77" s="5">
        <v>0.517051873867162</v>
      </c>
      <c r="L77" s="54">
        <v>0.28743294983211998</v>
      </c>
      <c r="M77" s="5" t="s">
        <v>1029</v>
      </c>
      <c r="N77">
        <f t="shared" si="9"/>
        <v>0</v>
      </c>
      <c r="O77">
        <f t="shared" si="10"/>
        <v>0</v>
      </c>
      <c r="P77">
        <f t="shared" si="11"/>
        <v>0</v>
      </c>
      <c r="Q77">
        <f t="shared" si="15"/>
        <v>0</v>
      </c>
      <c r="R77">
        <f t="shared" si="12"/>
        <v>0</v>
      </c>
    </row>
    <row r="78" spans="1:18" ht="17" thickTop="1" thickBot="1" x14ac:dyDescent="0.5">
      <c r="A78" s="50" t="s">
        <v>147</v>
      </c>
      <c r="B78" s="3" t="s">
        <v>304</v>
      </c>
      <c r="C78" s="3" t="s">
        <v>305</v>
      </c>
      <c r="D78" s="3" t="s">
        <v>306</v>
      </c>
      <c r="E78" s="3" t="str">
        <f t="shared" si="13"/>
        <v>AF0801_February</v>
      </c>
      <c r="F78" s="10">
        <v>35046.799299091239</v>
      </c>
      <c r="G78" s="49" t="str">
        <f t="shared" si="14"/>
        <v>No shock</v>
      </c>
      <c r="H78" s="15">
        <f t="shared" si="8"/>
        <v>0</v>
      </c>
      <c r="I78" s="5">
        <v>2.5284185187961199E-2</v>
      </c>
      <c r="J78" s="5">
        <v>-0.20355197449751999</v>
      </c>
      <c r="K78" s="5">
        <v>0.52539346337264103</v>
      </c>
      <c r="L78" s="54">
        <v>0.218403844106767</v>
      </c>
      <c r="M78" s="5" t="s">
        <v>1029</v>
      </c>
      <c r="N78">
        <f t="shared" si="9"/>
        <v>0</v>
      </c>
      <c r="O78">
        <f t="shared" si="10"/>
        <v>0</v>
      </c>
      <c r="P78">
        <f t="shared" si="11"/>
        <v>0</v>
      </c>
      <c r="Q78">
        <f t="shared" si="15"/>
        <v>0</v>
      </c>
      <c r="R78">
        <f t="shared" si="12"/>
        <v>0</v>
      </c>
    </row>
    <row r="79" spans="1:18" ht="17" thickTop="1" thickBot="1" x14ac:dyDescent="0.5">
      <c r="A79" s="50" t="s">
        <v>147</v>
      </c>
      <c r="B79" s="3" t="s">
        <v>304</v>
      </c>
      <c r="C79" s="3" t="s">
        <v>307</v>
      </c>
      <c r="D79" s="3" t="s">
        <v>308</v>
      </c>
      <c r="E79" s="3" t="str">
        <f t="shared" si="13"/>
        <v>AF0802_February</v>
      </c>
      <c r="F79" s="10">
        <v>30697.802052059764</v>
      </c>
      <c r="G79" s="49" t="str">
        <f t="shared" si="14"/>
        <v>No shock</v>
      </c>
      <c r="H79" s="15">
        <f t="shared" si="8"/>
        <v>0</v>
      </c>
      <c r="I79" s="5">
        <v>2.5284185187961199E-2</v>
      </c>
      <c r="J79" s="5">
        <v>-0.20355197449751999</v>
      </c>
      <c r="K79" s="5">
        <v>0.52539346337264103</v>
      </c>
      <c r="L79" s="54">
        <v>0.218403844106767</v>
      </c>
      <c r="M79" s="5" t="s">
        <v>1029</v>
      </c>
      <c r="N79">
        <f t="shared" si="9"/>
        <v>0</v>
      </c>
      <c r="O79">
        <f t="shared" si="10"/>
        <v>0</v>
      </c>
      <c r="P79">
        <f t="shared" si="11"/>
        <v>0</v>
      </c>
      <c r="Q79">
        <f t="shared" si="15"/>
        <v>0</v>
      </c>
      <c r="R79">
        <f t="shared" si="12"/>
        <v>0</v>
      </c>
    </row>
    <row r="80" spans="1:18" ht="17" thickTop="1" thickBot="1" x14ac:dyDescent="0.5">
      <c r="A80" s="50" t="s">
        <v>147</v>
      </c>
      <c r="B80" s="3" t="s">
        <v>304</v>
      </c>
      <c r="C80" s="3" t="s">
        <v>309</v>
      </c>
      <c r="D80" s="3" t="s">
        <v>310</v>
      </c>
      <c r="E80" s="3" t="str">
        <f t="shared" si="13"/>
        <v>AF0803_February</v>
      </c>
      <c r="F80" s="10">
        <v>43131.475805503796</v>
      </c>
      <c r="G80" s="49" t="str">
        <f t="shared" si="14"/>
        <v>No shock</v>
      </c>
      <c r="H80" s="15">
        <f t="shared" si="8"/>
        <v>0</v>
      </c>
      <c r="I80" s="5">
        <v>2.5284185187961199E-2</v>
      </c>
      <c r="J80" s="5">
        <v>-0.20355197449751999</v>
      </c>
      <c r="K80" s="5">
        <v>0.52539346337264103</v>
      </c>
      <c r="L80" s="54">
        <v>0.218403844106767</v>
      </c>
      <c r="M80" s="5" t="s">
        <v>1029</v>
      </c>
      <c r="N80">
        <f t="shared" si="9"/>
        <v>0</v>
      </c>
      <c r="O80">
        <f t="shared" si="10"/>
        <v>0</v>
      </c>
      <c r="P80">
        <f t="shared" si="11"/>
        <v>0</v>
      </c>
      <c r="Q80">
        <f t="shared" si="15"/>
        <v>0</v>
      </c>
      <c r="R80">
        <f t="shared" si="12"/>
        <v>0</v>
      </c>
    </row>
    <row r="81" spans="1:18" ht="17" thickTop="1" thickBot="1" x14ac:dyDescent="0.5">
      <c r="A81" s="50" t="s">
        <v>147</v>
      </c>
      <c r="B81" s="3" t="s">
        <v>304</v>
      </c>
      <c r="C81" s="3" t="s">
        <v>311</v>
      </c>
      <c r="D81" s="3" t="s">
        <v>312</v>
      </c>
      <c r="E81" s="3" t="str">
        <f t="shared" si="13"/>
        <v>AF0804_February</v>
      </c>
      <c r="F81" s="10">
        <v>52840.866041856934</v>
      </c>
      <c r="G81" s="49" t="str">
        <f t="shared" si="14"/>
        <v>No shock</v>
      </c>
      <c r="H81" s="15">
        <f t="shared" si="8"/>
        <v>0</v>
      </c>
      <c r="I81" s="5">
        <v>2.5284185187961199E-2</v>
      </c>
      <c r="J81" s="5">
        <v>-0.20355197449751999</v>
      </c>
      <c r="K81" s="5">
        <v>0.52539346337264103</v>
      </c>
      <c r="L81" s="54">
        <v>0.218403844106767</v>
      </c>
      <c r="M81" s="5" t="s">
        <v>1029</v>
      </c>
      <c r="N81">
        <f t="shared" si="9"/>
        <v>0</v>
      </c>
      <c r="O81">
        <f t="shared" si="10"/>
        <v>0</v>
      </c>
      <c r="P81">
        <f t="shared" si="11"/>
        <v>0</v>
      </c>
      <c r="Q81">
        <f t="shared" si="15"/>
        <v>0</v>
      </c>
      <c r="R81">
        <f t="shared" si="12"/>
        <v>0</v>
      </c>
    </row>
    <row r="82" spans="1:18" ht="17" thickTop="1" thickBot="1" x14ac:dyDescent="0.5">
      <c r="A82" s="50" t="s">
        <v>147</v>
      </c>
      <c r="B82" s="3" t="s">
        <v>304</v>
      </c>
      <c r="C82" s="3" t="s">
        <v>313</v>
      </c>
      <c r="D82" s="3" t="s">
        <v>314</v>
      </c>
      <c r="E82" s="3" t="str">
        <f t="shared" si="13"/>
        <v>AF0805_February</v>
      </c>
      <c r="F82" s="10">
        <v>32169.602986623024</v>
      </c>
      <c r="G82" s="49" t="str">
        <f t="shared" si="14"/>
        <v>No shock</v>
      </c>
      <c r="H82" s="15">
        <f t="shared" si="8"/>
        <v>0</v>
      </c>
      <c r="I82" s="5">
        <v>2.5284185187961199E-2</v>
      </c>
      <c r="J82" s="5">
        <v>-0.20355197449751999</v>
      </c>
      <c r="K82" s="5">
        <v>0.52539346337264103</v>
      </c>
      <c r="L82" s="54">
        <v>0.218403844106767</v>
      </c>
      <c r="M82" s="5" t="s">
        <v>1029</v>
      </c>
      <c r="N82">
        <f t="shared" si="9"/>
        <v>0</v>
      </c>
      <c r="O82">
        <f t="shared" si="10"/>
        <v>0</v>
      </c>
      <c r="P82">
        <f t="shared" si="11"/>
        <v>0</v>
      </c>
      <c r="Q82">
        <f t="shared" si="15"/>
        <v>0</v>
      </c>
      <c r="R82">
        <f t="shared" si="12"/>
        <v>0</v>
      </c>
    </row>
    <row r="83" spans="1:18" ht="17" thickTop="1" thickBot="1" x14ac:dyDescent="0.5">
      <c r="A83" s="50" t="s">
        <v>147</v>
      </c>
      <c r="B83" s="3" t="s">
        <v>304</v>
      </c>
      <c r="C83" s="3" t="s">
        <v>315</v>
      </c>
      <c r="D83" s="3" t="s">
        <v>316</v>
      </c>
      <c r="E83" s="3" t="str">
        <f t="shared" si="13"/>
        <v>AF0806_February</v>
      </c>
      <c r="F83" s="10">
        <v>11533.420644637159</v>
      </c>
      <c r="G83" s="49" t="str">
        <f t="shared" si="14"/>
        <v>No shock</v>
      </c>
      <c r="H83" s="15">
        <f t="shared" si="8"/>
        <v>0</v>
      </c>
      <c r="I83" s="5">
        <v>2.5284185187961199E-2</v>
      </c>
      <c r="J83" s="5">
        <v>-0.20355197449751999</v>
      </c>
      <c r="K83" s="5">
        <v>0.52539346337264103</v>
      </c>
      <c r="L83" s="54">
        <v>0.218403844106767</v>
      </c>
      <c r="M83" s="5" t="s">
        <v>1029</v>
      </c>
      <c r="N83">
        <f t="shared" si="9"/>
        <v>0</v>
      </c>
      <c r="O83">
        <f t="shared" si="10"/>
        <v>0</v>
      </c>
      <c r="P83">
        <f t="shared" si="11"/>
        <v>0</v>
      </c>
      <c r="Q83">
        <f t="shared" si="15"/>
        <v>0</v>
      </c>
      <c r="R83">
        <f t="shared" si="12"/>
        <v>0</v>
      </c>
    </row>
    <row r="84" spans="1:18" ht="17" thickTop="1" thickBot="1" x14ac:dyDescent="0.5">
      <c r="A84" s="50" t="s">
        <v>147</v>
      </c>
      <c r="B84" s="3" t="s">
        <v>304</v>
      </c>
      <c r="C84" s="3" t="s">
        <v>317</v>
      </c>
      <c r="D84" s="3" t="s">
        <v>318</v>
      </c>
      <c r="E84" s="3" t="str">
        <f t="shared" si="13"/>
        <v>AF0807_February</v>
      </c>
      <c r="F84" s="10">
        <v>27898.278905763167</v>
      </c>
      <c r="G84" s="49" t="str">
        <f t="shared" si="14"/>
        <v>No shock</v>
      </c>
      <c r="H84" s="15">
        <f t="shared" si="8"/>
        <v>0</v>
      </c>
      <c r="I84" s="5">
        <v>2.5284185187961199E-2</v>
      </c>
      <c r="J84" s="5">
        <v>-0.20355197449751999</v>
      </c>
      <c r="K84" s="5">
        <v>0.52539346337264103</v>
      </c>
      <c r="L84" s="54">
        <v>0.218403844106767</v>
      </c>
      <c r="M84" s="5" t="s">
        <v>1029</v>
      </c>
      <c r="N84">
        <f t="shared" si="9"/>
        <v>0</v>
      </c>
      <c r="O84">
        <f t="shared" si="10"/>
        <v>0</v>
      </c>
      <c r="P84">
        <f t="shared" si="11"/>
        <v>0</v>
      </c>
      <c r="Q84">
        <f t="shared" si="15"/>
        <v>0</v>
      </c>
      <c r="R84">
        <f t="shared" si="12"/>
        <v>0</v>
      </c>
    </row>
    <row r="85" spans="1:18" ht="17" thickTop="1" thickBot="1" x14ac:dyDescent="0.5">
      <c r="A85" s="50" t="s">
        <v>147</v>
      </c>
      <c r="B85" s="3" t="s">
        <v>319</v>
      </c>
      <c r="C85" s="3" t="s">
        <v>320</v>
      </c>
      <c r="D85" s="3" t="s">
        <v>321</v>
      </c>
      <c r="E85" s="3" t="str">
        <f t="shared" si="13"/>
        <v>AF0901_February</v>
      </c>
      <c r="F85" s="10">
        <v>355485.21368836175</v>
      </c>
      <c r="G85" s="49" t="str">
        <f t="shared" si="14"/>
        <v>No shock</v>
      </c>
      <c r="H85" s="15">
        <f t="shared" si="8"/>
        <v>0</v>
      </c>
      <c r="I85" s="5">
        <v>7.3154362416107593E-2</v>
      </c>
      <c r="J85" s="5">
        <v>-0.24642986865635599</v>
      </c>
      <c r="K85" s="5">
        <v>0.78925022525004396</v>
      </c>
      <c r="L85" s="54">
        <v>6.3397897383019403E-2</v>
      </c>
      <c r="M85" s="5" t="s">
        <v>1032</v>
      </c>
      <c r="N85">
        <f t="shared" si="9"/>
        <v>0</v>
      </c>
      <c r="O85">
        <f t="shared" si="10"/>
        <v>0</v>
      </c>
      <c r="P85">
        <f t="shared" si="11"/>
        <v>0</v>
      </c>
      <c r="Q85">
        <f t="shared" si="15"/>
        <v>0</v>
      </c>
      <c r="R85">
        <f t="shared" si="12"/>
        <v>0</v>
      </c>
    </row>
    <row r="86" spans="1:18" ht="17" thickTop="1" thickBot="1" x14ac:dyDescent="0.5">
      <c r="A86" s="50" t="s">
        <v>147</v>
      </c>
      <c r="B86" s="3" t="s">
        <v>319</v>
      </c>
      <c r="C86" s="3" t="s">
        <v>322</v>
      </c>
      <c r="D86" s="3" t="s">
        <v>323</v>
      </c>
      <c r="E86" s="3" t="str">
        <f t="shared" si="13"/>
        <v>AF0902_February</v>
      </c>
      <c r="F86" s="10">
        <v>86715.683958837573</v>
      </c>
      <c r="G86" s="49" t="str">
        <f t="shared" si="14"/>
        <v>No shock</v>
      </c>
      <c r="H86" s="15">
        <f t="shared" si="8"/>
        <v>0</v>
      </c>
      <c r="I86" s="5">
        <v>-1.13460778026251E-2</v>
      </c>
      <c r="J86" s="5">
        <v>-0.26390762100618498</v>
      </c>
      <c r="K86" s="5">
        <v>0.78925022525004396</v>
      </c>
      <c r="L86" s="54">
        <v>6.3397897383019403E-2</v>
      </c>
      <c r="M86" s="5" t="s">
        <v>1029</v>
      </c>
      <c r="N86">
        <f t="shared" si="9"/>
        <v>0</v>
      </c>
      <c r="O86">
        <f t="shared" si="10"/>
        <v>0</v>
      </c>
      <c r="P86">
        <f t="shared" si="11"/>
        <v>0</v>
      </c>
      <c r="Q86">
        <f t="shared" si="15"/>
        <v>0</v>
      </c>
      <c r="R86">
        <f t="shared" si="12"/>
        <v>0</v>
      </c>
    </row>
    <row r="87" spans="1:18" ht="17" thickTop="1" thickBot="1" x14ac:dyDescent="0.5">
      <c r="A87" s="50" t="s">
        <v>147</v>
      </c>
      <c r="B87" s="3" t="s">
        <v>319</v>
      </c>
      <c r="C87" s="3" t="s">
        <v>324</v>
      </c>
      <c r="D87" s="3" t="s">
        <v>325</v>
      </c>
      <c r="E87" s="3" t="str">
        <f t="shared" si="13"/>
        <v>AF0903_February</v>
      </c>
      <c r="F87" s="10">
        <v>108004.58647877969</v>
      </c>
      <c r="G87" s="49" t="str">
        <f t="shared" si="14"/>
        <v>No shock</v>
      </c>
      <c r="H87" s="15">
        <f t="shared" si="8"/>
        <v>0</v>
      </c>
      <c r="I87" s="5">
        <v>-1.13460778026251E-2</v>
      </c>
      <c r="J87" s="5">
        <v>-0.26390762100618498</v>
      </c>
      <c r="K87" s="5">
        <v>0.78925022525004396</v>
      </c>
      <c r="L87" s="54">
        <v>6.3397897383019403E-2</v>
      </c>
      <c r="M87" s="5" t="s">
        <v>1029</v>
      </c>
      <c r="N87">
        <f t="shared" si="9"/>
        <v>0</v>
      </c>
      <c r="O87">
        <f t="shared" si="10"/>
        <v>0</v>
      </c>
      <c r="P87">
        <f t="shared" si="11"/>
        <v>0</v>
      </c>
      <c r="Q87">
        <f t="shared" si="15"/>
        <v>0</v>
      </c>
      <c r="R87">
        <f t="shared" si="12"/>
        <v>0</v>
      </c>
    </row>
    <row r="88" spans="1:18" ht="17" thickTop="1" thickBot="1" x14ac:dyDescent="0.5">
      <c r="A88" s="50" t="s">
        <v>147</v>
      </c>
      <c r="B88" s="3" t="s">
        <v>319</v>
      </c>
      <c r="C88" s="3" t="s">
        <v>326</v>
      </c>
      <c r="D88" s="3" t="s">
        <v>327</v>
      </c>
      <c r="E88" s="3" t="str">
        <f t="shared" si="13"/>
        <v>AF0904_February</v>
      </c>
      <c r="F88" s="10">
        <v>119965.14520383836</v>
      </c>
      <c r="G88" s="49" t="str">
        <f t="shared" si="14"/>
        <v>No shock</v>
      </c>
      <c r="H88" s="15">
        <f t="shared" si="8"/>
        <v>0</v>
      </c>
      <c r="I88" s="5">
        <v>-1.13460778026251E-2</v>
      </c>
      <c r="J88" s="5">
        <v>-0.26390762100618498</v>
      </c>
      <c r="K88" s="5">
        <v>0.78925022525004396</v>
      </c>
      <c r="L88" s="54">
        <v>6.3397897383019403E-2</v>
      </c>
      <c r="M88" s="5" t="s">
        <v>1029</v>
      </c>
      <c r="N88">
        <f t="shared" si="9"/>
        <v>0</v>
      </c>
      <c r="O88">
        <f t="shared" si="10"/>
        <v>0</v>
      </c>
      <c r="P88">
        <f t="shared" si="11"/>
        <v>0</v>
      </c>
      <c r="Q88">
        <f t="shared" si="15"/>
        <v>0</v>
      </c>
      <c r="R88">
        <f t="shared" si="12"/>
        <v>0</v>
      </c>
    </row>
    <row r="89" spans="1:18" ht="17" thickTop="1" thickBot="1" x14ac:dyDescent="0.5">
      <c r="A89" s="50" t="s">
        <v>147</v>
      </c>
      <c r="B89" s="3" t="s">
        <v>319</v>
      </c>
      <c r="C89" s="3" t="s">
        <v>328</v>
      </c>
      <c r="D89" s="3" t="s">
        <v>329</v>
      </c>
      <c r="E89" s="3" t="str">
        <f t="shared" si="13"/>
        <v>AF0905_February</v>
      </c>
      <c r="F89" s="10">
        <v>193307.19051399332</v>
      </c>
      <c r="G89" s="49" t="str">
        <f t="shared" si="14"/>
        <v>No shock</v>
      </c>
      <c r="H89" s="15">
        <f t="shared" si="8"/>
        <v>0</v>
      </c>
      <c r="I89" s="5">
        <v>-1.13460778026251E-2</v>
      </c>
      <c r="J89" s="5">
        <v>-0.26390762100618498</v>
      </c>
      <c r="K89" s="5">
        <v>0.78925022525004396</v>
      </c>
      <c r="L89" s="54">
        <v>6.3397897383019403E-2</v>
      </c>
      <c r="M89" s="5" t="s">
        <v>1029</v>
      </c>
      <c r="N89">
        <f t="shared" si="9"/>
        <v>0</v>
      </c>
      <c r="O89">
        <f t="shared" si="10"/>
        <v>0</v>
      </c>
      <c r="P89">
        <f t="shared" si="11"/>
        <v>0</v>
      </c>
      <c r="Q89">
        <f t="shared" si="15"/>
        <v>0</v>
      </c>
      <c r="R89">
        <f t="shared" si="12"/>
        <v>0</v>
      </c>
    </row>
    <row r="90" spans="1:18" ht="17" thickTop="1" thickBot="1" x14ac:dyDescent="0.5">
      <c r="A90" s="50" t="s">
        <v>147</v>
      </c>
      <c r="B90" s="3" t="s">
        <v>319</v>
      </c>
      <c r="C90" s="3" t="s">
        <v>330</v>
      </c>
      <c r="D90" s="3" t="s">
        <v>331</v>
      </c>
      <c r="E90" s="3" t="str">
        <f t="shared" si="13"/>
        <v>AF0906_February</v>
      </c>
      <c r="F90" s="10">
        <v>48647.579272214549</v>
      </c>
      <c r="G90" s="49" t="str">
        <f t="shared" si="14"/>
        <v>No shock</v>
      </c>
      <c r="H90" s="15">
        <f t="shared" si="8"/>
        <v>0</v>
      </c>
      <c r="I90" s="5">
        <v>-1.13460778026251E-2</v>
      </c>
      <c r="J90" s="5">
        <v>-0.26390762100618498</v>
      </c>
      <c r="K90" s="5">
        <v>0.78925022525004396</v>
      </c>
      <c r="L90" s="54">
        <v>6.3397897383019403E-2</v>
      </c>
      <c r="M90" s="5" t="s">
        <v>1029</v>
      </c>
      <c r="N90">
        <f t="shared" si="9"/>
        <v>0</v>
      </c>
      <c r="O90">
        <f t="shared" si="10"/>
        <v>0</v>
      </c>
      <c r="P90">
        <f t="shared" si="11"/>
        <v>0</v>
      </c>
      <c r="Q90">
        <f t="shared" si="15"/>
        <v>0</v>
      </c>
      <c r="R90">
        <f t="shared" si="12"/>
        <v>0</v>
      </c>
    </row>
    <row r="91" spans="1:18" ht="17" thickTop="1" thickBot="1" x14ac:dyDescent="0.5">
      <c r="A91" s="50" t="s">
        <v>147</v>
      </c>
      <c r="B91" s="3" t="s">
        <v>319</v>
      </c>
      <c r="C91" s="3" t="s">
        <v>332</v>
      </c>
      <c r="D91" s="3" t="s">
        <v>333</v>
      </c>
      <c r="E91" s="3" t="str">
        <f t="shared" si="13"/>
        <v>AF0907_February</v>
      </c>
      <c r="F91" s="10">
        <v>44706.993704125285</v>
      </c>
      <c r="G91" s="49" t="str">
        <f t="shared" si="14"/>
        <v>No shock</v>
      </c>
      <c r="H91" s="15">
        <f t="shared" si="8"/>
        <v>0</v>
      </c>
      <c r="I91" s="5">
        <v>-1.13460778026251E-2</v>
      </c>
      <c r="J91" s="5">
        <v>-0.26390762100618498</v>
      </c>
      <c r="K91" s="5">
        <v>0.78925022525004396</v>
      </c>
      <c r="L91" s="54">
        <v>6.3397897383019403E-2</v>
      </c>
      <c r="M91" s="5" t="s">
        <v>1029</v>
      </c>
      <c r="N91">
        <f t="shared" si="9"/>
        <v>0</v>
      </c>
      <c r="O91">
        <f t="shared" si="10"/>
        <v>0</v>
      </c>
      <c r="P91">
        <f t="shared" si="11"/>
        <v>0</v>
      </c>
      <c r="Q91">
        <f t="shared" si="15"/>
        <v>0</v>
      </c>
      <c r="R91">
        <f t="shared" si="12"/>
        <v>0</v>
      </c>
    </row>
    <row r="92" spans="1:18" ht="17" thickTop="1" thickBot="1" x14ac:dyDescent="0.5">
      <c r="A92" s="50" t="s">
        <v>147</v>
      </c>
      <c r="B92" s="3" t="s">
        <v>319</v>
      </c>
      <c r="C92" s="3" t="s">
        <v>334</v>
      </c>
      <c r="D92" s="3" t="s">
        <v>335</v>
      </c>
      <c r="E92" s="3" t="str">
        <f t="shared" si="13"/>
        <v>AF0908_February</v>
      </c>
      <c r="F92" s="10">
        <v>54191.652516529219</v>
      </c>
      <c r="G92" s="49" t="str">
        <f t="shared" si="14"/>
        <v>No shock</v>
      </c>
      <c r="H92" s="15">
        <f t="shared" si="8"/>
        <v>0</v>
      </c>
      <c r="I92" s="5">
        <v>-1.13460778026251E-2</v>
      </c>
      <c r="J92" s="5">
        <v>-0.26390762100618498</v>
      </c>
      <c r="K92" s="5">
        <v>0.78925022525004396</v>
      </c>
      <c r="L92" s="54">
        <v>6.3397897383019403E-2</v>
      </c>
      <c r="M92" s="5" t="s">
        <v>1029</v>
      </c>
      <c r="N92">
        <f t="shared" si="9"/>
        <v>0</v>
      </c>
      <c r="O92">
        <f t="shared" si="10"/>
        <v>0</v>
      </c>
      <c r="P92">
        <f t="shared" si="11"/>
        <v>0</v>
      </c>
      <c r="Q92">
        <f t="shared" si="15"/>
        <v>0</v>
      </c>
      <c r="R92">
        <f t="shared" si="12"/>
        <v>0</v>
      </c>
    </row>
    <row r="93" spans="1:18" ht="17" thickTop="1" thickBot="1" x14ac:dyDescent="0.5">
      <c r="A93" s="50" t="s">
        <v>147</v>
      </c>
      <c r="B93" s="3" t="s">
        <v>319</v>
      </c>
      <c r="C93" s="3" t="s">
        <v>336</v>
      </c>
      <c r="D93" s="3" t="s">
        <v>337</v>
      </c>
      <c r="E93" s="3" t="str">
        <f t="shared" si="13"/>
        <v>AF0909_February</v>
      </c>
      <c r="F93" s="10">
        <v>45642.925118824758</v>
      </c>
      <c r="G93" s="49" t="str">
        <f t="shared" si="14"/>
        <v>No shock</v>
      </c>
      <c r="H93" s="15">
        <f t="shared" si="8"/>
        <v>0</v>
      </c>
      <c r="I93" s="5">
        <v>-1.13460778026251E-2</v>
      </c>
      <c r="J93" s="5">
        <v>-0.26390762100618498</v>
      </c>
      <c r="K93" s="5">
        <v>0.78925022525004396</v>
      </c>
      <c r="L93" s="54">
        <v>6.3397897383019403E-2</v>
      </c>
      <c r="M93" s="5" t="s">
        <v>1029</v>
      </c>
      <c r="N93">
        <f t="shared" si="9"/>
        <v>0</v>
      </c>
      <c r="O93">
        <f t="shared" si="10"/>
        <v>0</v>
      </c>
      <c r="P93">
        <f t="shared" si="11"/>
        <v>0</v>
      </c>
      <c r="Q93">
        <f t="shared" si="15"/>
        <v>0</v>
      </c>
      <c r="R93">
        <f t="shared" si="12"/>
        <v>0</v>
      </c>
    </row>
    <row r="94" spans="1:18" ht="17" thickTop="1" thickBot="1" x14ac:dyDescent="0.5">
      <c r="A94" s="50" t="s">
        <v>147</v>
      </c>
      <c r="B94" s="3" t="s">
        <v>319</v>
      </c>
      <c r="C94" s="3" t="s">
        <v>338</v>
      </c>
      <c r="D94" s="3" t="s">
        <v>339</v>
      </c>
      <c r="E94" s="3" t="str">
        <f t="shared" si="13"/>
        <v>AF0910_February</v>
      </c>
      <c r="F94" s="10">
        <v>83213.568524658651</v>
      </c>
      <c r="G94" s="49" t="str">
        <f t="shared" si="14"/>
        <v>No shock</v>
      </c>
      <c r="H94" s="15">
        <f t="shared" si="8"/>
        <v>0</v>
      </c>
      <c r="I94" s="5">
        <v>-1.13460778026251E-2</v>
      </c>
      <c r="J94" s="5">
        <v>-0.26390762100618498</v>
      </c>
      <c r="K94" s="5">
        <v>0.78925022525004396</v>
      </c>
      <c r="L94" s="54">
        <v>6.3397897383019403E-2</v>
      </c>
      <c r="M94" s="5" t="s">
        <v>1029</v>
      </c>
      <c r="N94">
        <f t="shared" si="9"/>
        <v>0</v>
      </c>
      <c r="O94">
        <f t="shared" si="10"/>
        <v>0</v>
      </c>
      <c r="P94">
        <f t="shared" si="11"/>
        <v>0</v>
      </c>
      <c r="Q94">
        <f t="shared" si="15"/>
        <v>0</v>
      </c>
      <c r="R94">
        <f t="shared" si="12"/>
        <v>0</v>
      </c>
    </row>
    <row r="95" spans="1:18" ht="17" thickTop="1" thickBot="1" x14ac:dyDescent="0.5">
      <c r="A95" s="50" t="s">
        <v>147</v>
      </c>
      <c r="B95" s="3" t="s">
        <v>319</v>
      </c>
      <c r="C95" s="3" t="s">
        <v>340</v>
      </c>
      <c r="D95" s="3" t="s">
        <v>341</v>
      </c>
      <c r="E95" s="3" t="str">
        <f t="shared" si="13"/>
        <v>AF0911_February</v>
      </c>
      <c r="F95" s="10">
        <v>46727.544180100667</v>
      </c>
      <c r="G95" s="49" t="str">
        <f t="shared" si="14"/>
        <v>No shock</v>
      </c>
      <c r="H95" s="15">
        <f t="shared" si="8"/>
        <v>0</v>
      </c>
      <c r="I95" s="5">
        <v>-1.13460778026251E-2</v>
      </c>
      <c r="J95" s="5">
        <v>-0.26390762100618498</v>
      </c>
      <c r="K95" s="5">
        <v>0.78925022525004396</v>
      </c>
      <c r="L95" s="54">
        <v>6.3397897383019403E-2</v>
      </c>
      <c r="M95" s="5" t="s">
        <v>1029</v>
      </c>
      <c r="N95">
        <f t="shared" si="9"/>
        <v>0</v>
      </c>
      <c r="O95">
        <f t="shared" si="10"/>
        <v>0</v>
      </c>
      <c r="P95">
        <f t="shared" si="11"/>
        <v>0</v>
      </c>
      <c r="Q95">
        <f t="shared" si="15"/>
        <v>0</v>
      </c>
      <c r="R95">
        <f t="shared" si="12"/>
        <v>0</v>
      </c>
    </row>
    <row r="96" spans="1:18" ht="17" thickTop="1" thickBot="1" x14ac:dyDescent="0.5">
      <c r="A96" s="50" t="s">
        <v>147</v>
      </c>
      <c r="B96" s="3" t="s">
        <v>319</v>
      </c>
      <c r="C96" s="3" t="s">
        <v>342</v>
      </c>
      <c r="D96" s="3" t="s">
        <v>343</v>
      </c>
      <c r="E96" s="3" t="str">
        <f t="shared" si="13"/>
        <v>AF0912_February</v>
      </c>
      <c r="F96" s="10">
        <v>47286.289427735239</v>
      </c>
      <c r="G96" s="49" t="str">
        <f t="shared" si="14"/>
        <v>No shock</v>
      </c>
      <c r="H96" s="15">
        <f t="shared" si="8"/>
        <v>0</v>
      </c>
      <c r="I96" s="5">
        <v>-1.13460778026251E-2</v>
      </c>
      <c r="J96" s="5">
        <v>-0.26390762100618498</v>
      </c>
      <c r="K96" s="5">
        <v>0.78925022525004396</v>
      </c>
      <c r="L96" s="54">
        <v>6.3397897383019403E-2</v>
      </c>
      <c r="M96" s="5" t="s">
        <v>1029</v>
      </c>
      <c r="N96">
        <f t="shared" si="9"/>
        <v>0</v>
      </c>
      <c r="O96">
        <f t="shared" si="10"/>
        <v>0</v>
      </c>
      <c r="P96">
        <f t="shared" si="11"/>
        <v>0</v>
      </c>
      <c r="Q96">
        <f t="shared" si="15"/>
        <v>0</v>
      </c>
      <c r="R96">
        <f t="shared" si="12"/>
        <v>0</v>
      </c>
    </row>
    <row r="97" spans="1:18" ht="17" thickTop="1" thickBot="1" x14ac:dyDescent="0.5">
      <c r="A97" s="50" t="s">
        <v>147</v>
      </c>
      <c r="B97" s="3" t="s">
        <v>319</v>
      </c>
      <c r="C97" s="3" t="s">
        <v>344</v>
      </c>
      <c r="D97" s="3" t="s">
        <v>345</v>
      </c>
      <c r="E97" s="3" t="str">
        <f t="shared" si="13"/>
        <v>AF0913_February</v>
      </c>
      <c r="F97" s="10">
        <v>115018.46101704724</v>
      </c>
      <c r="G97" s="49" t="str">
        <f t="shared" si="14"/>
        <v>No shock</v>
      </c>
      <c r="H97" s="15">
        <f t="shared" si="8"/>
        <v>0</v>
      </c>
      <c r="I97" s="5">
        <v>-1.13460778026251E-2</v>
      </c>
      <c r="J97" s="5">
        <v>-0.26390762100618498</v>
      </c>
      <c r="K97" s="5">
        <v>0.78925022525004396</v>
      </c>
      <c r="L97" s="54">
        <v>6.3397897383019403E-2</v>
      </c>
      <c r="M97" s="5" t="s">
        <v>1029</v>
      </c>
      <c r="N97">
        <f t="shared" si="9"/>
        <v>0</v>
      </c>
      <c r="O97">
        <f t="shared" si="10"/>
        <v>0</v>
      </c>
      <c r="P97">
        <f t="shared" si="11"/>
        <v>0</v>
      </c>
      <c r="Q97">
        <f t="shared" si="15"/>
        <v>0</v>
      </c>
      <c r="R97">
        <f t="shared" si="12"/>
        <v>0</v>
      </c>
    </row>
    <row r="98" spans="1:18" ht="17" thickTop="1" thickBot="1" x14ac:dyDescent="0.5">
      <c r="A98" s="50" t="s">
        <v>147</v>
      </c>
      <c r="B98" s="3" t="s">
        <v>319</v>
      </c>
      <c r="C98" s="3" t="s">
        <v>346</v>
      </c>
      <c r="D98" s="3" t="s">
        <v>347</v>
      </c>
      <c r="E98" s="3" t="str">
        <f t="shared" si="13"/>
        <v>AF0914_February</v>
      </c>
      <c r="F98" s="10">
        <v>18496.109540147601</v>
      </c>
      <c r="G98" s="49" t="str">
        <f t="shared" si="14"/>
        <v>No shock</v>
      </c>
      <c r="H98" s="15">
        <f t="shared" si="8"/>
        <v>0</v>
      </c>
      <c r="I98" s="5">
        <v>-1.13460778026251E-2</v>
      </c>
      <c r="J98" s="5">
        <v>-0.26390762100618498</v>
      </c>
      <c r="K98" s="5">
        <v>0.78925022525004396</v>
      </c>
      <c r="L98" s="54">
        <v>6.3397897383019403E-2</v>
      </c>
      <c r="M98" s="5" t="s">
        <v>1029</v>
      </c>
      <c r="N98">
        <f t="shared" si="9"/>
        <v>0</v>
      </c>
      <c r="O98">
        <f t="shared" si="10"/>
        <v>0</v>
      </c>
      <c r="P98">
        <f t="shared" si="11"/>
        <v>0</v>
      </c>
      <c r="Q98">
        <f t="shared" si="15"/>
        <v>0</v>
      </c>
      <c r="R98">
        <f t="shared" si="12"/>
        <v>0</v>
      </c>
    </row>
    <row r="99" spans="1:18" ht="17" thickTop="1" thickBot="1" x14ac:dyDescent="0.5">
      <c r="A99" s="50" t="s">
        <v>147</v>
      </c>
      <c r="B99" s="3" t="s">
        <v>319</v>
      </c>
      <c r="C99" s="3" t="s">
        <v>348</v>
      </c>
      <c r="D99" s="3" t="s">
        <v>349</v>
      </c>
      <c r="E99" s="3" t="str">
        <f t="shared" si="13"/>
        <v>AF0915_February</v>
      </c>
      <c r="F99" s="10">
        <v>25743.114325670311</v>
      </c>
      <c r="G99" s="49" t="str">
        <f t="shared" si="14"/>
        <v>No shock</v>
      </c>
      <c r="H99" s="15">
        <f t="shared" si="8"/>
        <v>0</v>
      </c>
      <c r="I99" s="5">
        <v>-1.13460778026251E-2</v>
      </c>
      <c r="J99" s="5">
        <v>-0.26390762100618498</v>
      </c>
      <c r="K99" s="5">
        <v>0.78925022525004396</v>
      </c>
      <c r="L99" s="54">
        <v>6.3397897383019403E-2</v>
      </c>
      <c r="M99" s="5" t="s">
        <v>1029</v>
      </c>
      <c r="N99">
        <f t="shared" si="9"/>
        <v>0</v>
      </c>
      <c r="O99">
        <f t="shared" si="10"/>
        <v>0</v>
      </c>
      <c r="P99">
        <f t="shared" si="11"/>
        <v>0</v>
      </c>
      <c r="Q99">
        <f t="shared" si="15"/>
        <v>0</v>
      </c>
      <c r="R99">
        <f t="shared" si="12"/>
        <v>0</v>
      </c>
    </row>
    <row r="100" spans="1:18" ht="17" thickTop="1" thickBot="1" x14ac:dyDescent="0.5">
      <c r="A100" s="50" t="s">
        <v>147</v>
      </c>
      <c r="B100" s="3" t="s">
        <v>350</v>
      </c>
      <c r="C100" s="3" t="s">
        <v>350</v>
      </c>
      <c r="D100" s="3" t="s">
        <v>351</v>
      </c>
      <c r="E100" s="3" t="str">
        <f t="shared" si="13"/>
        <v>AF1001_February</v>
      </c>
      <c r="F100" s="10">
        <v>156449.51983121037</v>
      </c>
      <c r="G100" s="49" t="str">
        <f t="shared" si="14"/>
        <v>No shock</v>
      </c>
      <c r="H100" s="15">
        <f t="shared" si="8"/>
        <v>0</v>
      </c>
      <c r="I100" s="5">
        <v>2.4263642693844002E-2</v>
      </c>
      <c r="J100" s="5">
        <v>-0.11316995378698599</v>
      </c>
      <c r="K100" s="5">
        <v>0.48329542703136102</v>
      </c>
      <c r="L100" s="54">
        <v>0.145042606384781</v>
      </c>
      <c r="M100" s="5" t="s">
        <v>1030</v>
      </c>
      <c r="N100">
        <f t="shared" si="9"/>
        <v>0</v>
      </c>
      <c r="O100">
        <f t="shared" si="10"/>
        <v>0</v>
      </c>
      <c r="P100">
        <f t="shared" si="11"/>
        <v>0</v>
      </c>
      <c r="Q100">
        <f t="shared" si="15"/>
        <v>0</v>
      </c>
      <c r="R100">
        <f t="shared" si="12"/>
        <v>0</v>
      </c>
    </row>
    <row r="101" spans="1:18" ht="17" thickTop="1" thickBot="1" x14ac:dyDescent="0.5">
      <c r="A101" s="50" t="s">
        <v>147</v>
      </c>
      <c r="B101" s="3" t="s">
        <v>350</v>
      </c>
      <c r="C101" s="3" t="s">
        <v>352</v>
      </c>
      <c r="D101" s="3" t="s">
        <v>353</v>
      </c>
      <c r="E101" s="3" t="str">
        <f t="shared" si="13"/>
        <v>AF1002_February</v>
      </c>
      <c r="F101" s="10">
        <v>40596.858974952425</v>
      </c>
      <c r="G101" s="49" t="str">
        <f t="shared" si="14"/>
        <v>No shock</v>
      </c>
      <c r="H101" s="15">
        <f t="shared" si="8"/>
        <v>0</v>
      </c>
      <c r="I101" s="5">
        <v>5.1075865340868103E-3</v>
      </c>
      <c r="J101" s="5">
        <v>-0.19987285960590301</v>
      </c>
      <c r="K101" s="5">
        <v>0.48329542703136102</v>
      </c>
      <c r="L101" s="54">
        <v>0.145042606384781</v>
      </c>
      <c r="M101" s="5" t="s">
        <v>1030</v>
      </c>
      <c r="N101">
        <f t="shared" si="9"/>
        <v>0</v>
      </c>
      <c r="O101">
        <f t="shared" si="10"/>
        <v>0</v>
      </c>
      <c r="P101">
        <f t="shared" si="11"/>
        <v>0</v>
      </c>
      <c r="Q101">
        <f t="shared" si="15"/>
        <v>0</v>
      </c>
      <c r="R101">
        <f t="shared" si="12"/>
        <v>0</v>
      </c>
    </row>
    <row r="102" spans="1:18" ht="17" thickTop="1" thickBot="1" x14ac:dyDescent="0.5">
      <c r="A102" s="50" t="s">
        <v>147</v>
      </c>
      <c r="B102" s="3" t="s">
        <v>350</v>
      </c>
      <c r="C102" s="3" t="s">
        <v>354</v>
      </c>
      <c r="D102" s="3" t="s">
        <v>355</v>
      </c>
      <c r="E102" s="3" t="str">
        <f t="shared" si="13"/>
        <v>AF1003_February</v>
      </c>
      <c r="F102" s="10">
        <v>46340.78431371467</v>
      </c>
      <c r="G102" s="49" t="str">
        <f t="shared" si="14"/>
        <v>No shock</v>
      </c>
      <c r="H102" s="15">
        <f t="shared" si="8"/>
        <v>0</v>
      </c>
      <c r="I102" s="5">
        <v>-5.1531216825198303E-2</v>
      </c>
      <c r="J102" s="5">
        <v>-0.21431451160850501</v>
      </c>
      <c r="K102" s="5">
        <v>0.48329542703136102</v>
      </c>
      <c r="L102" s="54">
        <v>0.145042606384781</v>
      </c>
      <c r="M102" s="5" t="s">
        <v>1030</v>
      </c>
      <c r="N102">
        <f t="shared" si="9"/>
        <v>0</v>
      </c>
      <c r="O102">
        <f t="shared" si="10"/>
        <v>0</v>
      </c>
      <c r="P102">
        <f t="shared" si="11"/>
        <v>0</v>
      </c>
      <c r="Q102">
        <f t="shared" si="15"/>
        <v>0</v>
      </c>
      <c r="R102">
        <f t="shared" si="12"/>
        <v>0</v>
      </c>
    </row>
    <row r="103" spans="1:18" ht="17" thickTop="1" thickBot="1" x14ac:dyDescent="0.5">
      <c r="A103" s="50" t="s">
        <v>147</v>
      </c>
      <c r="B103" s="3" t="s">
        <v>350</v>
      </c>
      <c r="C103" s="3" t="s">
        <v>356</v>
      </c>
      <c r="D103" s="3" t="s">
        <v>357</v>
      </c>
      <c r="E103" s="3" t="str">
        <f t="shared" si="13"/>
        <v>AF1004_February</v>
      </c>
      <c r="F103" s="10">
        <v>57543.634905136765</v>
      </c>
      <c r="G103" s="49" t="str">
        <f t="shared" si="14"/>
        <v>No shock</v>
      </c>
      <c r="H103" s="15">
        <f t="shared" si="8"/>
        <v>0</v>
      </c>
      <c r="I103" s="5">
        <v>3.5155061004369598E-3</v>
      </c>
      <c r="J103" s="5">
        <v>-0.28087492119305302</v>
      </c>
      <c r="K103" s="5">
        <v>0.48329542703136102</v>
      </c>
      <c r="L103" s="54">
        <v>0.145042606384781</v>
      </c>
      <c r="M103" s="5" t="s">
        <v>1029</v>
      </c>
      <c r="N103">
        <f t="shared" si="9"/>
        <v>0</v>
      </c>
      <c r="O103">
        <f t="shared" si="10"/>
        <v>0</v>
      </c>
      <c r="P103">
        <f t="shared" si="11"/>
        <v>0</v>
      </c>
      <c r="Q103">
        <f t="shared" si="15"/>
        <v>0</v>
      </c>
      <c r="R103">
        <f t="shared" si="12"/>
        <v>0</v>
      </c>
    </row>
    <row r="104" spans="1:18" ht="17" thickTop="1" thickBot="1" x14ac:dyDescent="0.5">
      <c r="A104" s="50" t="s">
        <v>147</v>
      </c>
      <c r="B104" s="3" t="s">
        <v>350</v>
      </c>
      <c r="C104" s="3" t="s">
        <v>358</v>
      </c>
      <c r="D104" s="3" t="s">
        <v>359</v>
      </c>
      <c r="E104" s="3" t="str">
        <f t="shared" si="13"/>
        <v>AF1005_February</v>
      </c>
      <c r="F104" s="10">
        <v>146763.51282014931</v>
      </c>
      <c r="G104" s="49" t="str">
        <f t="shared" si="14"/>
        <v>No shock</v>
      </c>
      <c r="H104" s="15">
        <f t="shared" si="8"/>
        <v>0</v>
      </c>
      <c r="I104" s="5">
        <v>3.5155061004369598E-3</v>
      </c>
      <c r="J104" s="5">
        <v>-0.28087492119305302</v>
      </c>
      <c r="K104" s="5">
        <v>0.48329542703136102</v>
      </c>
      <c r="L104" s="54">
        <v>0.145042606384781</v>
      </c>
      <c r="M104" s="5" t="s">
        <v>1029</v>
      </c>
      <c r="N104">
        <f t="shared" si="9"/>
        <v>0</v>
      </c>
      <c r="O104">
        <f t="shared" si="10"/>
        <v>0</v>
      </c>
      <c r="P104">
        <f t="shared" si="11"/>
        <v>0</v>
      </c>
      <c r="Q104">
        <f t="shared" si="15"/>
        <v>0</v>
      </c>
      <c r="R104">
        <f t="shared" si="12"/>
        <v>0</v>
      </c>
    </row>
    <row r="105" spans="1:18" ht="17" thickTop="1" thickBot="1" x14ac:dyDescent="0.5">
      <c r="A105" s="50" t="s">
        <v>147</v>
      </c>
      <c r="B105" s="3" t="s">
        <v>350</v>
      </c>
      <c r="C105" s="3" t="s">
        <v>360</v>
      </c>
      <c r="D105" s="3" t="s">
        <v>361</v>
      </c>
      <c r="E105" s="3" t="str">
        <f t="shared" si="13"/>
        <v>AF1006_February</v>
      </c>
      <c r="F105" s="10">
        <v>87780.765921394268</v>
      </c>
      <c r="G105" s="49" t="str">
        <f t="shared" si="14"/>
        <v>No shock</v>
      </c>
      <c r="H105" s="15">
        <f t="shared" si="8"/>
        <v>0</v>
      </c>
      <c r="I105" s="5">
        <v>3.5155061004369598E-3</v>
      </c>
      <c r="J105" s="5">
        <v>-0.28087492119305302</v>
      </c>
      <c r="K105" s="5">
        <v>0.48329542703136102</v>
      </c>
      <c r="L105" s="54">
        <v>0.145042606384781</v>
      </c>
      <c r="M105" s="5" t="s">
        <v>1029</v>
      </c>
      <c r="N105">
        <f t="shared" si="9"/>
        <v>0</v>
      </c>
      <c r="O105">
        <f t="shared" si="10"/>
        <v>0</v>
      </c>
      <c r="P105">
        <f t="shared" si="11"/>
        <v>0</v>
      </c>
      <c r="Q105">
        <f t="shared" si="15"/>
        <v>0</v>
      </c>
      <c r="R105">
        <f t="shared" si="12"/>
        <v>0</v>
      </c>
    </row>
    <row r="106" spans="1:18" ht="17" thickTop="1" thickBot="1" x14ac:dyDescent="0.5">
      <c r="A106" s="50" t="s">
        <v>147</v>
      </c>
      <c r="B106" s="3" t="s">
        <v>350</v>
      </c>
      <c r="C106" s="3" t="s">
        <v>362</v>
      </c>
      <c r="D106" s="3" t="s">
        <v>363</v>
      </c>
      <c r="E106" s="3" t="str">
        <f t="shared" si="13"/>
        <v>AF1007_February</v>
      </c>
      <c r="F106" s="10">
        <v>144955.58088732898</v>
      </c>
      <c r="G106" s="49" t="str">
        <f t="shared" si="14"/>
        <v>No shock</v>
      </c>
      <c r="H106" s="15">
        <f t="shared" si="8"/>
        <v>0</v>
      </c>
      <c r="I106" s="5">
        <v>3.5155061004369598E-3</v>
      </c>
      <c r="J106" s="5">
        <v>-0.28087492119305302</v>
      </c>
      <c r="K106" s="5">
        <v>0.48329542703136102</v>
      </c>
      <c r="L106" s="54">
        <v>0.145042606384781</v>
      </c>
      <c r="M106" s="5" t="s">
        <v>1029</v>
      </c>
      <c r="N106">
        <f t="shared" si="9"/>
        <v>0</v>
      </c>
      <c r="O106">
        <f t="shared" si="10"/>
        <v>0</v>
      </c>
      <c r="P106">
        <f t="shared" si="11"/>
        <v>0</v>
      </c>
      <c r="Q106">
        <f t="shared" si="15"/>
        <v>0</v>
      </c>
      <c r="R106">
        <f t="shared" si="12"/>
        <v>0</v>
      </c>
    </row>
    <row r="107" spans="1:18" ht="17" thickTop="1" thickBot="1" x14ac:dyDescent="0.5">
      <c r="A107" s="50" t="s">
        <v>147</v>
      </c>
      <c r="B107" s="3" t="s">
        <v>364</v>
      </c>
      <c r="C107" s="3" t="s">
        <v>364</v>
      </c>
      <c r="D107" s="3" t="s">
        <v>365</v>
      </c>
      <c r="E107" s="3" t="str">
        <f t="shared" si="13"/>
        <v>AF1101_February</v>
      </c>
      <c r="F107" s="10">
        <v>301396.04713309562</v>
      </c>
      <c r="G107" s="49" t="str">
        <f t="shared" si="14"/>
        <v>No shock</v>
      </c>
      <c r="H107" s="15">
        <f t="shared" si="8"/>
        <v>0</v>
      </c>
      <c r="I107" s="5">
        <v>3.9889663087672798E-2</v>
      </c>
      <c r="J107" s="5">
        <v>-0.20283567388058399</v>
      </c>
      <c r="K107" s="5">
        <v>0.55865853434722201</v>
      </c>
      <c r="L107" s="54">
        <v>0.36362801654741</v>
      </c>
      <c r="M107" s="5" t="s">
        <v>1030</v>
      </c>
      <c r="N107">
        <f t="shared" si="9"/>
        <v>0</v>
      </c>
      <c r="O107">
        <f t="shared" si="10"/>
        <v>0</v>
      </c>
      <c r="P107">
        <f t="shared" si="11"/>
        <v>0</v>
      </c>
      <c r="Q107">
        <f t="shared" si="15"/>
        <v>0</v>
      </c>
      <c r="R107">
        <f t="shared" si="12"/>
        <v>0</v>
      </c>
    </row>
    <row r="108" spans="1:18" ht="17" thickTop="1" thickBot="1" x14ac:dyDescent="0.5">
      <c r="A108" s="50" t="s">
        <v>147</v>
      </c>
      <c r="B108" s="3" t="s">
        <v>364</v>
      </c>
      <c r="C108" s="3" t="s">
        <v>366</v>
      </c>
      <c r="D108" s="3" t="s">
        <v>367</v>
      </c>
      <c r="E108" s="3" t="str">
        <f t="shared" si="13"/>
        <v>AF1102_February</v>
      </c>
      <c r="F108" s="10">
        <v>32788.642253355858</v>
      </c>
      <c r="G108" s="49" t="str">
        <f t="shared" si="14"/>
        <v>No shock</v>
      </c>
      <c r="H108" s="15">
        <f t="shared" si="8"/>
        <v>0</v>
      </c>
      <c r="I108" s="5">
        <v>1.1548808995231001E-2</v>
      </c>
      <c r="J108" s="5">
        <v>-0.191485928777088</v>
      </c>
      <c r="K108" s="5">
        <v>0.55865853434722201</v>
      </c>
      <c r="L108" s="54">
        <v>0.36362801654741</v>
      </c>
      <c r="M108" s="5" t="s">
        <v>1029</v>
      </c>
      <c r="N108">
        <f t="shared" si="9"/>
        <v>0</v>
      </c>
      <c r="O108">
        <f t="shared" si="10"/>
        <v>0</v>
      </c>
      <c r="P108">
        <f t="shared" si="11"/>
        <v>0</v>
      </c>
      <c r="Q108">
        <f t="shared" si="15"/>
        <v>0</v>
      </c>
      <c r="R108">
        <f t="shared" si="12"/>
        <v>0</v>
      </c>
    </row>
    <row r="109" spans="1:18" ht="17" thickTop="1" thickBot="1" x14ac:dyDescent="0.5">
      <c r="A109" s="50" t="s">
        <v>147</v>
      </c>
      <c r="B109" s="3" t="s">
        <v>364</v>
      </c>
      <c r="C109" s="3" t="s">
        <v>368</v>
      </c>
      <c r="D109" s="3" t="s">
        <v>369</v>
      </c>
      <c r="E109" s="3" t="str">
        <f t="shared" si="13"/>
        <v>AF1103_February</v>
      </c>
      <c r="F109" s="10">
        <v>42569.183046967519</v>
      </c>
      <c r="G109" s="49" t="str">
        <f t="shared" si="14"/>
        <v>No shock</v>
      </c>
      <c r="H109" s="15">
        <f t="shared" si="8"/>
        <v>0</v>
      </c>
      <c r="I109" s="5">
        <v>1.1548808995231001E-2</v>
      </c>
      <c r="J109" s="5">
        <v>-0.191485928777088</v>
      </c>
      <c r="K109" s="5">
        <v>0.55865853434722201</v>
      </c>
      <c r="L109" s="54">
        <v>0.36362801654741</v>
      </c>
      <c r="M109" s="5" t="s">
        <v>1029</v>
      </c>
      <c r="N109">
        <f t="shared" si="9"/>
        <v>0</v>
      </c>
      <c r="O109">
        <f t="shared" si="10"/>
        <v>0</v>
      </c>
      <c r="P109">
        <f t="shared" si="11"/>
        <v>0</v>
      </c>
      <c r="Q109">
        <f t="shared" si="15"/>
        <v>0</v>
      </c>
      <c r="R109">
        <f t="shared" si="12"/>
        <v>0</v>
      </c>
    </row>
    <row r="110" spans="1:18" ht="17" thickTop="1" thickBot="1" x14ac:dyDescent="0.5">
      <c r="A110" s="50" t="s">
        <v>147</v>
      </c>
      <c r="B110" s="3" t="s">
        <v>364</v>
      </c>
      <c r="C110" s="3" t="s">
        <v>370</v>
      </c>
      <c r="D110" s="3" t="s">
        <v>371</v>
      </c>
      <c r="E110" s="3" t="str">
        <f t="shared" si="13"/>
        <v>AF1104_February</v>
      </c>
      <c r="F110" s="10">
        <v>67354.509961084332</v>
      </c>
      <c r="G110" s="49" t="str">
        <f t="shared" si="14"/>
        <v>No shock</v>
      </c>
      <c r="H110" s="15">
        <f t="shared" si="8"/>
        <v>0</v>
      </c>
      <c r="I110" s="5">
        <v>1.1548808995231001E-2</v>
      </c>
      <c r="J110" s="5">
        <v>-0.191485928777088</v>
      </c>
      <c r="K110" s="5">
        <v>0.55865853434722201</v>
      </c>
      <c r="L110" s="54">
        <v>0.36362801654741</v>
      </c>
      <c r="M110" s="5" t="s">
        <v>1029</v>
      </c>
      <c r="N110">
        <f t="shared" si="9"/>
        <v>0</v>
      </c>
      <c r="O110">
        <f t="shared" si="10"/>
        <v>0</v>
      </c>
      <c r="P110">
        <f t="shared" si="11"/>
        <v>0</v>
      </c>
      <c r="Q110">
        <f t="shared" si="15"/>
        <v>0</v>
      </c>
      <c r="R110">
        <f t="shared" si="12"/>
        <v>0</v>
      </c>
    </row>
    <row r="111" spans="1:18" ht="17" thickTop="1" thickBot="1" x14ac:dyDescent="0.5">
      <c r="A111" s="50" t="s">
        <v>147</v>
      </c>
      <c r="B111" s="3" t="s">
        <v>364</v>
      </c>
      <c r="C111" s="3" t="s">
        <v>372</v>
      </c>
      <c r="D111" s="3" t="s">
        <v>373</v>
      </c>
      <c r="E111" s="3" t="str">
        <f t="shared" si="13"/>
        <v>AF1105_February</v>
      </c>
      <c r="F111" s="10">
        <v>85124.662418813969</v>
      </c>
      <c r="G111" s="49" t="str">
        <f t="shared" si="14"/>
        <v>No shock</v>
      </c>
      <c r="H111" s="15">
        <f t="shared" si="8"/>
        <v>0</v>
      </c>
      <c r="I111" s="5">
        <v>1.1548808995231001E-2</v>
      </c>
      <c r="J111" s="5">
        <v>-0.191485928777088</v>
      </c>
      <c r="K111" s="5">
        <v>0.55865853434722201</v>
      </c>
      <c r="L111" s="54">
        <v>0.36362801654741</v>
      </c>
      <c r="M111" s="5" t="s">
        <v>1029</v>
      </c>
      <c r="N111">
        <f t="shared" si="9"/>
        <v>0</v>
      </c>
      <c r="O111">
        <f t="shared" si="10"/>
        <v>0</v>
      </c>
      <c r="P111">
        <f t="shared" si="11"/>
        <v>0</v>
      </c>
      <c r="Q111">
        <f t="shared" si="15"/>
        <v>0</v>
      </c>
      <c r="R111">
        <f t="shared" si="12"/>
        <v>0</v>
      </c>
    </row>
    <row r="112" spans="1:18" ht="17" thickTop="1" thickBot="1" x14ac:dyDescent="0.5">
      <c r="A112" s="50" t="s">
        <v>147</v>
      </c>
      <c r="B112" s="3" t="s">
        <v>364</v>
      </c>
      <c r="C112" s="3" t="s">
        <v>374</v>
      </c>
      <c r="D112" s="3" t="s">
        <v>375</v>
      </c>
      <c r="E112" s="3" t="str">
        <f t="shared" si="13"/>
        <v>AF1106_February</v>
      </c>
      <c r="F112" s="10">
        <v>54692.249963382943</v>
      </c>
      <c r="G112" s="49" t="str">
        <f t="shared" si="14"/>
        <v>No shock</v>
      </c>
      <c r="H112" s="15">
        <f t="shared" si="8"/>
        <v>0</v>
      </c>
      <c r="I112" s="5">
        <v>2.1971980713010899E-2</v>
      </c>
      <c r="J112" s="5">
        <v>-8.6586826882346299E-2</v>
      </c>
      <c r="K112" s="5">
        <v>0.55865853434722201</v>
      </c>
      <c r="L112" s="54">
        <v>0.36362801654741</v>
      </c>
      <c r="M112" s="5" t="s">
        <v>1030</v>
      </c>
      <c r="N112">
        <f t="shared" si="9"/>
        <v>0</v>
      </c>
      <c r="O112">
        <f t="shared" si="10"/>
        <v>0</v>
      </c>
      <c r="P112">
        <f t="shared" si="11"/>
        <v>0</v>
      </c>
      <c r="Q112">
        <f t="shared" si="15"/>
        <v>0</v>
      </c>
      <c r="R112">
        <f t="shared" si="12"/>
        <v>0</v>
      </c>
    </row>
    <row r="113" spans="1:18" ht="17" thickTop="1" thickBot="1" x14ac:dyDescent="0.5">
      <c r="A113" s="50" t="s">
        <v>147</v>
      </c>
      <c r="B113" s="3" t="s">
        <v>364</v>
      </c>
      <c r="C113" s="3" t="s">
        <v>376</v>
      </c>
      <c r="D113" s="3" t="s">
        <v>377</v>
      </c>
      <c r="E113" s="3" t="str">
        <f t="shared" si="13"/>
        <v>AF1107_February</v>
      </c>
      <c r="F113" s="10">
        <v>175990.50680857917</v>
      </c>
      <c r="G113" s="49" t="str">
        <f t="shared" si="14"/>
        <v>No shock</v>
      </c>
      <c r="H113" s="15">
        <f t="shared" si="8"/>
        <v>0</v>
      </c>
      <c r="I113" s="5">
        <v>1.1548808995231001E-2</v>
      </c>
      <c r="J113" s="5">
        <v>-0.191485928777088</v>
      </c>
      <c r="K113" s="5">
        <v>0.55865853434722201</v>
      </c>
      <c r="L113" s="54">
        <v>0.36362801654741</v>
      </c>
      <c r="M113" s="5" t="s">
        <v>1029</v>
      </c>
      <c r="N113">
        <f t="shared" si="9"/>
        <v>0</v>
      </c>
      <c r="O113">
        <f t="shared" si="10"/>
        <v>0</v>
      </c>
      <c r="P113">
        <f t="shared" si="11"/>
        <v>0</v>
      </c>
      <c r="Q113">
        <f t="shared" si="15"/>
        <v>0</v>
      </c>
      <c r="R113">
        <f t="shared" si="12"/>
        <v>0</v>
      </c>
    </row>
    <row r="114" spans="1:18" ht="17" thickTop="1" thickBot="1" x14ac:dyDescent="0.5">
      <c r="A114" s="50" t="s">
        <v>147</v>
      </c>
      <c r="B114" s="3" t="s">
        <v>364</v>
      </c>
      <c r="C114" s="3" t="s">
        <v>378</v>
      </c>
      <c r="D114" s="3" t="s">
        <v>379</v>
      </c>
      <c r="E114" s="3" t="str">
        <f t="shared" si="13"/>
        <v>AF1108_February</v>
      </c>
      <c r="F114" s="10">
        <v>39291.966792867228</v>
      </c>
      <c r="G114" s="49" t="str">
        <f t="shared" si="14"/>
        <v>No shock</v>
      </c>
      <c r="H114" s="15">
        <f t="shared" si="8"/>
        <v>0</v>
      </c>
      <c r="I114" s="5">
        <v>1.1548808995231001E-2</v>
      </c>
      <c r="J114" s="5">
        <v>-0.191485928777088</v>
      </c>
      <c r="K114" s="5">
        <v>0.55865853434722201</v>
      </c>
      <c r="L114" s="54">
        <v>0.36362801654741</v>
      </c>
      <c r="M114" s="5" t="s">
        <v>1029</v>
      </c>
      <c r="N114">
        <f t="shared" si="9"/>
        <v>0</v>
      </c>
      <c r="O114">
        <f t="shared" si="10"/>
        <v>0</v>
      </c>
      <c r="P114">
        <f t="shared" si="11"/>
        <v>0</v>
      </c>
      <c r="Q114">
        <f t="shared" si="15"/>
        <v>0</v>
      </c>
      <c r="R114">
        <f t="shared" si="12"/>
        <v>0</v>
      </c>
    </row>
    <row r="115" spans="1:18" ht="17" thickTop="1" thickBot="1" x14ac:dyDescent="0.5">
      <c r="A115" s="50" t="s">
        <v>147</v>
      </c>
      <c r="B115" s="3" t="s">
        <v>364</v>
      </c>
      <c r="C115" s="3" t="s">
        <v>380</v>
      </c>
      <c r="D115" s="3" t="s">
        <v>381</v>
      </c>
      <c r="E115" s="3" t="str">
        <f t="shared" si="13"/>
        <v>AF1109_February</v>
      </c>
      <c r="F115" s="10">
        <v>27155.549223406462</v>
      </c>
      <c r="G115" s="49" t="str">
        <f t="shared" si="14"/>
        <v>No shock</v>
      </c>
      <c r="H115" s="15">
        <f t="shared" si="8"/>
        <v>0</v>
      </c>
      <c r="I115" s="5">
        <v>1.1548808995231001E-2</v>
      </c>
      <c r="J115" s="5">
        <v>-0.191485928777088</v>
      </c>
      <c r="K115" s="5">
        <v>0.55865853434722201</v>
      </c>
      <c r="L115" s="54">
        <v>0.36362801654741</v>
      </c>
      <c r="M115" s="5" t="s">
        <v>1029</v>
      </c>
      <c r="N115">
        <f t="shared" si="9"/>
        <v>0</v>
      </c>
      <c r="O115">
        <f t="shared" si="10"/>
        <v>0</v>
      </c>
      <c r="P115">
        <f t="shared" si="11"/>
        <v>0</v>
      </c>
      <c r="Q115">
        <f t="shared" si="15"/>
        <v>0</v>
      </c>
      <c r="R115">
        <f t="shared" si="12"/>
        <v>0</v>
      </c>
    </row>
    <row r="116" spans="1:18" ht="17" thickTop="1" thickBot="1" x14ac:dyDescent="0.5">
      <c r="A116" s="50" t="s">
        <v>147</v>
      </c>
      <c r="B116" s="3" t="s">
        <v>364</v>
      </c>
      <c r="C116" s="3" t="s">
        <v>382</v>
      </c>
      <c r="D116" s="3" t="s">
        <v>383</v>
      </c>
      <c r="E116" s="3" t="str">
        <f t="shared" si="13"/>
        <v>AF1110_February</v>
      </c>
      <c r="F116" s="10">
        <v>195013.10135866795</v>
      </c>
      <c r="G116" s="49" t="str">
        <f t="shared" si="14"/>
        <v>No shock</v>
      </c>
      <c r="H116" s="15">
        <f t="shared" si="8"/>
        <v>0</v>
      </c>
      <c r="I116" s="5">
        <v>-7.3640084497531302E-2</v>
      </c>
      <c r="J116" s="5">
        <v>-0.20057385873473699</v>
      </c>
      <c r="K116" s="5">
        <v>0.55865853434722201</v>
      </c>
      <c r="L116" s="54">
        <v>0.36362801654741</v>
      </c>
      <c r="M116" s="5" t="s">
        <v>1030</v>
      </c>
      <c r="N116">
        <f t="shared" si="9"/>
        <v>0</v>
      </c>
      <c r="O116">
        <f t="shared" si="10"/>
        <v>0</v>
      </c>
      <c r="P116">
        <f t="shared" si="11"/>
        <v>0</v>
      </c>
      <c r="Q116">
        <f t="shared" si="15"/>
        <v>0</v>
      </c>
      <c r="R116">
        <f t="shared" si="12"/>
        <v>0</v>
      </c>
    </row>
    <row r="117" spans="1:18" ht="17" thickTop="1" thickBot="1" x14ac:dyDescent="0.5">
      <c r="A117" s="50" t="s">
        <v>147</v>
      </c>
      <c r="B117" s="3" t="s">
        <v>364</v>
      </c>
      <c r="C117" s="3" t="s">
        <v>384</v>
      </c>
      <c r="D117" s="3" t="s">
        <v>385</v>
      </c>
      <c r="E117" s="3" t="str">
        <f t="shared" si="13"/>
        <v>AF1111_February</v>
      </c>
      <c r="F117" s="10">
        <v>168186.55266337309</v>
      </c>
      <c r="G117" s="49" t="str">
        <f t="shared" si="14"/>
        <v>No shock</v>
      </c>
      <c r="H117" s="15">
        <f t="shared" si="8"/>
        <v>0</v>
      </c>
      <c r="I117" s="5">
        <v>-0.107525903931212</v>
      </c>
      <c r="J117" s="5">
        <v>-0.26035927036990703</v>
      </c>
      <c r="K117" s="5">
        <v>0.55865853434722201</v>
      </c>
      <c r="L117" s="54">
        <v>0.36362801654741</v>
      </c>
      <c r="M117" s="5" t="s">
        <v>1030</v>
      </c>
      <c r="N117">
        <f t="shared" si="9"/>
        <v>0</v>
      </c>
      <c r="O117">
        <f t="shared" si="10"/>
        <v>0</v>
      </c>
      <c r="P117">
        <f t="shared" si="11"/>
        <v>0</v>
      </c>
      <c r="Q117">
        <f t="shared" si="15"/>
        <v>0</v>
      </c>
      <c r="R117">
        <f t="shared" si="12"/>
        <v>0</v>
      </c>
    </row>
    <row r="118" spans="1:18" ht="17" thickTop="1" thickBot="1" x14ac:dyDescent="0.5">
      <c r="A118" s="50" t="s">
        <v>147</v>
      </c>
      <c r="B118" s="3" t="s">
        <v>364</v>
      </c>
      <c r="C118" s="3" t="s">
        <v>386</v>
      </c>
      <c r="D118" s="3" t="s">
        <v>387</v>
      </c>
      <c r="E118" s="3" t="str">
        <f t="shared" si="13"/>
        <v>AF1112_February</v>
      </c>
      <c r="F118" s="10">
        <v>49301.410309666324</v>
      </c>
      <c r="G118" s="49" t="str">
        <f t="shared" si="14"/>
        <v>No shock</v>
      </c>
      <c r="H118" s="15">
        <f t="shared" si="8"/>
        <v>0</v>
      </c>
      <c r="I118" s="5">
        <v>1.1548808995231001E-2</v>
      </c>
      <c r="J118" s="5">
        <v>-0.191485928777088</v>
      </c>
      <c r="K118" s="5">
        <v>0.55865853434722201</v>
      </c>
      <c r="L118" s="54">
        <v>0.36362801654741</v>
      </c>
      <c r="M118" s="5" t="s">
        <v>1029</v>
      </c>
      <c r="N118">
        <f t="shared" si="9"/>
        <v>0</v>
      </c>
      <c r="O118">
        <f t="shared" si="10"/>
        <v>0</v>
      </c>
      <c r="P118">
        <f t="shared" si="11"/>
        <v>0</v>
      </c>
      <c r="Q118">
        <f t="shared" si="15"/>
        <v>0</v>
      </c>
      <c r="R118">
        <f t="shared" si="12"/>
        <v>0</v>
      </c>
    </row>
    <row r="119" spans="1:18" ht="17" thickTop="1" thickBot="1" x14ac:dyDescent="0.5">
      <c r="A119" s="50" t="s">
        <v>147</v>
      </c>
      <c r="B119" s="3" t="s">
        <v>364</v>
      </c>
      <c r="C119" s="3" t="s">
        <v>388</v>
      </c>
      <c r="D119" s="3" t="s">
        <v>389</v>
      </c>
      <c r="E119" s="3" t="str">
        <f t="shared" si="13"/>
        <v>AF1113_February</v>
      </c>
      <c r="F119" s="10">
        <v>36298.965402636248</v>
      </c>
      <c r="G119" s="49" t="str">
        <f t="shared" si="14"/>
        <v>No shock</v>
      </c>
      <c r="H119" s="15">
        <f t="shared" si="8"/>
        <v>0</v>
      </c>
      <c r="I119" s="5">
        <v>1.1548808995231001E-2</v>
      </c>
      <c r="J119" s="5">
        <v>-0.191485928777088</v>
      </c>
      <c r="K119" s="5">
        <v>0.55865853434722201</v>
      </c>
      <c r="L119" s="54">
        <v>0.36362801654741</v>
      </c>
      <c r="M119" s="5" t="s">
        <v>1029</v>
      </c>
      <c r="N119">
        <f t="shared" si="9"/>
        <v>0</v>
      </c>
      <c r="O119">
        <f t="shared" si="10"/>
        <v>0</v>
      </c>
      <c r="P119">
        <f t="shared" si="11"/>
        <v>0</v>
      </c>
      <c r="Q119">
        <f t="shared" si="15"/>
        <v>0</v>
      </c>
      <c r="R119">
        <f t="shared" si="12"/>
        <v>0</v>
      </c>
    </row>
    <row r="120" spans="1:18" ht="17" thickTop="1" thickBot="1" x14ac:dyDescent="0.5">
      <c r="A120" s="50" t="s">
        <v>147</v>
      </c>
      <c r="B120" s="3" t="s">
        <v>364</v>
      </c>
      <c r="C120" s="3" t="s">
        <v>390</v>
      </c>
      <c r="D120" s="3" t="s">
        <v>391</v>
      </c>
      <c r="E120" s="3" t="str">
        <f t="shared" si="13"/>
        <v>AF1114_February</v>
      </c>
      <c r="F120" s="10">
        <v>240717.08834509939</v>
      </c>
      <c r="G120" s="49" t="str">
        <f t="shared" si="14"/>
        <v>No shock</v>
      </c>
      <c r="H120" s="15">
        <f t="shared" si="8"/>
        <v>0</v>
      </c>
      <c r="I120" s="5">
        <v>1.1548808995231001E-2</v>
      </c>
      <c r="J120" s="5">
        <v>-0.191485928777088</v>
      </c>
      <c r="K120" s="5">
        <v>0.55865853434722201</v>
      </c>
      <c r="L120" s="54">
        <v>0.36362801654741</v>
      </c>
      <c r="M120" s="5" t="s">
        <v>1029</v>
      </c>
      <c r="N120">
        <f t="shared" si="9"/>
        <v>0</v>
      </c>
      <c r="O120">
        <f t="shared" si="10"/>
        <v>0</v>
      </c>
      <c r="P120">
        <f t="shared" si="11"/>
        <v>0</v>
      </c>
      <c r="Q120">
        <f t="shared" si="15"/>
        <v>0</v>
      </c>
      <c r="R120">
        <f t="shared" si="12"/>
        <v>0</v>
      </c>
    </row>
    <row r="121" spans="1:18" ht="17" thickTop="1" thickBot="1" x14ac:dyDescent="0.5">
      <c r="A121" s="50" t="s">
        <v>147</v>
      </c>
      <c r="B121" s="3" t="s">
        <v>364</v>
      </c>
      <c r="C121" s="3" t="s">
        <v>392</v>
      </c>
      <c r="D121" s="3" t="s">
        <v>393</v>
      </c>
      <c r="E121" s="3" t="str">
        <f t="shared" si="13"/>
        <v>AF1115_February</v>
      </c>
      <c r="F121" s="10">
        <v>50771.795394407636</v>
      </c>
      <c r="G121" s="49" t="str">
        <f t="shared" si="14"/>
        <v>No shock</v>
      </c>
      <c r="H121" s="15">
        <f t="shared" si="8"/>
        <v>0</v>
      </c>
      <c r="I121" s="5">
        <v>1.1548808995231001E-2</v>
      </c>
      <c r="J121" s="5">
        <v>-0.191485928777088</v>
      </c>
      <c r="K121" s="5">
        <v>0.55865853434722201</v>
      </c>
      <c r="L121" s="54">
        <v>0.36362801654741</v>
      </c>
      <c r="M121" s="5" t="s">
        <v>1029</v>
      </c>
      <c r="N121">
        <f t="shared" si="9"/>
        <v>0</v>
      </c>
      <c r="O121">
        <f t="shared" si="10"/>
        <v>0</v>
      </c>
      <c r="P121">
        <f t="shared" si="11"/>
        <v>0</v>
      </c>
      <c r="Q121">
        <f t="shared" si="15"/>
        <v>0</v>
      </c>
      <c r="R121">
        <f t="shared" si="12"/>
        <v>0</v>
      </c>
    </row>
    <row r="122" spans="1:18" ht="17" thickTop="1" thickBot="1" x14ac:dyDescent="0.5">
      <c r="A122" s="50" t="s">
        <v>147</v>
      </c>
      <c r="B122" s="3" t="s">
        <v>364</v>
      </c>
      <c r="C122" s="3" t="s">
        <v>394</v>
      </c>
      <c r="D122" s="3" t="s">
        <v>395</v>
      </c>
      <c r="E122" s="3" t="str">
        <f t="shared" si="13"/>
        <v>AF1116_February</v>
      </c>
      <c r="F122" s="10">
        <v>157610.07546068021</v>
      </c>
      <c r="G122" s="49" t="str">
        <f t="shared" si="14"/>
        <v>No shock</v>
      </c>
      <c r="H122" s="15">
        <f t="shared" si="8"/>
        <v>0</v>
      </c>
      <c r="I122" s="5">
        <v>1.1548808995231001E-2</v>
      </c>
      <c r="J122" s="5">
        <v>-0.191485928777088</v>
      </c>
      <c r="K122" s="5">
        <v>0.55865853434722201</v>
      </c>
      <c r="L122" s="54">
        <v>0.36362801654741</v>
      </c>
      <c r="M122" s="5" t="s">
        <v>1029</v>
      </c>
      <c r="N122">
        <f t="shared" si="9"/>
        <v>0</v>
      </c>
      <c r="O122">
        <f t="shared" si="10"/>
        <v>0</v>
      </c>
      <c r="P122">
        <f t="shared" si="11"/>
        <v>0</v>
      </c>
      <c r="Q122">
        <f t="shared" si="15"/>
        <v>0</v>
      </c>
      <c r="R122">
        <f t="shared" si="12"/>
        <v>0</v>
      </c>
    </row>
    <row r="123" spans="1:18" ht="17" thickTop="1" thickBot="1" x14ac:dyDescent="0.5">
      <c r="A123" s="50" t="s">
        <v>147</v>
      </c>
      <c r="B123" s="3" t="s">
        <v>364</v>
      </c>
      <c r="C123" s="3" t="s">
        <v>396</v>
      </c>
      <c r="D123" s="3" t="s">
        <v>397</v>
      </c>
      <c r="E123" s="3" t="str">
        <f t="shared" si="13"/>
        <v>AF1117_February</v>
      </c>
      <c r="F123" s="10">
        <v>65946.160482921521</v>
      </c>
      <c r="G123" s="49" t="str">
        <f t="shared" si="14"/>
        <v>No shock</v>
      </c>
      <c r="H123" s="15">
        <f t="shared" si="8"/>
        <v>0</v>
      </c>
      <c r="I123" s="5">
        <v>1.1548808995231001E-2</v>
      </c>
      <c r="J123" s="5">
        <v>-0.191485928777088</v>
      </c>
      <c r="K123" s="5">
        <v>0.55865853434722201</v>
      </c>
      <c r="L123" s="54">
        <v>0.36362801654741</v>
      </c>
      <c r="M123" s="5" t="s">
        <v>1029</v>
      </c>
      <c r="N123">
        <f t="shared" si="9"/>
        <v>0</v>
      </c>
      <c r="O123">
        <f t="shared" si="10"/>
        <v>0</v>
      </c>
      <c r="P123">
        <f t="shared" si="11"/>
        <v>0</v>
      </c>
      <c r="Q123">
        <f t="shared" si="15"/>
        <v>0</v>
      </c>
      <c r="R123">
        <f t="shared" si="12"/>
        <v>0</v>
      </c>
    </row>
    <row r="124" spans="1:18" ht="17" thickTop="1" thickBot="1" x14ac:dyDescent="0.5">
      <c r="A124" s="50" t="s">
        <v>147</v>
      </c>
      <c r="B124" s="3" t="s">
        <v>364</v>
      </c>
      <c r="C124" s="3" t="s">
        <v>398</v>
      </c>
      <c r="D124" s="3" t="s">
        <v>399</v>
      </c>
      <c r="E124" s="3" t="str">
        <f t="shared" si="13"/>
        <v>AF1118_February</v>
      </c>
      <c r="F124" s="10">
        <v>57771.677576332986</v>
      </c>
      <c r="G124" s="49" t="str">
        <f t="shared" si="14"/>
        <v>No shock</v>
      </c>
      <c r="H124" s="15">
        <f t="shared" si="8"/>
        <v>0</v>
      </c>
      <c r="I124" s="5">
        <v>1.1548808995231001E-2</v>
      </c>
      <c r="J124" s="5">
        <v>-0.191485928777088</v>
      </c>
      <c r="K124" s="5">
        <v>0.55865853434722201</v>
      </c>
      <c r="L124" s="54">
        <v>0.36362801654741</v>
      </c>
      <c r="M124" s="5" t="s">
        <v>1029</v>
      </c>
      <c r="N124">
        <f t="shared" si="9"/>
        <v>0</v>
      </c>
      <c r="O124">
        <f t="shared" si="10"/>
        <v>0</v>
      </c>
      <c r="P124">
        <f t="shared" si="11"/>
        <v>0</v>
      </c>
      <c r="Q124">
        <f t="shared" si="15"/>
        <v>0</v>
      </c>
      <c r="R124">
        <f t="shared" si="12"/>
        <v>0</v>
      </c>
    </row>
    <row r="125" spans="1:18" ht="17" thickTop="1" thickBot="1" x14ac:dyDescent="0.5">
      <c r="A125" s="50" t="s">
        <v>147</v>
      </c>
      <c r="B125" s="3" t="s">
        <v>364</v>
      </c>
      <c r="C125" s="3" t="s">
        <v>400</v>
      </c>
      <c r="D125" s="3" t="s">
        <v>401</v>
      </c>
      <c r="E125" s="3" t="str">
        <f t="shared" si="13"/>
        <v>AF1119_February</v>
      </c>
      <c r="F125" s="10">
        <v>22817.870700305913</v>
      </c>
      <c r="G125" s="49" t="str">
        <f t="shared" si="14"/>
        <v>No shock</v>
      </c>
      <c r="H125" s="15">
        <f t="shared" si="8"/>
        <v>0</v>
      </c>
      <c r="I125" s="5">
        <v>1.1548808995231001E-2</v>
      </c>
      <c r="J125" s="5">
        <v>-0.191485928777088</v>
      </c>
      <c r="K125" s="5">
        <v>0.55865853434722201</v>
      </c>
      <c r="L125" s="54">
        <v>0.36362801654741</v>
      </c>
      <c r="M125" s="5" t="s">
        <v>1029</v>
      </c>
      <c r="N125">
        <f t="shared" si="9"/>
        <v>0</v>
      </c>
      <c r="O125">
        <f t="shared" si="10"/>
        <v>0</v>
      </c>
      <c r="P125">
        <f t="shared" si="11"/>
        <v>0</v>
      </c>
      <c r="Q125">
        <f t="shared" si="15"/>
        <v>0</v>
      </c>
      <c r="R125">
        <f t="shared" si="12"/>
        <v>0</v>
      </c>
    </row>
    <row r="126" spans="1:18" ht="17" thickTop="1" thickBot="1" x14ac:dyDescent="0.5">
      <c r="A126" s="50" t="s">
        <v>147</v>
      </c>
      <c r="B126" s="3" t="s">
        <v>402</v>
      </c>
      <c r="C126" s="3" t="s">
        <v>403</v>
      </c>
      <c r="D126" s="3" t="s">
        <v>404</v>
      </c>
      <c r="E126" s="3" t="str">
        <f t="shared" si="13"/>
        <v>AF1201_February</v>
      </c>
      <c r="F126" s="10">
        <v>115098.32516026401</v>
      </c>
      <c r="G126" s="49" t="str">
        <f t="shared" si="14"/>
        <v>Shock</v>
      </c>
      <c r="H126" s="15">
        <f t="shared" si="8"/>
        <v>1</v>
      </c>
      <c r="I126" s="5">
        <v>3.2318736515470299E-2</v>
      </c>
      <c r="J126" s="5">
        <v>-0.26275306295626699</v>
      </c>
      <c r="K126" s="5">
        <v>0.25742192822141502</v>
      </c>
      <c r="L126" s="54">
        <v>0.16333976171456099</v>
      </c>
      <c r="M126" s="5" t="s">
        <v>1029</v>
      </c>
      <c r="N126">
        <f t="shared" si="9"/>
        <v>0</v>
      </c>
      <c r="O126">
        <f t="shared" si="10"/>
        <v>0</v>
      </c>
      <c r="P126">
        <f t="shared" si="11"/>
        <v>1</v>
      </c>
      <c r="Q126">
        <f t="shared" si="15"/>
        <v>0</v>
      </c>
      <c r="R126">
        <f t="shared" si="12"/>
        <v>0</v>
      </c>
    </row>
    <row r="127" spans="1:18" ht="17" thickTop="1" thickBot="1" x14ac:dyDescent="0.5">
      <c r="A127" s="50" t="s">
        <v>147</v>
      </c>
      <c r="B127" s="3" t="s">
        <v>402</v>
      </c>
      <c r="C127" s="3" t="s">
        <v>405</v>
      </c>
      <c r="D127" s="3" t="s">
        <v>406</v>
      </c>
      <c r="E127" s="3" t="str">
        <f t="shared" si="13"/>
        <v>AF1202_February</v>
      </c>
      <c r="F127" s="10">
        <v>41365.456045732295</v>
      </c>
      <c r="G127" s="49" t="str">
        <f t="shared" si="14"/>
        <v>Shock</v>
      </c>
      <c r="H127" s="15">
        <f t="shared" si="8"/>
        <v>1</v>
      </c>
      <c r="I127" s="5">
        <v>3.2318736515470299E-2</v>
      </c>
      <c r="J127" s="5">
        <v>-0.26275306295626699</v>
      </c>
      <c r="K127" s="5">
        <v>0.25742192822141502</v>
      </c>
      <c r="L127" s="54">
        <v>0.16333976171456099</v>
      </c>
      <c r="M127" s="5" t="s">
        <v>1029</v>
      </c>
      <c r="N127">
        <f t="shared" si="9"/>
        <v>0</v>
      </c>
      <c r="O127">
        <f t="shared" si="10"/>
        <v>0</v>
      </c>
      <c r="P127">
        <f t="shared" si="11"/>
        <v>1</v>
      </c>
      <c r="Q127">
        <f t="shared" si="15"/>
        <v>0</v>
      </c>
      <c r="R127">
        <f t="shared" si="12"/>
        <v>0</v>
      </c>
    </row>
    <row r="128" spans="1:18" ht="17" thickTop="1" thickBot="1" x14ac:dyDescent="0.5">
      <c r="A128" s="50" t="s">
        <v>147</v>
      </c>
      <c r="B128" s="3" t="s">
        <v>402</v>
      </c>
      <c r="C128" s="3" t="s">
        <v>407</v>
      </c>
      <c r="D128" s="3" t="s">
        <v>408</v>
      </c>
      <c r="E128" s="3" t="str">
        <f t="shared" si="13"/>
        <v>AF1203_February</v>
      </c>
      <c r="F128" s="10">
        <v>60077.850460142356</v>
      </c>
      <c r="G128" s="49" t="str">
        <f t="shared" si="14"/>
        <v>Shock</v>
      </c>
      <c r="H128" s="15">
        <f t="shared" si="8"/>
        <v>1</v>
      </c>
      <c r="I128" s="5">
        <v>3.2318736515470299E-2</v>
      </c>
      <c r="J128" s="5">
        <v>-0.26275306295626699</v>
      </c>
      <c r="K128" s="5">
        <v>0.25742192822141502</v>
      </c>
      <c r="L128" s="54">
        <v>0.16333976171456099</v>
      </c>
      <c r="M128" s="5" t="s">
        <v>1029</v>
      </c>
      <c r="N128">
        <f t="shared" si="9"/>
        <v>0</v>
      </c>
      <c r="O128">
        <f t="shared" si="10"/>
        <v>0</v>
      </c>
      <c r="P128">
        <f t="shared" si="11"/>
        <v>1</v>
      </c>
      <c r="Q128">
        <f t="shared" si="15"/>
        <v>0</v>
      </c>
      <c r="R128">
        <f t="shared" si="12"/>
        <v>0</v>
      </c>
    </row>
    <row r="129" spans="1:18" ht="17" thickTop="1" thickBot="1" x14ac:dyDescent="0.5">
      <c r="A129" s="50" t="s">
        <v>147</v>
      </c>
      <c r="B129" s="3" t="s">
        <v>402</v>
      </c>
      <c r="C129" s="3" t="s">
        <v>409</v>
      </c>
      <c r="D129" s="3" t="s">
        <v>410</v>
      </c>
      <c r="E129" s="3" t="str">
        <f t="shared" si="13"/>
        <v>AF1204_February</v>
      </c>
      <c r="F129" s="10">
        <v>38232.538528092096</v>
      </c>
      <c r="G129" s="49" t="str">
        <f t="shared" si="14"/>
        <v>Shock</v>
      </c>
      <c r="H129" s="15">
        <f t="shared" si="8"/>
        <v>1</v>
      </c>
      <c r="I129" s="5">
        <v>3.2318736515470299E-2</v>
      </c>
      <c r="J129" s="5">
        <v>-0.26275306295626699</v>
      </c>
      <c r="K129" s="5">
        <v>0.25742192822141502</v>
      </c>
      <c r="L129" s="54">
        <v>0.16333976171456099</v>
      </c>
      <c r="M129" s="5" t="s">
        <v>1029</v>
      </c>
      <c r="N129">
        <f t="shared" si="9"/>
        <v>0</v>
      </c>
      <c r="O129">
        <f t="shared" si="10"/>
        <v>0</v>
      </c>
      <c r="P129">
        <f t="shared" si="11"/>
        <v>1</v>
      </c>
      <c r="Q129">
        <f t="shared" si="15"/>
        <v>0</v>
      </c>
      <c r="R129">
        <f t="shared" si="12"/>
        <v>0</v>
      </c>
    </row>
    <row r="130" spans="1:18" ht="17" thickTop="1" thickBot="1" x14ac:dyDescent="0.5">
      <c r="A130" s="50" t="s">
        <v>147</v>
      </c>
      <c r="B130" s="3" t="s">
        <v>402</v>
      </c>
      <c r="C130" s="3" t="s">
        <v>411</v>
      </c>
      <c r="D130" s="3" t="s">
        <v>412</v>
      </c>
      <c r="E130" s="3" t="str">
        <f t="shared" si="13"/>
        <v>AF1205_February</v>
      </c>
      <c r="F130" s="10">
        <v>38236.899571785252</v>
      </c>
      <c r="G130" s="49" t="str">
        <f t="shared" si="14"/>
        <v>Shock</v>
      </c>
      <c r="H130" s="15">
        <f t="shared" si="8"/>
        <v>1</v>
      </c>
      <c r="I130" s="5">
        <v>3.2318736515470299E-2</v>
      </c>
      <c r="J130" s="5">
        <v>-0.26275306295626699</v>
      </c>
      <c r="K130" s="5">
        <v>0.25742192822141502</v>
      </c>
      <c r="L130" s="54">
        <v>0.16333976171456099</v>
      </c>
      <c r="M130" s="5" t="s">
        <v>1029</v>
      </c>
      <c r="N130">
        <f t="shared" si="9"/>
        <v>0</v>
      </c>
      <c r="O130">
        <f t="shared" si="10"/>
        <v>0</v>
      </c>
      <c r="P130">
        <f t="shared" si="11"/>
        <v>1</v>
      </c>
      <c r="Q130">
        <f t="shared" si="15"/>
        <v>0</v>
      </c>
      <c r="R130">
        <f t="shared" si="12"/>
        <v>0</v>
      </c>
    </row>
    <row r="131" spans="1:18" ht="17" thickTop="1" thickBot="1" x14ac:dyDescent="0.5">
      <c r="A131" s="50" t="s">
        <v>147</v>
      </c>
      <c r="B131" s="3" t="s">
        <v>402</v>
      </c>
      <c r="C131" s="3" t="s">
        <v>413</v>
      </c>
      <c r="D131" s="3" t="s">
        <v>414</v>
      </c>
      <c r="E131" s="3" t="str">
        <f t="shared" si="13"/>
        <v>AF1206_February</v>
      </c>
      <c r="F131" s="10">
        <v>35360.946002852797</v>
      </c>
      <c r="G131" s="49" t="str">
        <f t="shared" si="14"/>
        <v>Shock</v>
      </c>
      <c r="H131" s="15">
        <f t="shared" ref="H131:H194" si="16">SUM(N131:R131)</f>
        <v>1</v>
      </c>
      <c r="I131" s="5">
        <v>3.2318736515470299E-2</v>
      </c>
      <c r="J131" s="5">
        <v>-0.26275306295626699</v>
      </c>
      <c r="K131" s="5">
        <v>0.25742192822141502</v>
      </c>
      <c r="L131" s="54">
        <v>0.16333976171456099</v>
      </c>
      <c r="M131" s="5" t="s">
        <v>1029</v>
      </c>
      <c r="N131">
        <f t="shared" ref="N131:N194" si="17">IF(I131&gt;0.6, 1, 0)</f>
        <v>0</v>
      </c>
      <c r="O131">
        <f t="shared" ref="O131:O194" si="18">IF(J131&gt;0.6, 1, 0)</f>
        <v>0</v>
      </c>
      <c r="P131">
        <f t="shared" ref="P131:P194" si="19">IF(K131&lt;0.4, 1, 0)</f>
        <v>1</v>
      </c>
      <c r="Q131">
        <f t="shared" si="15"/>
        <v>0</v>
      </c>
      <c r="R131">
        <f t="shared" ref="R131:R194" si="20">IF(M131="Poor functionality", 1, 0)</f>
        <v>0</v>
      </c>
    </row>
    <row r="132" spans="1:18" ht="17" thickTop="1" thickBot="1" x14ac:dyDescent="0.5">
      <c r="A132" s="50" t="s">
        <v>147</v>
      </c>
      <c r="B132" s="3" t="s">
        <v>402</v>
      </c>
      <c r="C132" s="3" t="s">
        <v>415</v>
      </c>
      <c r="D132" s="3" t="s">
        <v>416</v>
      </c>
      <c r="E132" s="3" t="str">
        <f t="shared" ref="E132:E195" si="21">_xlfn.CONCAT(D132,"_",A132)</f>
        <v>AF1207_February</v>
      </c>
      <c r="F132" s="10">
        <v>56033.109045675177</v>
      </c>
      <c r="G132" s="49" t="str">
        <f t="shared" ref="G132:G195" si="22">IF(H132&gt;0, "Shock", "No shock")</f>
        <v>Shock</v>
      </c>
      <c r="H132" s="15">
        <f t="shared" si="16"/>
        <v>1</v>
      </c>
      <c r="I132" s="5">
        <v>3.2318736515470299E-2</v>
      </c>
      <c r="J132" s="5">
        <v>-0.26275306295626699</v>
      </c>
      <c r="K132" s="5">
        <v>0.25742192822141502</v>
      </c>
      <c r="L132" s="54">
        <v>0.16333976171456099</v>
      </c>
      <c r="M132" s="5" t="s">
        <v>1029</v>
      </c>
      <c r="N132">
        <f t="shared" si="17"/>
        <v>0</v>
      </c>
      <c r="O132">
        <f t="shared" si="18"/>
        <v>0</v>
      </c>
      <c r="P132">
        <f t="shared" si="19"/>
        <v>1</v>
      </c>
      <c r="Q132">
        <f t="shared" ref="Q132:Q195" si="23">IF(L132&lt;-0.25, 1, 0)</f>
        <v>0</v>
      </c>
      <c r="R132">
        <f t="shared" si="20"/>
        <v>0</v>
      </c>
    </row>
    <row r="133" spans="1:18" ht="17" thickTop="1" thickBot="1" x14ac:dyDescent="0.5">
      <c r="A133" s="50" t="s">
        <v>147</v>
      </c>
      <c r="B133" s="3" t="s">
        <v>402</v>
      </c>
      <c r="C133" s="3" t="s">
        <v>417</v>
      </c>
      <c r="D133" s="3" t="s">
        <v>418</v>
      </c>
      <c r="E133" s="3" t="str">
        <f t="shared" si="21"/>
        <v>AF1208_February</v>
      </c>
      <c r="F133" s="10">
        <v>71111.909990703629</v>
      </c>
      <c r="G133" s="49" t="str">
        <f t="shared" si="22"/>
        <v>Shock</v>
      </c>
      <c r="H133" s="15">
        <f t="shared" si="16"/>
        <v>1</v>
      </c>
      <c r="I133" s="5">
        <v>3.2318736515470299E-2</v>
      </c>
      <c r="J133" s="5">
        <v>-0.26275306295626699</v>
      </c>
      <c r="K133" s="5">
        <v>0.25742192822141502</v>
      </c>
      <c r="L133" s="54">
        <v>0.16333976171456099</v>
      </c>
      <c r="M133" s="5" t="s">
        <v>1029</v>
      </c>
      <c r="N133">
        <f t="shared" si="17"/>
        <v>0</v>
      </c>
      <c r="O133">
        <f t="shared" si="18"/>
        <v>0</v>
      </c>
      <c r="P133">
        <f t="shared" si="19"/>
        <v>1</v>
      </c>
      <c r="Q133">
        <f t="shared" si="23"/>
        <v>0</v>
      </c>
      <c r="R133">
        <f t="shared" si="20"/>
        <v>0</v>
      </c>
    </row>
    <row r="134" spans="1:18" ht="17" thickTop="1" thickBot="1" x14ac:dyDescent="0.5">
      <c r="A134" s="50" t="s">
        <v>147</v>
      </c>
      <c r="B134" s="3" t="s">
        <v>402</v>
      </c>
      <c r="C134" s="3" t="s">
        <v>419</v>
      </c>
      <c r="D134" s="3" t="s">
        <v>420</v>
      </c>
      <c r="E134" s="3" t="str">
        <f t="shared" si="21"/>
        <v>AF1209_February</v>
      </c>
      <c r="F134" s="10">
        <v>57965.951746252897</v>
      </c>
      <c r="G134" s="49" t="str">
        <f t="shared" si="22"/>
        <v>Shock</v>
      </c>
      <c r="H134" s="15">
        <f t="shared" si="16"/>
        <v>1</v>
      </c>
      <c r="I134" s="5">
        <v>3.2318736515470299E-2</v>
      </c>
      <c r="J134" s="5">
        <v>-0.26275306295626699</v>
      </c>
      <c r="K134" s="5">
        <v>0.25742192822141502</v>
      </c>
      <c r="L134" s="54">
        <v>0.16333976171456099</v>
      </c>
      <c r="M134" s="5" t="s">
        <v>1029</v>
      </c>
      <c r="N134">
        <f t="shared" si="17"/>
        <v>0</v>
      </c>
      <c r="O134">
        <f t="shared" si="18"/>
        <v>0</v>
      </c>
      <c r="P134">
        <f t="shared" si="19"/>
        <v>1</v>
      </c>
      <c r="Q134">
        <f t="shared" si="23"/>
        <v>0</v>
      </c>
      <c r="R134">
        <f t="shared" si="20"/>
        <v>0</v>
      </c>
    </row>
    <row r="135" spans="1:18" ht="17" thickTop="1" thickBot="1" x14ac:dyDescent="0.5">
      <c r="A135" s="50" t="s">
        <v>147</v>
      </c>
      <c r="B135" s="3" t="s">
        <v>402</v>
      </c>
      <c r="C135" s="3" t="s">
        <v>421</v>
      </c>
      <c r="D135" s="3" t="s">
        <v>422</v>
      </c>
      <c r="E135" s="3" t="str">
        <f t="shared" si="21"/>
        <v>AF1210_February</v>
      </c>
      <c r="F135" s="10">
        <v>59463.618557783993</v>
      </c>
      <c r="G135" s="49" t="str">
        <f t="shared" si="22"/>
        <v>Shock</v>
      </c>
      <c r="H135" s="15">
        <f t="shared" si="16"/>
        <v>1</v>
      </c>
      <c r="I135" s="5">
        <v>3.2318736515470299E-2</v>
      </c>
      <c r="J135" s="5">
        <v>-0.26275306295626699</v>
      </c>
      <c r="K135" s="5">
        <v>0.25742192822141502</v>
      </c>
      <c r="L135" s="54">
        <v>0.16333976171456099</v>
      </c>
      <c r="M135" s="5" t="s">
        <v>1029</v>
      </c>
      <c r="N135">
        <f t="shared" si="17"/>
        <v>0</v>
      </c>
      <c r="O135">
        <f t="shared" si="18"/>
        <v>0</v>
      </c>
      <c r="P135">
        <f t="shared" si="19"/>
        <v>1</v>
      </c>
      <c r="Q135">
        <f t="shared" si="23"/>
        <v>0</v>
      </c>
      <c r="R135">
        <f t="shared" si="20"/>
        <v>0</v>
      </c>
    </row>
    <row r="136" spans="1:18" ht="17" thickTop="1" thickBot="1" x14ac:dyDescent="0.5">
      <c r="A136" s="50" t="s">
        <v>147</v>
      </c>
      <c r="B136" s="3" t="s">
        <v>402</v>
      </c>
      <c r="C136" s="3" t="s">
        <v>423</v>
      </c>
      <c r="D136" s="3" t="s">
        <v>424</v>
      </c>
      <c r="E136" s="3" t="str">
        <f t="shared" si="21"/>
        <v>AF1211_February</v>
      </c>
      <c r="F136" s="10">
        <v>100585.58768660873</v>
      </c>
      <c r="G136" s="49" t="str">
        <f t="shared" si="22"/>
        <v>Shock</v>
      </c>
      <c r="H136" s="15">
        <f t="shared" si="16"/>
        <v>1</v>
      </c>
      <c r="I136" s="5">
        <v>3.2318736515470299E-2</v>
      </c>
      <c r="J136" s="5">
        <v>-0.26275306295626699</v>
      </c>
      <c r="K136" s="5">
        <v>0.25742192822141502</v>
      </c>
      <c r="L136" s="54">
        <v>0.16333976171456099</v>
      </c>
      <c r="M136" s="5" t="s">
        <v>1029</v>
      </c>
      <c r="N136">
        <f t="shared" si="17"/>
        <v>0</v>
      </c>
      <c r="O136">
        <f t="shared" si="18"/>
        <v>0</v>
      </c>
      <c r="P136">
        <f t="shared" si="19"/>
        <v>1</v>
      </c>
      <c r="Q136">
        <f t="shared" si="23"/>
        <v>0</v>
      </c>
      <c r="R136">
        <f t="shared" si="20"/>
        <v>0</v>
      </c>
    </row>
    <row r="137" spans="1:18" ht="17" thickTop="1" thickBot="1" x14ac:dyDescent="0.5">
      <c r="A137" s="50" t="s">
        <v>147</v>
      </c>
      <c r="B137" s="3" t="s">
        <v>402</v>
      </c>
      <c r="C137" s="3" t="s">
        <v>425</v>
      </c>
      <c r="D137" s="3" t="s">
        <v>426</v>
      </c>
      <c r="E137" s="3" t="str">
        <f t="shared" si="21"/>
        <v>AF1212_February</v>
      </c>
      <c r="F137" s="10">
        <v>48003.274040157048</v>
      </c>
      <c r="G137" s="49" t="str">
        <f t="shared" si="22"/>
        <v>Shock</v>
      </c>
      <c r="H137" s="15">
        <f t="shared" si="16"/>
        <v>1</v>
      </c>
      <c r="I137" s="5">
        <v>3.2318736515470299E-2</v>
      </c>
      <c r="J137" s="5">
        <v>-0.26275306295626699</v>
      </c>
      <c r="K137" s="5">
        <v>0.25742192822141502</v>
      </c>
      <c r="L137" s="54">
        <v>0.16333976171456099</v>
      </c>
      <c r="M137" s="5" t="s">
        <v>1029</v>
      </c>
      <c r="N137">
        <f t="shared" si="17"/>
        <v>0</v>
      </c>
      <c r="O137">
        <f t="shared" si="18"/>
        <v>0</v>
      </c>
      <c r="P137">
        <f t="shared" si="19"/>
        <v>1</v>
      </c>
      <c r="Q137">
        <f t="shared" si="23"/>
        <v>0</v>
      </c>
      <c r="R137">
        <f t="shared" si="20"/>
        <v>0</v>
      </c>
    </row>
    <row r="138" spans="1:18" ht="17" thickTop="1" thickBot="1" x14ac:dyDescent="0.5">
      <c r="A138" s="50" t="s">
        <v>147</v>
      </c>
      <c r="B138" s="3" t="s">
        <v>402</v>
      </c>
      <c r="C138" s="3" t="s">
        <v>427</v>
      </c>
      <c r="D138" s="3" t="s">
        <v>428</v>
      </c>
      <c r="E138" s="3" t="str">
        <f t="shared" si="21"/>
        <v>AF1213_February</v>
      </c>
      <c r="F138" s="10">
        <v>28117.111749672313</v>
      </c>
      <c r="G138" s="49" t="str">
        <f t="shared" si="22"/>
        <v>Shock</v>
      </c>
      <c r="H138" s="15">
        <f t="shared" si="16"/>
        <v>1</v>
      </c>
      <c r="I138" s="5">
        <v>3.2318736515470299E-2</v>
      </c>
      <c r="J138" s="5">
        <v>-0.26275306295626699</v>
      </c>
      <c r="K138" s="5">
        <v>0.25742192822141502</v>
      </c>
      <c r="L138" s="54">
        <v>0.16333976171456099</v>
      </c>
      <c r="M138" s="5" t="s">
        <v>1029</v>
      </c>
      <c r="N138">
        <f t="shared" si="17"/>
        <v>0</v>
      </c>
      <c r="O138">
        <f t="shared" si="18"/>
        <v>0</v>
      </c>
      <c r="P138">
        <f t="shared" si="19"/>
        <v>1</v>
      </c>
      <c r="Q138">
        <f t="shared" si="23"/>
        <v>0</v>
      </c>
      <c r="R138">
        <f t="shared" si="20"/>
        <v>0</v>
      </c>
    </row>
    <row r="139" spans="1:18" ht="17" thickTop="1" thickBot="1" x14ac:dyDescent="0.5">
      <c r="A139" s="50" t="s">
        <v>147</v>
      </c>
      <c r="B139" s="3" t="s">
        <v>402</v>
      </c>
      <c r="C139" s="3" t="s">
        <v>429</v>
      </c>
      <c r="D139" s="3" t="s">
        <v>430</v>
      </c>
      <c r="E139" s="3" t="str">
        <f t="shared" si="21"/>
        <v>AF1214_February</v>
      </c>
      <c r="F139" s="10">
        <v>105541.47773952461</v>
      </c>
      <c r="G139" s="49" t="str">
        <f t="shared" si="22"/>
        <v>Shock</v>
      </c>
      <c r="H139" s="15">
        <f t="shared" si="16"/>
        <v>1</v>
      </c>
      <c r="I139" s="5">
        <v>3.2318736515470299E-2</v>
      </c>
      <c r="J139" s="5">
        <v>-0.26275306295626699</v>
      </c>
      <c r="K139" s="5">
        <v>0.25742192822141502</v>
      </c>
      <c r="L139" s="54">
        <v>0.16333976171456099</v>
      </c>
      <c r="M139" s="5" t="s">
        <v>1030</v>
      </c>
      <c r="N139">
        <f t="shared" si="17"/>
        <v>0</v>
      </c>
      <c r="O139">
        <f t="shared" si="18"/>
        <v>0</v>
      </c>
      <c r="P139">
        <f t="shared" si="19"/>
        <v>1</v>
      </c>
      <c r="Q139">
        <f t="shared" si="23"/>
        <v>0</v>
      </c>
      <c r="R139">
        <f t="shared" si="20"/>
        <v>0</v>
      </c>
    </row>
    <row r="140" spans="1:18" ht="17" thickTop="1" thickBot="1" x14ac:dyDescent="0.5">
      <c r="A140" s="50" t="s">
        <v>147</v>
      </c>
      <c r="B140" s="3" t="s">
        <v>402</v>
      </c>
      <c r="C140" s="3" t="s">
        <v>431</v>
      </c>
      <c r="D140" s="3" t="s">
        <v>432</v>
      </c>
      <c r="E140" s="3" t="str">
        <f t="shared" si="21"/>
        <v>AF1215_February</v>
      </c>
      <c r="F140" s="10">
        <v>46695.608054819248</v>
      </c>
      <c r="G140" s="49" t="str">
        <f t="shared" si="22"/>
        <v>Shock</v>
      </c>
      <c r="H140" s="15">
        <f t="shared" si="16"/>
        <v>1</v>
      </c>
      <c r="I140" s="5">
        <v>3.2318736515470299E-2</v>
      </c>
      <c r="J140" s="5">
        <v>-0.26275306295626699</v>
      </c>
      <c r="K140" s="5">
        <v>0.25742192822141502</v>
      </c>
      <c r="L140" s="54">
        <v>0.16333976171456099</v>
      </c>
      <c r="M140" s="5" t="s">
        <v>1029</v>
      </c>
      <c r="N140">
        <f t="shared" si="17"/>
        <v>0</v>
      </c>
      <c r="O140">
        <f t="shared" si="18"/>
        <v>0</v>
      </c>
      <c r="P140">
        <f t="shared" si="19"/>
        <v>1</v>
      </c>
      <c r="Q140">
        <f t="shared" si="23"/>
        <v>0</v>
      </c>
      <c r="R140">
        <f t="shared" si="20"/>
        <v>0</v>
      </c>
    </row>
    <row r="141" spans="1:18" ht="17" thickTop="1" thickBot="1" x14ac:dyDescent="0.5">
      <c r="A141" s="50" t="s">
        <v>147</v>
      </c>
      <c r="B141" s="3" t="s">
        <v>402</v>
      </c>
      <c r="C141" s="3" t="s">
        <v>433</v>
      </c>
      <c r="D141" s="3" t="s">
        <v>434</v>
      </c>
      <c r="E141" s="3" t="str">
        <f t="shared" si="21"/>
        <v>AF1216_February</v>
      </c>
      <c r="F141" s="10">
        <v>50459.104354725758</v>
      </c>
      <c r="G141" s="49" t="str">
        <f t="shared" si="22"/>
        <v>Shock</v>
      </c>
      <c r="H141" s="15">
        <f t="shared" si="16"/>
        <v>1</v>
      </c>
      <c r="I141" s="5">
        <v>3.2318736515470299E-2</v>
      </c>
      <c r="J141" s="5">
        <v>-0.26275306295626699</v>
      </c>
      <c r="K141" s="5">
        <v>0.25742192822141502</v>
      </c>
      <c r="L141" s="54">
        <v>0.16333976171456099</v>
      </c>
      <c r="M141" s="5" t="s">
        <v>1029</v>
      </c>
      <c r="N141">
        <f t="shared" si="17"/>
        <v>0</v>
      </c>
      <c r="O141">
        <f t="shared" si="18"/>
        <v>0</v>
      </c>
      <c r="P141">
        <f t="shared" si="19"/>
        <v>1</v>
      </c>
      <c r="Q141">
        <f t="shared" si="23"/>
        <v>0</v>
      </c>
      <c r="R141">
        <f t="shared" si="20"/>
        <v>0</v>
      </c>
    </row>
    <row r="142" spans="1:18" ht="17" thickTop="1" thickBot="1" x14ac:dyDescent="0.5">
      <c r="A142" s="50" t="s">
        <v>147</v>
      </c>
      <c r="B142" s="3" t="s">
        <v>402</v>
      </c>
      <c r="C142" s="3" t="s">
        <v>435</v>
      </c>
      <c r="D142" s="3" t="s">
        <v>436</v>
      </c>
      <c r="E142" s="3" t="str">
        <f t="shared" si="21"/>
        <v>AF1217_February</v>
      </c>
      <c r="F142" s="10">
        <v>56689.094424424911</v>
      </c>
      <c r="G142" s="49" t="str">
        <f t="shared" si="22"/>
        <v>Shock</v>
      </c>
      <c r="H142" s="15">
        <f t="shared" si="16"/>
        <v>1</v>
      </c>
      <c r="I142" s="5">
        <v>3.2318736515470299E-2</v>
      </c>
      <c r="J142" s="5">
        <v>-0.26275306295626699</v>
      </c>
      <c r="K142" s="5">
        <v>0.25742192822141502</v>
      </c>
      <c r="L142" s="54">
        <v>0.16333976171456099</v>
      </c>
      <c r="M142" s="5" t="s">
        <v>1029</v>
      </c>
      <c r="N142">
        <f t="shared" si="17"/>
        <v>0</v>
      </c>
      <c r="O142">
        <f t="shared" si="18"/>
        <v>0</v>
      </c>
      <c r="P142">
        <f t="shared" si="19"/>
        <v>1</v>
      </c>
      <c r="Q142">
        <f t="shared" si="23"/>
        <v>0</v>
      </c>
      <c r="R142">
        <f t="shared" si="20"/>
        <v>0</v>
      </c>
    </row>
    <row r="143" spans="1:18" ht="17" thickTop="1" thickBot="1" x14ac:dyDescent="0.5">
      <c r="A143" s="50" t="s">
        <v>147</v>
      </c>
      <c r="B143" s="3" t="s">
        <v>402</v>
      </c>
      <c r="C143" s="3" t="s">
        <v>437</v>
      </c>
      <c r="D143" s="3" t="s">
        <v>438</v>
      </c>
      <c r="E143" s="3" t="str">
        <f t="shared" si="21"/>
        <v>AF1218_February</v>
      </c>
      <c r="F143" s="10">
        <v>46848.610349035029</v>
      </c>
      <c r="G143" s="49" t="str">
        <f t="shared" si="22"/>
        <v>Shock</v>
      </c>
      <c r="H143" s="15">
        <f t="shared" si="16"/>
        <v>1</v>
      </c>
      <c r="I143" s="5">
        <v>3.2318736515470299E-2</v>
      </c>
      <c r="J143" s="5">
        <v>-0.26275306295626699</v>
      </c>
      <c r="K143" s="5">
        <v>0.25742192822141502</v>
      </c>
      <c r="L143" s="54">
        <v>0.16333976171456099</v>
      </c>
      <c r="M143" s="5" t="s">
        <v>1029</v>
      </c>
      <c r="N143">
        <f t="shared" si="17"/>
        <v>0</v>
      </c>
      <c r="O143">
        <f t="shared" si="18"/>
        <v>0</v>
      </c>
      <c r="P143">
        <f t="shared" si="19"/>
        <v>1</v>
      </c>
      <c r="Q143">
        <f t="shared" si="23"/>
        <v>0</v>
      </c>
      <c r="R143">
        <f t="shared" si="20"/>
        <v>0</v>
      </c>
    </row>
    <row r="144" spans="1:18" ht="17" thickTop="1" thickBot="1" x14ac:dyDescent="0.5">
      <c r="A144" s="50" t="s">
        <v>147</v>
      </c>
      <c r="B144" s="3" t="s">
        <v>402</v>
      </c>
      <c r="C144" s="3" t="s">
        <v>439</v>
      </c>
      <c r="D144" s="3" t="s">
        <v>440</v>
      </c>
      <c r="E144" s="3" t="str">
        <f t="shared" si="21"/>
        <v>AF1219_February</v>
      </c>
      <c r="F144" s="10">
        <v>8917.7997729786221</v>
      </c>
      <c r="G144" s="49" t="str">
        <f t="shared" si="22"/>
        <v>Shock</v>
      </c>
      <c r="H144" s="15">
        <f t="shared" si="16"/>
        <v>1</v>
      </c>
      <c r="I144" s="5">
        <v>3.2318736515470299E-2</v>
      </c>
      <c r="J144" s="5">
        <v>-0.26275306295626699</v>
      </c>
      <c r="K144" s="5">
        <v>0.25742192822141502</v>
      </c>
      <c r="L144" s="54">
        <v>0.16333976171456099</v>
      </c>
      <c r="M144" s="5" t="s">
        <v>1029</v>
      </c>
      <c r="N144">
        <f t="shared" si="17"/>
        <v>0</v>
      </c>
      <c r="O144">
        <f t="shared" si="18"/>
        <v>0</v>
      </c>
      <c r="P144">
        <f t="shared" si="19"/>
        <v>1</v>
      </c>
      <c r="Q144">
        <f t="shared" si="23"/>
        <v>0</v>
      </c>
      <c r="R144">
        <f t="shared" si="20"/>
        <v>0</v>
      </c>
    </row>
    <row r="145" spans="1:18" ht="17" thickTop="1" thickBot="1" x14ac:dyDescent="0.5">
      <c r="A145" s="50" t="s">
        <v>147</v>
      </c>
      <c r="B145" s="3" t="s">
        <v>441</v>
      </c>
      <c r="C145" s="3" t="s">
        <v>442</v>
      </c>
      <c r="D145" s="3" t="s">
        <v>443</v>
      </c>
      <c r="E145" s="3" t="str">
        <f t="shared" si="21"/>
        <v>AF1301_February</v>
      </c>
      <c r="F145" s="10">
        <v>160800.67393174165</v>
      </c>
      <c r="G145" s="49" t="str">
        <f t="shared" si="22"/>
        <v>Shock</v>
      </c>
      <c r="H145" s="15">
        <f t="shared" si="16"/>
        <v>1</v>
      </c>
      <c r="I145" s="5">
        <v>-7.6142230944946293E-2</v>
      </c>
      <c r="J145" s="5">
        <v>-0.277777039509223</v>
      </c>
      <c r="K145" s="5">
        <v>0.28624446757024502</v>
      </c>
      <c r="L145" s="54">
        <v>0.182109239865477</v>
      </c>
      <c r="M145" s="5" t="s">
        <v>1030</v>
      </c>
      <c r="N145">
        <f t="shared" si="17"/>
        <v>0</v>
      </c>
      <c r="O145">
        <f t="shared" si="18"/>
        <v>0</v>
      </c>
      <c r="P145">
        <f t="shared" si="19"/>
        <v>1</v>
      </c>
      <c r="Q145">
        <f t="shared" si="23"/>
        <v>0</v>
      </c>
      <c r="R145">
        <f t="shared" si="20"/>
        <v>0</v>
      </c>
    </row>
    <row r="146" spans="1:18" ht="17" thickTop="1" thickBot="1" x14ac:dyDescent="0.5">
      <c r="A146" s="50" t="s">
        <v>147</v>
      </c>
      <c r="B146" s="3" t="s">
        <v>441</v>
      </c>
      <c r="C146" s="3" t="s">
        <v>444</v>
      </c>
      <c r="D146" s="3" t="s">
        <v>445</v>
      </c>
      <c r="E146" s="3" t="str">
        <f t="shared" si="21"/>
        <v>AF1302_February</v>
      </c>
      <c r="F146" s="10">
        <v>58706.940707475114</v>
      </c>
      <c r="G146" s="49" t="str">
        <f t="shared" si="22"/>
        <v>Shock</v>
      </c>
      <c r="H146" s="15">
        <f t="shared" si="16"/>
        <v>1</v>
      </c>
      <c r="I146" s="5">
        <v>-0.11290296569852799</v>
      </c>
      <c r="J146" s="5">
        <v>-0.32034870939849402</v>
      </c>
      <c r="K146" s="5">
        <v>0.28624446757024502</v>
      </c>
      <c r="L146" s="54">
        <v>0.182109239865477</v>
      </c>
      <c r="M146" s="5" t="s">
        <v>1032</v>
      </c>
      <c r="N146">
        <f t="shared" si="17"/>
        <v>0</v>
      </c>
      <c r="O146">
        <f t="shared" si="18"/>
        <v>0</v>
      </c>
      <c r="P146">
        <f t="shared" si="19"/>
        <v>1</v>
      </c>
      <c r="Q146">
        <f t="shared" si="23"/>
        <v>0</v>
      </c>
      <c r="R146">
        <f t="shared" si="20"/>
        <v>0</v>
      </c>
    </row>
    <row r="147" spans="1:18" ht="17" thickTop="1" thickBot="1" x14ac:dyDescent="0.5">
      <c r="A147" s="50" t="s">
        <v>147</v>
      </c>
      <c r="B147" s="3" t="s">
        <v>441</v>
      </c>
      <c r="C147" s="3" t="s">
        <v>446</v>
      </c>
      <c r="D147" s="3" t="s">
        <v>447</v>
      </c>
      <c r="E147" s="3" t="str">
        <f t="shared" si="21"/>
        <v>AF1303_February</v>
      </c>
      <c r="F147" s="10">
        <v>107069.83238015612</v>
      </c>
      <c r="G147" s="49" t="str">
        <f t="shared" si="22"/>
        <v>Shock</v>
      </c>
      <c r="H147" s="15">
        <f t="shared" si="16"/>
        <v>1</v>
      </c>
      <c r="I147" s="5">
        <v>3.7550165538145303E-2</v>
      </c>
      <c r="J147" s="5">
        <v>-0.23045061574377301</v>
      </c>
      <c r="K147" s="5">
        <v>0.28624446757024502</v>
      </c>
      <c r="L147" s="54">
        <v>0.182109239865477</v>
      </c>
      <c r="M147" s="5" t="s">
        <v>1029</v>
      </c>
      <c r="N147">
        <f t="shared" si="17"/>
        <v>0</v>
      </c>
      <c r="O147">
        <f t="shared" si="18"/>
        <v>0</v>
      </c>
      <c r="P147">
        <f t="shared" si="19"/>
        <v>1</v>
      </c>
      <c r="Q147">
        <f t="shared" si="23"/>
        <v>0</v>
      </c>
      <c r="R147">
        <f t="shared" si="20"/>
        <v>0</v>
      </c>
    </row>
    <row r="148" spans="1:18" ht="17" thickTop="1" thickBot="1" x14ac:dyDescent="0.5">
      <c r="A148" s="50" t="s">
        <v>147</v>
      </c>
      <c r="B148" s="3" t="s">
        <v>441</v>
      </c>
      <c r="C148" s="3" t="s">
        <v>448</v>
      </c>
      <c r="D148" s="3" t="s">
        <v>449</v>
      </c>
      <c r="E148" s="3" t="str">
        <f t="shared" si="21"/>
        <v>AF1304_February</v>
      </c>
      <c r="F148" s="10">
        <v>13548.310440868383</v>
      </c>
      <c r="G148" s="49" t="str">
        <f t="shared" si="22"/>
        <v>Shock</v>
      </c>
      <c r="H148" s="15">
        <f t="shared" si="16"/>
        <v>1</v>
      </c>
      <c r="I148" s="5">
        <v>3.7550165538145303E-2</v>
      </c>
      <c r="J148" s="5">
        <v>-0.23045061574377301</v>
      </c>
      <c r="K148" s="5">
        <v>0.28624446757024502</v>
      </c>
      <c r="L148" s="54">
        <v>0.182109239865477</v>
      </c>
      <c r="M148" s="5" t="s">
        <v>1029</v>
      </c>
      <c r="N148">
        <f t="shared" si="17"/>
        <v>0</v>
      </c>
      <c r="O148">
        <f t="shared" si="18"/>
        <v>0</v>
      </c>
      <c r="P148">
        <f t="shared" si="19"/>
        <v>1</v>
      </c>
      <c r="Q148">
        <f t="shared" si="23"/>
        <v>0</v>
      </c>
      <c r="R148">
        <f t="shared" si="20"/>
        <v>0</v>
      </c>
    </row>
    <row r="149" spans="1:18" ht="17" thickTop="1" thickBot="1" x14ac:dyDescent="0.5">
      <c r="A149" s="50" t="s">
        <v>147</v>
      </c>
      <c r="B149" s="3" t="s">
        <v>441</v>
      </c>
      <c r="C149" s="3" t="s">
        <v>450</v>
      </c>
      <c r="D149" s="3" t="s">
        <v>451</v>
      </c>
      <c r="E149" s="3" t="str">
        <f t="shared" si="21"/>
        <v>AF1305_February</v>
      </c>
      <c r="F149" s="10">
        <v>53954.847757979667</v>
      </c>
      <c r="G149" s="49" t="str">
        <f t="shared" si="22"/>
        <v>Shock</v>
      </c>
      <c r="H149" s="15">
        <f t="shared" si="16"/>
        <v>1</v>
      </c>
      <c r="I149" s="5">
        <v>3.7550165538145303E-2</v>
      </c>
      <c r="J149" s="5">
        <v>-0.23045061574377301</v>
      </c>
      <c r="K149" s="5">
        <v>0.28624446757024502</v>
      </c>
      <c r="L149" s="54">
        <v>0.182109239865477</v>
      </c>
      <c r="M149" s="5" t="s">
        <v>1029</v>
      </c>
      <c r="N149">
        <f t="shared" si="17"/>
        <v>0</v>
      </c>
      <c r="O149">
        <f t="shared" si="18"/>
        <v>0</v>
      </c>
      <c r="P149">
        <f t="shared" si="19"/>
        <v>1</v>
      </c>
      <c r="Q149">
        <f t="shared" si="23"/>
        <v>0</v>
      </c>
      <c r="R149">
        <f t="shared" si="20"/>
        <v>0</v>
      </c>
    </row>
    <row r="150" spans="1:18" ht="17" thickTop="1" thickBot="1" x14ac:dyDescent="0.5">
      <c r="A150" s="50" t="s">
        <v>147</v>
      </c>
      <c r="B150" s="3" t="s">
        <v>441</v>
      </c>
      <c r="C150" s="3" t="s">
        <v>452</v>
      </c>
      <c r="D150" s="3" t="s">
        <v>453</v>
      </c>
      <c r="E150" s="3" t="str">
        <f t="shared" si="21"/>
        <v>AF1306_February</v>
      </c>
      <c r="F150" s="10">
        <v>62546.758502136756</v>
      </c>
      <c r="G150" s="49" t="str">
        <f t="shared" si="22"/>
        <v>Shock</v>
      </c>
      <c r="H150" s="15">
        <f t="shared" si="16"/>
        <v>1</v>
      </c>
      <c r="I150" s="5">
        <v>-7.0882668674795396E-2</v>
      </c>
      <c r="J150" s="5">
        <v>-0.28186110132824199</v>
      </c>
      <c r="K150" s="5">
        <v>0.28624446757024502</v>
      </c>
      <c r="L150" s="54">
        <v>0.182109239865477</v>
      </c>
      <c r="M150" s="5" t="s">
        <v>1030</v>
      </c>
      <c r="N150">
        <f t="shared" si="17"/>
        <v>0</v>
      </c>
      <c r="O150">
        <f t="shared" si="18"/>
        <v>0</v>
      </c>
      <c r="P150">
        <f t="shared" si="19"/>
        <v>1</v>
      </c>
      <c r="Q150">
        <f t="shared" si="23"/>
        <v>0</v>
      </c>
      <c r="R150">
        <f t="shared" si="20"/>
        <v>0</v>
      </c>
    </row>
    <row r="151" spans="1:18" ht="17" thickTop="1" thickBot="1" x14ac:dyDescent="0.5">
      <c r="A151" s="50" t="s">
        <v>147</v>
      </c>
      <c r="B151" s="3" t="s">
        <v>441</v>
      </c>
      <c r="C151" s="3" t="s">
        <v>454</v>
      </c>
      <c r="D151" s="3" t="s">
        <v>455</v>
      </c>
      <c r="E151" s="3" t="str">
        <f t="shared" si="21"/>
        <v>AF1307_February</v>
      </c>
      <c r="F151" s="10">
        <v>91211.96483476313</v>
      </c>
      <c r="G151" s="49" t="str">
        <f t="shared" si="22"/>
        <v>Shock</v>
      </c>
      <c r="H151" s="15">
        <f t="shared" si="16"/>
        <v>1</v>
      </c>
      <c r="I151" s="5">
        <v>3.7550165538145303E-2</v>
      </c>
      <c r="J151" s="5">
        <v>-0.23045061574377301</v>
      </c>
      <c r="K151" s="5">
        <v>0.28624446757024502</v>
      </c>
      <c r="L151" s="54">
        <v>0.182109239865477</v>
      </c>
      <c r="M151" s="5" t="s">
        <v>1029</v>
      </c>
      <c r="N151">
        <f t="shared" si="17"/>
        <v>0</v>
      </c>
      <c r="O151">
        <f t="shared" si="18"/>
        <v>0</v>
      </c>
      <c r="P151">
        <f t="shared" si="19"/>
        <v>1</v>
      </c>
      <c r="Q151">
        <f t="shared" si="23"/>
        <v>0</v>
      </c>
      <c r="R151">
        <f t="shared" si="20"/>
        <v>0</v>
      </c>
    </row>
    <row r="152" spans="1:18" ht="17" thickTop="1" thickBot="1" x14ac:dyDescent="0.5">
      <c r="A152" s="50" t="s">
        <v>147</v>
      </c>
      <c r="B152" s="3" t="s">
        <v>441</v>
      </c>
      <c r="C152" s="3" t="s">
        <v>456</v>
      </c>
      <c r="D152" s="3" t="s">
        <v>457</v>
      </c>
      <c r="E152" s="3" t="str">
        <f t="shared" si="21"/>
        <v>AF1308_February</v>
      </c>
      <c r="F152" s="10">
        <v>62435.509280193859</v>
      </c>
      <c r="G152" s="49" t="str">
        <f t="shared" si="22"/>
        <v>Shock</v>
      </c>
      <c r="H152" s="15">
        <f t="shared" si="16"/>
        <v>1</v>
      </c>
      <c r="I152" s="5">
        <v>3.7550165538145303E-2</v>
      </c>
      <c r="J152" s="5">
        <v>-0.23045061574377301</v>
      </c>
      <c r="K152" s="5">
        <v>0.28624446757024502</v>
      </c>
      <c r="L152" s="54">
        <v>0.182109239865477</v>
      </c>
      <c r="M152" s="5" t="s">
        <v>1029</v>
      </c>
      <c r="N152">
        <f t="shared" si="17"/>
        <v>0</v>
      </c>
      <c r="O152">
        <f t="shared" si="18"/>
        <v>0</v>
      </c>
      <c r="P152">
        <f t="shared" si="19"/>
        <v>1</v>
      </c>
      <c r="Q152">
        <f t="shared" si="23"/>
        <v>0</v>
      </c>
      <c r="R152">
        <f t="shared" si="20"/>
        <v>0</v>
      </c>
    </row>
    <row r="153" spans="1:18" ht="17" thickTop="1" thickBot="1" x14ac:dyDescent="0.5">
      <c r="A153" s="50" t="s">
        <v>147</v>
      </c>
      <c r="B153" s="3" t="s">
        <v>441</v>
      </c>
      <c r="C153" s="3" t="s">
        <v>458</v>
      </c>
      <c r="D153" s="3" t="s">
        <v>459</v>
      </c>
      <c r="E153" s="3" t="str">
        <f t="shared" si="21"/>
        <v>AF1309_February</v>
      </c>
      <c r="F153" s="10">
        <v>59302.378787750858</v>
      </c>
      <c r="G153" s="49" t="str">
        <f t="shared" si="22"/>
        <v>Shock</v>
      </c>
      <c r="H153" s="15">
        <f t="shared" si="16"/>
        <v>1</v>
      </c>
      <c r="I153" s="5">
        <v>3.7550165538145303E-2</v>
      </c>
      <c r="J153" s="5">
        <v>-0.23045061574377301</v>
      </c>
      <c r="K153" s="5">
        <v>0.28624446757024502</v>
      </c>
      <c r="L153" s="54">
        <v>0.182109239865477</v>
      </c>
      <c r="M153" s="5" t="s">
        <v>1029</v>
      </c>
      <c r="N153">
        <f t="shared" si="17"/>
        <v>0</v>
      </c>
      <c r="O153">
        <f t="shared" si="18"/>
        <v>0</v>
      </c>
      <c r="P153">
        <f t="shared" si="19"/>
        <v>1</v>
      </c>
      <c r="Q153">
        <f t="shared" si="23"/>
        <v>0</v>
      </c>
      <c r="R153">
        <f t="shared" si="20"/>
        <v>0</v>
      </c>
    </row>
    <row r="154" spans="1:18" ht="17" thickTop="1" thickBot="1" x14ac:dyDescent="0.5">
      <c r="A154" s="50" t="s">
        <v>147</v>
      </c>
      <c r="B154" s="3" t="s">
        <v>441</v>
      </c>
      <c r="C154" s="3" t="s">
        <v>460</v>
      </c>
      <c r="D154" s="3" t="s">
        <v>461</v>
      </c>
      <c r="E154" s="3" t="str">
        <f t="shared" si="21"/>
        <v>AF1310_February</v>
      </c>
      <c r="F154" s="10">
        <v>110270.78262150612</v>
      </c>
      <c r="G154" s="49" t="str">
        <f t="shared" si="22"/>
        <v>Shock</v>
      </c>
      <c r="H154" s="15">
        <f t="shared" si="16"/>
        <v>1</v>
      </c>
      <c r="I154" s="5">
        <v>2.62392437280328E-2</v>
      </c>
      <c r="J154" s="5">
        <v>-0.25461946197987201</v>
      </c>
      <c r="K154" s="5">
        <v>0.28624446757024502</v>
      </c>
      <c r="L154" s="54">
        <v>0.182109239865477</v>
      </c>
      <c r="M154" s="5" t="s">
        <v>1030</v>
      </c>
      <c r="N154">
        <f t="shared" si="17"/>
        <v>0</v>
      </c>
      <c r="O154">
        <f t="shared" si="18"/>
        <v>0</v>
      </c>
      <c r="P154">
        <f t="shared" si="19"/>
        <v>1</v>
      </c>
      <c r="Q154">
        <f t="shared" si="23"/>
        <v>0</v>
      </c>
      <c r="R154">
        <f t="shared" si="20"/>
        <v>0</v>
      </c>
    </row>
    <row r="155" spans="1:18" ht="17" thickTop="1" thickBot="1" x14ac:dyDescent="0.5">
      <c r="A155" s="50" t="s">
        <v>147</v>
      </c>
      <c r="B155" s="3" t="s">
        <v>441</v>
      </c>
      <c r="C155" s="3" t="s">
        <v>462</v>
      </c>
      <c r="D155" s="3" t="s">
        <v>463</v>
      </c>
      <c r="E155" s="3" t="str">
        <f t="shared" si="21"/>
        <v>AF1311_February</v>
      </c>
      <c r="F155" s="10">
        <v>60397.871723996832</v>
      </c>
      <c r="G155" s="49" t="str">
        <f t="shared" si="22"/>
        <v>Shock</v>
      </c>
      <c r="H155" s="15">
        <f t="shared" si="16"/>
        <v>1</v>
      </c>
      <c r="I155" s="5">
        <v>3.7550165538145303E-2</v>
      </c>
      <c r="J155" s="5">
        <v>-0.23045061574377301</v>
      </c>
      <c r="K155" s="5">
        <v>0.28624446757024502</v>
      </c>
      <c r="L155" s="54">
        <v>0.182109239865477</v>
      </c>
      <c r="M155" s="5" t="s">
        <v>1029</v>
      </c>
      <c r="N155">
        <f t="shared" si="17"/>
        <v>0</v>
      </c>
      <c r="O155">
        <f t="shared" si="18"/>
        <v>0</v>
      </c>
      <c r="P155">
        <f t="shared" si="19"/>
        <v>1</v>
      </c>
      <c r="Q155">
        <f t="shared" si="23"/>
        <v>0</v>
      </c>
      <c r="R155">
        <f t="shared" si="20"/>
        <v>0</v>
      </c>
    </row>
    <row r="156" spans="1:18" ht="17" thickTop="1" thickBot="1" x14ac:dyDescent="0.5">
      <c r="A156" s="50" t="s">
        <v>147</v>
      </c>
      <c r="B156" s="3" t="s">
        <v>464</v>
      </c>
      <c r="C156" s="3" t="s">
        <v>465</v>
      </c>
      <c r="D156" s="3" t="s">
        <v>466</v>
      </c>
      <c r="E156" s="3" t="str">
        <f t="shared" si="21"/>
        <v>AF1401_February</v>
      </c>
      <c r="F156" s="10">
        <v>236627.29283977515</v>
      </c>
      <c r="G156" s="49" t="str">
        <f t="shared" si="22"/>
        <v>No shock</v>
      </c>
      <c r="H156" s="15">
        <f t="shared" si="16"/>
        <v>0</v>
      </c>
      <c r="I156" s="5">
        <v>0.10329977281682</v>
      </c>
      <c r="J156" s="5">
        <v>-0.18707491571659399</v>
      </c>
      <c r="K156" s="5">
        <v>0.72643225052313798</v>
      </c>
      <c r="L156" s="54">
        <v>0.14428730270072099</v>
      </c>
      <c r="M156" s="5" t="s">
        <v>1032</v>
      </c>
      <c r="N156">
        <f t="shared" si="17"/>
        <v>0</v>
      </c>
      <c r="O156">
        <f t="shared" si="18"/>
        <v>0</v>
      </c>
      <c r="P156">
        <f t="shared" si="19"/>
        <v>0</v>
      </c>
      <c r="Q156">
        <f t="shared" si="23"/>
        <v>0</v>
      </c>
      <c r="R156">
        <f t="shared" si="20"/>
        <v>0</v>
      </c>
    </row>
    <row r="157" spans="1:18" ht="17" thickTop="1" thickBot="1" x14ac:dyDescent="0.5">
      <c r="A157" s="50" t="s">
        <v>147</v>
      </c>
      <c r="B157" s="3" t="s">
        <v>464</v>
      </c>
      <c r="C157" s="3" t="s">
        <v>467</v>
      </c>
      <c r="D157" s="3" t="s">
        <v>468</v>
      </c>
      <c r="E157" s="3" t="str">
        <f t="shared" si="21"/>
        <v>AF1402_February</v>
      </c>
      <c r="F157" s="10">
        <v>91550.623171260071</v>
      </c>
      <c r="G157" s="49" t="str">
        <f t="shared" si="22"/>
        <v>No shock</v>
      </c>
      <c r="H157" s="15">
        <f t="shared" si="16"/>
        <v>0</v>
      </c>
      <c r="I157" s="5">
        <v>-3.2424276051540098E-3</v>
      </c>
      <c r="J157" s="5">
        <v>-0.25509909619052801</v>
      </c>
      <c r="K157" s="5">
        <v>0.72643225052313798</v>
      </c>
      <c r="L157" s="54">
        <v>0.14428730270072099</v>
      </c>
      <c r="M157" s="5" t="s">
        <v>1030</v>
      </c>
      <c r="N157">
        <f t="shared" si="17"/>
        <v>0</v>
      </c>
      <c r="O157">
        <f t="shared" si="18"/>
        <v>0</v>
      </c>
      <c r="P157">
        <f t="shared" si="19"/>
        <v>0</v>
      </c>
      <c r="Q157">
        <f t="shared" si="23"/>
        <v>0</v>
      </c>
      <c r="R157">
        <f t="shared" si="20"/>
        <v>0</v>
      </c>
    </row>
    <row r="158" spans="1:18" ht="17" thickTop="1" thickBot="1" x14ac:dyDescent="0.5">
      <c r="A158" s="50" t="s">
        <v>147</v>
      </c>
      <c r="B158" s="3" t="s">
        <v>464</v>
      </c>
      <c r="C158" s="3" t="s">
        <v>469</v>
      </c>
      <c r="D158" s="3" t="s">
        <v>470</v>
      </c>
      <c r="E158" s="3" t="str">
        <f t="shared" si="21"/>
        <v>AF1403_February</v>
      </c>
      <c r="F158" s="10">
        <v>48596.213480007718</v>
      </c>
      <c r="G158" s="49" t="str">
        <f t="shared" si="22"/>
        <v>No shock</v>
      </c>
      <c r="H158" s="15">
        <f t="shared" si="16"/>
        <v>0</v>
      </c>
      <c r="I158" s="5">
        <v>1.6550335456906699E-2</v>
      </c>
      <c r="J158" s="5">
        <v>-0.25716167564714398</v>
      </c>
      <c r="K158" s="5">
        <v>0.72643225052313798</v>
      </c>
      <c r="L158" s="54">
        <v>0.14428730270072099</v>
      </c>
      <c r="M158" s="5" t="s">
        <v>1030</v>
      </c>
      <c r="N158">
        <f t="shared" si="17"/>
        <v>0</v>
      </c>
      <c r="O158">
        <f t="shared" si="18"/>
        <v>0</v>
      </c>
      <c r="P158">
        <f t="shared" si="19"/>
        <v>0</v>
      </c>
      <c r="Q158">
        <f t="shared" si="23"/>
        <v>0</v>
      </c>
      <c r="R158">
        <f t="shared" si="20"/>
        <v>0</v>
      </c>
    </row>
    <row r="159" spans="1:18" ht="17" thickTop="1" thickBot="1" x14ac:dyDescent="0.5">
      <c r="A159" s="50" t="s">
        <v>147</v>
      </c>
      <c r="B159" s="3" t="s">
        <v>464</v>
      </c>
      <c r="C159" s="3" t="s">
        <v>471</v>
      </c>
      <c r="D159" s="3" t="s">
        <v>472</v>
      </c>
      <c r="E159" s="3" t="str">
        <f t="shared" si="21"/>
        <v>AF1404_February</v>
      </c>
      <c r="F159" s="10">
        <v>68968.238158776279</v>
      </c>
      <c r="G159" s="49" t="str">
        <f t="shared" si="22"/>
        <v>No shock</v>
      </c>
      <c r="H159" s="15">
        <f t="shared" si="16"/>
        <v>0</v>
      </c>
      <c r="I159" s="5">
        <v>4.4917842282071803E-2</v>
      </c>
      <c r="J159" s="5">
        <v>-0.205478422151714</v>
      </c>
      <c r="K159" s="5">
        <v>0.72643225052313798</v>
      </c>
      <c r="L159" s="54">
        <v>0.14428730270072099</v>
      </c>
      <c r="M159" s="5" t="s">
        <v>1029</v>
      </c>
      <c r="N159">
        <f t="shared" si="17"/>
        <v>0</v>
      </c>
      <c r="O159">
        <f t="shared" si="18"/>
        <v>0</v>
      </c>
      <c r="P159">
        <f t="shared" si="19"/>
        <v>0</v>
      </c>
      <c r="Q159">
        <f t="shared" si="23"/>
        <v>0</v>
      </c>
      <c r="R159">
        <f t="shared" si="20"/>
        <v>0</v>
      </c>
    </row>
    <row r="160" spans="1:18" ht="17" thickTop="1" thickBot="1" x14ac:dyDescent="0.5">
      <c r="A160" s="50" t="s">
        <v>147</v>
      </c>
      <c r="B160" s="3" t="s">
        <v>464</v>
      </c>
      <c r="C160" s="3" t="s">
        <v>473</v>
      </c>
      <c r="D160" s="3" t="s">
        <v>474</v>
      </c>
      <c r="E160" s="3" t="str">
        <f t="shared" si="21"/>
        <v>AF1405_February</v>
      </c>
      <c r="F160" s="10">
        <v>63910.618529353531</v>
      </c>
      <c r="G160" s="49" t="str">
        <f t="shared" si="22"/>
        <v>No shock</v>
      </c>
      <c r="H160" s="15">
        <f t="shared" si="16"/>
        <v>0</v>
      </c>
      <c r="I160" s="5">
        <v>4.4917842282071803E-2</v>
      </c>
      <c r="J160" s="5">
        <v>-0.205478422151714</v>
      </c>
      <c r="K160" s="5">
        <v>0.72643225052313798</v>
      </c>
      <c r="L160" s="54">
        <v>0.14428730270072099</v>
      </c>
      <c r="M160" s="5" t="s">
        <v>1029</v>
      </c>
      <c r="N160">
        <f t="shared" si="17"/>
        <v>0</v>
      </c>
      <c r="O160">
        <f t="shared" si="18"/>
        <v>0</v>
      </c>
      <c r="P160">
        <f t="shared" si="19"/>
        <v>0</v>
      </c>
      <c r="Q160">
        <f t="shared" si="23"/>
        <v>0</v>
      </c>
      <c r="R160">
        <f t="shared" si="20"/>
        <v>0</v>
      </c>
    </row>
    <row r="161" spans="1:18" ht="17" thickTop="1" thickBot="1" x14ac:dyDescent="0.5">
      <c r="A161" s="50" t="s">
        <v>147</v>
      </c>
      <c r="B161" s="3" t="s">
        <v>464</v>
      </c>
      <c r="C161" s="3" t="s">
        <v>475</v>
      </c>
      <c r="D161" s="3" t="s">
        <v>476</v>
      </c>
      <c r="E161" s="3" t="str">
        <f t="shared" si="21"/>
        <v>AF1406_February</v>
      </c>
      <c r="F161" s="10">
        <v>53703.410879587544</v>
      </c>
      <c r="G161" s="49" t="str">
        <f t="shared" si="22"/>
        <v>No shock</v>
      </c>
      <c r="H161" s="15">
        <f t="shared" si="16"/>
        <v>0</v>
      </c>
      <c r="I161" s="5">
        <v>4.4917842282071803E-2</v>
      </c>
      <c r="J161" s="5">
        <v>-0.205478422151714</v>
      </c>
      <c r="K161" s="5">
        <v>0.72643225052313798</v>
      </c>
      <c r="L161" s="54">
        <v>0.14428730270072099</v>
      </c>
      <c r="M161" s="5" t="s">
        <v>1029</v>
      </c>
      <c r="N161">
        <f t="shared" si="17"/>
        <v>0</v>
      </c>
      <c r="O161">
        <f t="shared" si="18"/>
        <v>0</v>
      </c>
      <c r="P161">
        <f t="shared" si="19"/>
        <v>0</v>
      </c>
      <c r="Q161">
        <f t="shared" si="23"/>
        <v>0</v>
      </c>
      <c r="R161">
        <f t="shared" si="20"/>
        <v>0</v>
      </c>
    </row>
    <row r="162" spans="1:18" ht="17" thickTop="1" thickBot="1" x14ac:dyDescent="0.5">
      <c r="A162" s="50" t="s">
        <v>147</v>
      </c>
      <c r="B162" s="3" t="s">
        <v>464</v>
      </c>
      <c r="C162" s="3" t="s">
        <v>477</v>
      </c>
      <c r="D162" s="3" t="s">
        <v>478</v>
      </c>
      <c r="E162" s="3" t="str">
        <f t="shared" si="21"/>
        <v>AF1407_February</v>
      </c>
      <c r="F162" s="10">
        <v>94953.950859489763</v>
      </c>
      <c r="G162" s="49" t="str">
        <f t="shared" si="22"/>
        <v>No shock</v>
      </c>
      <c r="H162" s="15">
        <f t="shared" si="16"/>
        <v>0</v>
      </c>
      <c r="I162" s="5">
        <v>4.4917842282071803E-2</v>
      </c>
      <c r="J162" s="5">
        <v>-0.205478422151714</v>
      </c>
      <c r="K162" s="5">
        <v>0.72643225052313798</v>
      </c>
      <c r="L162" s="54">
        <v>0.14428730270072099</v>
      </c>
      <c r="M162" s="5" t="s">
        <v>1029</v>
      </c>
      <c r="N162">
        <f t="shared" si="17"/>
        <v>0</v>
      </c>
      <c r="O162">
        <f t="shared" si="18"/>
        <v>0</v>
      </c>
      <c r="P162">
        <f t="shared" si="19"/>
        <v>0</v>
      </c>
      <c r="Q162">
        <f t="shared" si="23"/>
        <v>0</v>
      </c>
      <c r="R162">
        <f t="shared" si="20"/>
        <v>0</v>
      </c>
    </row>
    <row r="163" spans="1:18" ht="17" thickTop="1" thickBot="1" x14ac:dyDescent="0.5">
      <c r="A163" s="50" t="s">
        <v>147</v>
      </c>
      <c r="B163" s="3" t="s">
        <v>464</v>
      </c>
      <c r="C163" s="3" t="s">
        <v>479</v>
      </c>
      <c r="D163" s="3" t="s">
        <v>480</v>
      </c>
      <c r="E163" s="3" t="str">
        <f t="shared" si="21"/>
        <v>AF1408_February</v>
      </c>
      <c r="F163" s="10">
        <v>71889.900271477381</v>
      </c>
      <c r="G163" s="49" t="str">
        <f t="shared" si="22"/>
        <v>No shock</v>
      </c>
      <c r="H163" s="15">
        <f t="shared" si="16"/>
        <v>0</v>
      </c>
      <c r="I163" s="5">
        <v>4.4917842282071803E-2</v>
      </c>
      <c r="J163" s="5">
        <v>-0.205478422151714</v>
      </c>
      <c r="K163" s="5">
        <v>0.72643225052313798</v>
      </c>
      <c r="L163" s="54">
        <v>0.14428730270072099</v>
      </c>
      <c r="M163" s="5" t="s">
        <v>1029</v>
      </c>
      <c r="N163">
        <f t="shared" si="17"/>
        <v>0</v>
      </c>
      <c r="O163">
        <f t="shared" si="18"/>
        <v>0</v>
      </c>
      <c r="P163">
        <f t="shared" si="19"/>
        <v>0</v>
      </c>
      <c r="Q163">
        <f t="shared" si="23"/>
        <v>0</v>
      </c>
      <c r="R163">
        <f t="shared" si="20"/>
        <v>0</v>
      </c>
    </row>
    <row r="164" spans="1:18" ht="17" thickTop="1" thickBot="1" x14ac:dyDescent="0.5">
      <c r="A164" s="50" t="s">
        <v>147</v>
      </c>
      <c r="B164" s="3" t="s">
        <v>464</v>
      </c>
      <c r="C164" s="3" t="s">
        <v>481</v>
      </c>
      <c r="D164" s="3" t="s">
        <v>482</v>
      </c>
      <c r="E164" s="3" t="str">
        <f t="shared" si="21"/>
        <v>AF1409_February</v>
      </c>
      <c r="F164" s="10">
        <v>39014.586161993961</v>
      </c>
      <c r="G164" s="49" t="str">
        <f t="shared" si="22"/>
        <v>No shock</v>
      </c>
      <c r="H164" s="15">
        <f t="shared" si="16"/>
        <v>0</v>
      </c>
      <c r="I164" s="5">
        <v>4.4917842282071803E-2</v>
      </c>
      <c r="J164" s="5">
        <v>-0.205478422151714</v>
      </c>
      <c r="K164" s="5">
        <v>0.72643225052313798</v>
      </c>
      <c r="L164" s="54">
        <v>0.14428730270072099</v>
      </c>
      <c r="M164" s="5" t="s">
        <v>1029</v>
      </c>
      <c r="N164">
        <f t="shared" si="17"/>
        <v>0</v>
      </c>
      <c r="O164">
        <f t="shared" si="18"/>
        <v>0</v>
      </c>
      <c r="P164">
        <f t="shared" si="19"/>
        <v>0</v>
      </c>
      <c r="Q164">
        <f t="shared" si="23"/>
        <v>0</v>
      </c>
      <c r="R164">
        <f t="shared" si="20"/>
        <v>0</v>
      </c>
    </row>
    <row r="165" spans="1:18" ht="17" thickTop="1" thickBot="1" x14ac:dyDescent="0.5">
      <c r="A165" s="50" t="s">
        <v>147</v>
      </c>
      <c r="B165" s="3" t="s">
        <v>464</v>
      </c>
      <c r="C165" s="3" t="s">
        <v>483</v>
      </c>
      <c r="D165" s="3" t="s">
        <v>484</v>
      </c>
      <c r="E165" s="3" t="str">
        <f t="shared" si="21"/>
        <v>AF1410_February</v>
      </c>
      <c r="F165" s="10">
        <v>14543.364046217341</v>
      </c>
      <c r="G165" s="49" t="str">
        <f t="shared" si="22"/>
        <v>No shock</v>
      </c>
      <c r="H165" s="15">
        <f t="shared" si="16"/>
        <v>0</v>
      </c>
      <c r="I165" s="5">
        <v>4.4917842282071803E-2</v>
      </c>
      <c r="J165" s="5">
        <v>-0.205478422151714</v>
      </c>
      <c r="K165" s="5">
        <v>0.72643225052313798</v>
      </c>
      <c r="L165" s="54">
        <v>0.14428730270072099</v>
      </c>
      <c r="M165" s="5" t="s">
        <v>1029</v>
      </c>
      <c r="N165">
        <f t="shared" si="17"/>
        <v>0</v>
      </c>
      <c r="O165">
        <f t="shared" si="18"/>
        <v>0</v>
      </c>
      <c r="P165">
        <f t="shared" si="19"/>
        <v>0</v>
      </c>
      <c r="Q165">
        <f t="shared" si="23"/>
        <v>0</v>
      </c>
      <c r="R165">
        <f t="shared" si="20"/>
        <v>0</v>
      </c>
    </row>
    <row r="166" spans="1:18" ht="17" thickTop="1" thickBot="1" x14ac:dyDescent="0.5">
      <c r="A166" s="50" t="s">
        <v>147</v>
      </c>
      <c r="B166" s="3" t="s">
        <v>464</v>
      </c>
      <c r="C166" s="3" t="s">
        <v>485</v>
      </c>
      <c r="D166" s="3" t="s">
        <v>486</v>
      </c>
      <c r="E166" s="3" t="str">
        <f t="shared" si="21"/>
        <v>AF1411_February</v>
      </c>
      <c r="F166" s="10">
        <v>26871.359355242614</v>
      </c>
      <c r="G166" s="49" t="str">
        <f t="shared" si="22"/>
        <v>No shock</v>
      </c>
      <c r="H166" s="15">
        <f t="shared" si="16"/>
        <v>0</v>
      </c>
      <c r="I166" s="5">
        <v>4.4917842282071803E-2</v>
      </c>
      <c r="J166" s="5">
        <v>-0.205478422151714</v>
      </c>
      <c r="K166" s="5">
        <v>0.72643225052313798</v>
      </c>
      <c r="L166" s="54">
        <v>0.14428730270072099</v>
      </c>
      <c r="M166" s="5" t="s">
        <v>1029</v>
      </c>
      <c r="N166">
        <f t="shared" si="17"/>
        <v>0</v>
      </c>
      <c r="O166">
        <f t="shared" si="18"/>
        <v>0</v>
      </c>
      <c r="P166">
        <f t="shared" si="19"/>
        <v>0</v>
      </c>
      <c r="Q166">
        <f t="shared" si="23"/>
        <v>0</v>
      </c>
      <c r="R166">
        <f t="shared" si="20"/>
        <v>0</v>
      </c>
    </row>
    <row r="167" spans="1:18" ht="17" thickTop="1" thickBot="1" x14ac:dyDescent="0.5">
      <c r="A167" s="50" t="s">
        <v>147</v>
      </c>
      <c r="B167" s="3" t="s">
        <v>464</v>
      </c>
      <c r="C167" s="3" t="s">
        <v>487</v>
      </c>
      <c r="D167" s="3" t="s">
        <v>488</v>
      </c>
      <c r="E167" s="3" t="str">
        <f t="shared" si="21"/>
        <v>AF1412_February</v>
      </c>
      <c r="F167" s="10">
        <v>15487.619869952956</v>
      </c>
      <c r="G167" s="49" t="str">
        <f t="shared" si="22"/>
        <v>No shock</v>
      </c>
      <c r="H167" s="15">
        <f t="shared" si="16"/>
        <v>0</v>
      </c>
      <c r="I167" s="5">
        <v>4.4917842282071803E-2</v>
      </c>
      <c r="J167" s="5">
        <v>-0.205478422151714</v>
      </c>
      <c r="K167" s="5">
        <v>0.72643225052313798</v>
      </c>
      <c r="L167" s="54">
        <v>0.14428730270072099</v>
      </c>
      <c r="M167" s="5" t="s">
        <v>1029</v>
      </c>
      <c r="N167">
        <f t="shared" si="17"/>
        <v>0</v>
      </c>
      <c r="O167">
        <f t="shared" si="18"/>
        <v>0</v>
      </c>
      <c r="P167">
        <f t="shared" si="19"/>
        <v>0</v>
      </c>
      <c r="Q167">
        <f t="shared" si="23"/>
        <v>0</v>
      </c>
      <c r="R167">
        <f t="shared" si="20"/>
        <v>0</v>
      </c>
    </row>
    <row r="168" spans="1:18" ht="17" thickTop="1" thickBot="1" x14ac:dyDescent="0.5">
      <c r="A168" s="50" t="s">
        <v>147</v>
      </c>
      <c r="B168" s="3" t="s">
        <v>464</v>
      </c>
      <c r="C168" s="3" t="s">
        <v>489</v>
      </c>
      <c r="D168" s="3" t="s">
        <v>490</v>
      </c>
      <c r="E168" s="3" t="str">
        <f t="shared" si="21"/>
        <v>AF1413_February</v>
      </c>
      <c r="F168" s="10">
        <v>47864.127730636872</v>
      </c>
      <c r="G168" s="49" t="str">
        <f t="shared" si="22"/>
        <v>No shock</v>
      </c>
      <c r="H168" s="15">
        <f>SUM(N168:R168)</f>
        <v>0</v>
      </c>
      <c r="I168" s="5">
        <v>4.4917842282071803E-2</v>
      </c>
      <c r="J168" s="5">
        <v>-0.205478422151714</v>
      </c>
      <c r="K168" s="5">
        <v>0.72643225052313798</v>
      </c>
      <c r="L168" s="54">
        <v>0.14428730270072099</v>
      </c>
      <c r="M168" s="5" t="s">
        <v>1029</v>
      </c>
      <c r="N168">
        <f t="shared" si="17"/>
        <v>0</v>
      </c>
      <c r="O168">
        <f t="shared" si="18"/>
        <v>0</v>
      </c>
      <c r="P168">
        <f t="shared" si="19"/>
        <v>0</v>
      </c>
      <c r="Q168">
        <f t="shared" si="23"/>
        <v>0</v>
      </c>
      <c r="R168">
        <f t="shared" si="20"/>
        <v>0</v>
      </c>
    </row>
    <row r="169" spans="1:18" ht="17" thickTop="1" thickBot="1" x14ac:dyDescent="0.5">
      <c r="A169" s="50" t="s">
        <v>147</v>
      </c>
      <c r="B169" s="3" t="s">
        <v>491</v>
      </c>
      <c r="C169" s="3" t="s">
        <v>492</v>
      </c>
      <c r="D169" s="3" t="s">
        <v>493</v>
      </c>
      <c r="E169" s="3" t="str">
        <f t="shared" si="21"/>
        <v>AF1501_February</v>
      </c>
      <c r="F169" s="10">
        <v>44717.408548621977</v>
      </c>
      <c r="G169" s="49" t="str">
        <f t="shared" si="22"/>
        <v>No shock</v>
      </c>
      <c r="H169" s="15">
        <f t="shared" si="16"/>
        <v>0</v>
      </c>
      <c r="I169" s="5">
        <v>-2.8911016163232901E-2</v>
      </c>
      <c r="J169" s="5">
        <v>-0.25776625363086603</v>
      </c>
      <c r="K169" s="5">
        <v>0.620346337188729</v>
      </c>
      <c r="L169" s="54">
        <v>0.175310257306456</v>
      </c>
      <c r="M169" s="5" t="s">
        <v>1030</v>
      </c>
      <c r="N169">
        <f t="shared" si="17"/>
        <v>0</v>
      </c>
      <c r="O169">
        <f t="shared" si="18"/>
        <v>0</v>
      </c>
      <c r="P169">
        <f t="shared" si="19"/>
        <v>0</v>
      </c>
      <c r="Q169">
        <f t="shared" si="23"/>
        <v>0</v>
      </c>
      <c r="R169">
        <f t="shared" si="20"/>
        <v>0</v>
      </c>
    </row>
    <row r="170" spans="1:18" ht="17" thickTop="1" thickBot="1" x14ac:dyDescent="0.5">
      <c r="A170" s="50" t="s">
        <v>147</v>
      </c>
      <c r="B170" s="3" t="s">
        <v>491</v>
      </c>
      <c r="C170" s="3" t="s">
        <v>494</v>
      </c>
      <c r="D170" s="3" t="s">
        <v>495</v>
      </c>
      <c r="E170" s="3" t="str">
        <f t="shared" si="21"/>
        <v>AF1502_February</v>
      </c>
      <c r="F170" s="10">
        <v>33378.420540768187</v>
      </c>
      <c r="G170" s="49" t="str">
        <f t="shared" si="22"/>
        <v>No shock</v>
      </c>
      <c r="H170" s="15">
        <f t="shared" si="16"/>
        <v>0</v>
      </c>
      <c r="I170" s="5">
        <v>-2.0391171111842701E-3</v>
      </c>
      <c r="J170" s="5">
        <v>-0.18593671739185899</v>
      </c>
      <c r="K170" s="5">
        <v>0.620346337188729</v>
      </c>
      <c r="L170" s="54">
        <v>0.175310257306456</v>
      </c>
      <c r="M170" s="5" t="s">
        <v>1029</v>
      </c>
      <c r="N170">
        <f t="shared" si="17"/>
        <v>0</v>
      </c>
      <c r="O170">
        <f t="shared" si="18"/>
        <v>0</v>
      </c>
      <c r="P170">
        <f t="shared" si="19"/>
        <v>0</v>
      </c>
      <c r="Q170">
        <f t="shared" si="23"/>
        <v>0</v>
      </c>
      <c r="R170">
        <f t="shared" si="20"/>
        <v>0</v>
      </c>
    </row>
    <row r="171" spans="1:18" ht="17" thickTop="1" thickBot="1" x14ac:dyDescent="0.5">
      <c r="A171" s="50" t="s">
        <v>147</v>
      </c>
      <c r="B171" s="3" t="s">
        <v>491</v>
      </c>
      <c r="C171" s="3" t="s">
        <v>496</v>
      </c>
      <c r="D171" s="3" t="s">
        <v>497</v>
      </c>
      <c r="E171" s="3" t="str">
        <f t="shared" si="21"/>
        <v>AF1503_February</v>
      </c>
      <c r="F171" s="10">
        <v>41389.877917214944</v>
      </c>
      <c r="G171" s="49" t="str">
        <f t="shared" si="22"/>
        <v>No shock</v>
      </c>
      <c r="H171" s="15">
        <f t="shared" si="16"/>
        <v>0</v>
      </c>
      <c r="I171" s="5">
        <v>-2.0391171111842701E-3</v>
      </c>
      <c r="J171" s="5">
        <v>-0.18593671739185899</v>
      </c>
      <c r="K171" s="5">
        <v>0.620346337188729</v>
      </c>
      <c r="L171" s="54">
        <v>0.175310257306456</v>
      </c>
      <c r="M171" s="5" t="s">
        <v>1029</v>
      </c>
      <c r="N171">
        <f t="shared" si="17"/>
        <v>0</v>
      </c>
      <c r="O171">
        <f t="shared" si="18"/>
        <v>0</v>
      </c>
      <c r="P171">
        <f t="shared" si="19"/>
        <v>0</v>
      </c>
      <c r="Q171">
        <f t="shared" si="23"/>
        <v>0</v>
      </c>
      <c r="R171">
        <f t="shared" si="20"/>
        <v>0</v>
      </c>
    </row>
    <row r="172" spans="1:18" ht="17" thickTop="1" thickBot="1" x14ac:dyDescent="0.5">
      <c r="A172" s="50" t="s">
        <v>147</v>
      </c>
      <c r="B172" s="3" t="s">
        <v>491</v>
      </c>
      <c r="C172" s="3" t="s">
        <v>498</v>
      </c>
      <c r="D172" s="3" t="s">
        <v>499</v>
      </c>
      <c r="E172" s="3" t="str">
        <f t="shared" si="21"/>
        <v>AF1504_February</v>
      </c>
      <c r="F172" s="10">
        <v>48743.927279628544</v>
      </c>
      <c r="G172" s="49" t="str">
        <f t="shared" si="22"/>
        <v>No shock</v>
      </c>
      <c r="H172" s="15">
        <f t="shared" si="16"/>
        <v>0</v>
      </c>
      <c r="I172" s="5">
        <v>-2.0391171111842701E-3</v>
      </c>
      <c r="J172" s="5">
        <v>-0.18593671739185899</v>
      </c>
      <c r="K172" s="5">
        <v>0.620346337188729</v>
      </c>
      <c r="L172" s="54">
        <v>0.175310257306456</v>
      </c>
      <c r="M172" s="5" t="s">
        <v>1029</v>
      </c>
      <c r="N172">
        <f t="shared" si="17"/>
        <v>0</v>
      </c>
      <c r="O172">
        <f t="shared" si="18"/>
        <v>0</v>
      </c>
      <c r="P172">
        <f t="shared" si="19"/>
        <v>0</v>
      </c>
      <c r="Q172">
        <f t="shared" si="23"/>
        <v>0</v>
      </c>
      <c r="R172">
        <f t="shared" si="20"/>
        <v>0</v>
      </c>
    </row>
    <row r="173" spans="1:18" ht="17" thickTop="1" thickBot="1" x14ac:dyDescent="0.5">
      <c r="A173" s="50" t="s">
        <v>147</v>
      </c>
      <c r="B173" s="3" t="s">
        <v>491</v>
      </c>
      <c r="C173" s="3" t="s">
        <v>500</v>
      </c>
      <c r="D173" s="3" t="s">
        <v>501</v>
      </c>
      <c r="E173" s="3" t="str">
        <f t="shared" si="21"/>
        <v>AF1505_February</v>
      </c>
      <c r="F173" s="10">
        <v>47678.269704310937</v>
      </c>
      <c r="G173" s="49" t="str">
        <f t="shared" si="22"/>
        <v>No shock</v>
      </c>
      <c r="H173" s="15">
        <f t="shared" si="16"/>
        <v>0</v>
      </c>
      <c r="I173" s="5">
        <v>-2.0391171111842701E-3</v>
      </c>
      <c r="J173" s="5">
        <v>-0.18593671739185899</v>
      </c>
      <c r="K173" s="5">
        <v>0.620346337188729</v>
      </c>
      <c r="L173" s="54">
        <v>0.175310257306456</v>
      </c>
      <c r="M173" s="5" t="s">
        <v>1029</v>
      </c>
      <c r="N173">
        <f t="shared" si="17"/>
        <v>0</v>
      </c>
      <c r="O173">
        <f t="shared" si="18"/>
        <v>0</v>
      </c>
      <c r="P173">
        <f t="shared" si="19"/>
        <v>0</v>
      </c>
      <c r="Q173">
        <f t="shared" si="23"/>
        <v>0</v>
      </c>
      <c r="R173">
        <f t="shared" si="20"/>
        <v>0</v>
      </c>
    </row>
    <row r="174" spans="1:18" ht="17" thickTop="1" thickBot="1" x14ac:dyDescent="0.5">
      <c r="A174" s="50" t="s">
        <v>147</v>
      </c>
      <c r="B174" s="3" t="s">
        <v>491</v>
      </c>
      <c r="C174" s="3" t="s">
        <v>502</v>
      </c>
      <c r="D174" s="3" t="s">
        <v>503</v>
      </c>
      <c r="E174" s="3" t="str">
        <f t="shared" si="21"/>
        <v>AF1506_February</v>
      </c>
      <c r="F174" s="10">
        <v>65995.921404259017</v>
      </c>
      <c r="G174" s="49" t="str">
        <f t="shared" si="22"/>
        <v>No shock</v>
      </c>
      <c r="H174" s="15">
        <f t="shared" si="16"/>
        <v>0</v>
      </c>
      <c r="I174" s="5">
        <v>-2.0391171111842701E-3</v>
      </c>
      <c r="J174" s="5">
        <v>-0.18593671739185899</v>
      </c>
      <c r="K174" s="5">
        <v>0.620346337188729</v>
      </c>
      <c r="L174" s="54">
        <v>0.175310257306456</v>
      </c>
      <c r="M174" s="5" t="s">
        <v>1029</v>
      </c>
      <c r="N174">
        <f t="shared" si="17"/>
        <v>0</v>
      </c>
      <c r="O174">
        <f t="shared" si="18"/>
        <v>0</v>
      </c>
      <c r="P174">
        <f t="shared" si="19"/>
        <v>0</v>
      </c>
      <c r="Q174">
        <f t="shared" si="23"/>
        <v>0</v>
      </c>
      <c r="R174">
        <f t="shared" si="20"/>
        <v>0</v>
      </c>
    </row>
    <row r="175" spans="1:18" ht="17" thickTop="1" thickBot="1" x14ac:dyDescent="0.5">
      <c r="A175" s="50" t="s">
        <v>147</v>
      </c>
      <c r="B175" s="3" t="s">
        <v>491</v>
      </c>
      <c r="C175" s="3" t="s">
        <v>504</v>
      </c>
      <c r="D175" s="3" t="s">
        <v>505</v>
      </c>
      <c r="E175" s="3" t="str">
        <f t="shared" si="21"/>
        <v>AF1507_February</v>
      </c>
      <c r="F175" s="10">
        <v>71397.522618927876</v>
      </c>
      <c r="G175" s="49" t="str">
        <f t="shared" si="22"/>
        <v>No shock</v>
      </c>
      <c r="H175" s="15">
        <f t="shared" si="16"/>
        <v>0</v>
      </c>
      <c r="I175" s="5">
        <v>-2.0391171111842701E-3</v>
      </c>
      <c r="J175" s="5">
        <v>-0.18593671739185899</v>
      </c>
      <c r="K175" s="5">
        <v>0.620346337188729</v>
      </c>
      <c r="L175" s="54">
        <v>0.175310257306456</v>
      </c>
      <c r="M175" s="5" t="s">
        <v>1029</v>
      </c>
      <c r="N175">
        <f t="shared" si="17"/>
        <v>0</v>
      </c>
      <c r="O175">
        <f t="shared" si="18"/>
        <v>0</v>
      </c>
      <c r="P175">
        <f t="shared" si="19"/>
        <v>0</v>
      </c>
      <c r="Q175">
        <f t="shared" si="23"/>
        <v>0</v>
      </c>
      <c r="R175">
        <f t="shared" si="20"/>
        <v>0</v>
      </c>
    </row>
    <row r="176" spans="1:18" ht="17" thickTop="1" thickBot="1" x14ac:dyDescent="0.5">
      <c r="A176" s="50" t="s">
        <v>147</v>
      </c>
      <c r="B176" s="3" t="s">
        <v>491</v>
      </c>
      <c r="C176" s="3" t="s">
        <v>506</v>
      </c>
      <c r="D176" s="3" t="s">
        <v>507</v>
      </c>
      <c r="E176" s="3" t="str">
        <f t="shared" si="21"/>
        <v>AF1508_February</v>
      </c>
      <c r="F176" s="10">
        <v>43354.742530853924</v>
      </c>
      <c r="G176" s="49" t="str">
        <f t="shared" si="22"/>
        <v>No shock</v>
      </c>
      <c r="H176" s="15">
        <f t="shared" si="16"/>
        <v>0</v>
      </c>
      <c r="I176" s="5">
        <v>-1.72304359232585E-2</v>
      </c>
      <c r="J176" s="5">
        <v>-0.25774203257747502</v>
      </c>
      <c r="K176" s="5">
        <v>0.620346337188729</v>
      </c>
      <c r="L176" s="54">
        <v>0.175310257306456</v>
      </c>
      <c r="M176" s="5" t="s">
        <v>1030</v>
      </c>
      <c r="N176">
        <f t="shared" si="17"/>
        <v>0</v>
      </c>
      <c r="O176">
        <f t="shared" si="18"/>
        <v>0</v>
      </c>
      <c r="P176">
        <f t="shared" si="19"/>
        <v>0</v>
      </c>
      <c r="Q176">
        <f t="shared" si="23"/>
        <v>0</v>
      </c>
      <c r="R176">
        <f t="shared" si="20"/>
        <v>0</v>
      </c>
    </row>
    <row r="177" spans="1:18" ht="17" thickTop="1" thickBot="1" x14ac:dyDescent="0.5">
      <c r="A177" s="50" t="s">
        <v>147</v>
      </c>
      <c r="B177" s="3" t="s">
        <v>491</v>
      </c>
      <c r="C177" s="3" t="s">
        <v>508</v>
      </c>
      <c r="D177" s="3" t="s">
        <v>509</v>
      </c>
      <c r="E177" s="3" t="str">
        <f t="shared" si="21"/>
        <v>AF1509_February</v>
      </c>
      <c r="F177" s="10">
        <v>49121.999072812396</v>
      </c>
      <c r="G177" s="49" t="str">
        <f t="shared" si="22"/>
        <v>No shock</v>
      </c>
      <c r="H177" s="15">
        <f t="shared" si="16"/>
        <v>0</v>
      </c>
      <c r="I177" s="5">
        <v>-2.0391171111842701E-3</v>
      </c>
      <c r="J177" s="5">
        <v>-0.18593671739185899</v>
      </c>
      <c r="K177" s="5">
        <v>0.620346337188729</v>
      </c>
      <c r="L177" s="54">
        <v>0.175310257306456</v>
      </c>
      <c r="M177" s="5" t="s">
        <v>1029</v>
      </c>
      <c r="N177">
        <f t="shared" si="17"/>
        <v>0</v>
      </c>
      <c r="O177">
        <f t="shared" si="18"/>
        <v>0</v>
      </c>
      <c r="P177">
        <f t="shared" si="19"/>
        <v>0</v>
      </c>
      <c r="Q177">
        <f t="shared" si="23"/>
        <v>0</v>
      </c>
      <c r="R177">
        <f t="shared" si="20"/>
        <v>0</v>
      </c>
    </row>
    <row r="178" spans="1:18" ht="17" thickTop="1" thickBot="1" x14ac:dyDescent="0.5">
      <c r="A178" s="50" t="s">
        <v>147</v>
      </c>
      <c r="B178" s="3" t="s">
        <v>491</v>
      </c>
      <c r="C178" s="3" t="s">
        <v>510</v>
      </c>
      <c r="D178" s="3" t="s">
        <v>511</v>
      </c>
      <c r="E178" s="3" t="str">
        <f t="shared" si="21"/>
        <v>AF1510_February</v>
      </c>
      <c r="F178" s="10">
        <v>38569.0514729028</v>
      </c>
      <c r="G178" s="49" t="str">
        <f t="shared" si="22"/>
        <v>No shock</v>
      </c>
      <c r="H178" s="15">
        <f t="shared" si="16"/>
        <v>0</v>
      </c>
      <c r="I178" s="5">
        <v>-2.0391171111842701E-3</v>
      </c>
      <c r="J178" s="5">
        <v>-0.18593671739185899</v>
      </c>
      <c r="K178" s="5">
        <v>0.620346337188729</v>
      </c>
      <c r="L178" s="54">
        <v>0.175310257306456</v>
      </c>
      <c r="M178" s="5" t="s">
        <v>1029</v>
      </c>
      <c r="N178">
        <f t="shared" si="17"/>
        <v>0</v>
      </c>
      <c r="O178">
        <f t="shared" si="18"/>
        <v>0</v>
      </c>
      <c r="P178">
        <f t="shared" si="19"/>
        <v>0</v>
      </c>
      <c r="Q178">
        <f t="shared" si="23"/>
        <v>0</v>
      </c>
      <c r="R178">
        <f t="shared" si="20"/>
        <v>0</v>
      </c>
    </row>
    <row r="179" spans="1:18" ht="17" thickTop="1" thickBot="1" x14ac:dyDescent="0.5">
      <c r="A179" s="50" t="s">
        <v>147</v>
      </c>
      <c r="B179" s="3" t="s">
        <v>491</v>
      </c>
      <c r="C179" s="3" t="s">
        <v>512</v>
      </c>
      <c r="D179" s="3" t="s">
        <v>513</v>
      </c>
      <c r="E179" s="3" t="str">
        <f t="shared" si="21"/>
        <v>AF1511_February</v>
      </c>
      <c r="F179" s="10">
        <v>49878.869008730217</v>
      </c>
      <c r="G179" s="49" t="str">
        <f t="shared" si="22"/>
        <v>No shock</v>
      </c>
      <c r="H179" s="15">
        <f t="shared" si="16"/>
        <v>0</v>
      </c>
      <c r="I179" s="5">
        <v>-2.0391171111842701E-3</v>
      </c>
      <c r="J179" s="5">
        <v>-0.18593671739185899</v>
      </c>
      <c r="K179" s="5">
        <v>0.620346337188729</v>
      </c>
      <c r="L179" s="54">
        <v>0.175310257306456</v>
      </c>
      <c r="M179" s="5" t="s">
        <v>1029</v>
      </c>
      <c r="N179">
        <f t="shared" si="17"/>
        <v>0</v>
      </c>
      <c r="O179">
        <f t="shared" si="18"/>
        <v>0</v>
      </c>
      <c r="P179">
        <f t="shared" si="19"/>
        <v>0</v>
      </c>
      <c r="Q179">
        <f t="shared" si="23"/>
        <v>0</v>
      </c>
      <c r="R179">
        <f t="shared" si="20"/>
        <v>0</v>
      </c>
    </row>
    <row r="180" spans="1:18" ht="17" thickTop="1" thickBot="1" x14ac:dyDescent="0.5">
      <c r="A180" s="50" t="s">
        <v>147</v>
      </c>
      <c r="B180" s="3" t="s">
        <v>491</v>
      </c>
      <c r="C180" s="3" t="s">
        <v>514</v>
      </c>
      <c r="D180" s="3" t="s">
        <v>515</v>
      </c>
      <c r="E180" s="3" t="str">
        <f t="shared" si="21"/>
        <v>AF1512_February</v>
      </c>
      <c r="F180" s="10">
        <v>32317.607579902706</v>
      </c>
      <c r="G180" s="49" t="str">
        <f t="shared" si="22"/>
        <v>No shock</v>
      </c>
      <c r="H180" s="15">
        <f t="shared" si="16"/>
        <v>0</v>
      </c>
      <c r="I180" s="5">
        <v>-2.0391171111842701E-3</v>
      </c>
      <c r="J180" s="5">
        <v>-0.18593671739185899</v>
      </c>
      <c r="K180" s="5">
        <v>0.620346337188729</v>
      </c>
      <c r="L180" s="54">
        <v>0.175310257306456</v>
      </c>
      <c r="M180" s="5" t="s">
        <v>1029</v>
      </c>
      <c r="N180">
        <f t="shared" si="17"/>
        <v>0</v>
      </c>
      <c r="O180">
        <f t="shared" si="18"/>
        <v>0</v>
      </c>
      <c r="P180">
        <f t="shared" si="19"/>
        <v>0</v>
      </c>
      <c r="Q180">
        <f t="shared" si="23"/>
        <v>0</v>
      </c>
      <c r="R180">
        <f t="shared" si="20"/>
        <v>0</v>
      </c>
    </row>
    <row r="181" spans="1:18" ht="17" thickTop="1" thickBot="1" x14ac:dyDescent="0.5">
      <c r="A181" s="50" t="s">
        <v>147</v>
      </c>
      <c r="B181" s="3" t="s">
        <v>491</v>
      </c>
      <c r="C181" s="3" t="s">
        <v>516</v>
      </c>
      <c r="D181" s="3" t="s">
        <v>517</v>
      </c>
      <c r="E181" s="3" t="str">
        <f t="shared" si="21"/>
        <v>AF1513_February</v>
      </c>
      <c r="F181" s="10">
        <v>41239.564674468711</v>
      </c>
      <c r="G181" s="49" t="str">
        <f t="shared" si="22"/>
        <v>No shock</v>
      </c>
      <c r="H181" s="15">
        <f t="shared" si="16"/>
        <v>0</v>
      </c>
      <c r="I181" s="5">
        <v>-2.0391171111842701E-3</v>
      </c>
      <c r="J181" s="5">
        <v>-0.18593671739185899</v>
      </c>
      <c r="K181" s="5">
        <v>0.620346337188729</v>
      </c>
      <c r="L181" s="54">
        <v>0.175310257306456</v>
      </c>
      <c r="M181" s="5" t="s">
        <v>1029</v>
      </c>
      <c r="N181">
        <f t="shared" si="17"/>
        <v>0</v>
      </c>
      <c r="O181">
        <f t="shared" si="18"/>
        <v>0</v>
      </c>
      <c r="P181">
        <f t="shared" si="19"/>
        <v>0</v>
      </c>
      <c r="Q181">
        <f t="shared" si="23"/>
        <v>0</v>
      </c>
      <c r="R181">
        <f t="shared" si="20"/>
        <v>0</v>
      </c>
    </row>
    <row r="182" spans="1:18" ht="17" thickTop="1" thickBot="1" x14ac:dyDescent="0.5">
      <c r="A182" s="50" t="s">
        <v>147</v>
      </c>
      <c r="B182" s="3" t="s">
        <v>491</v>
      </c>
      <c r="C182" s="3" t="s">
        <v>518</v>
      </c>
      <c r="D182" s="3" t="s">
        <v>519</v>
      </c>
      <c r="E182" s="3" t="str">
        <f t="shared" si="21"/>
        <v>AF1514_February</v>
      </c>
      <c r="F182" s="10">
        <v>31928.619986404537</v>
      </c>
      <c r="G182" s="49" t="str">
        <f t="shared" si="22"/>
        <v>No shock</v>
      </c>
      <c r="H182" s="15">
        <f t="shared" si="16"/>
        <v>0</v>
      </c>
      <c r="I182" s="5">
        <v>-2.0391171111842701E-3</v>
      </c>
      <c r="J182" s="5">
        <v>-0.18593671739185899</v>
      </c>
      <c r="K182" s="5">
        <v>0.620346337188729</v>
      </c>
      <c r="L182" s="54">
        <v>0.175310257306456</v>
      </c>
      <c r="M182" s="5" t="s">
        <v>1029</v>
      </c>
      <c r="N182">
        <f t="shared" si="17"/>
        <v>0</v>
      </c>
      <c r="O182">
        <f t="shared" si="18"/>
        <v>0</v>
      </c>
      <c r="P182">
        <f t="shared" si="19"/>
        <v>0</v>
      </c>
      <c r="Q182">
        <f t="shared" si="23"/>
        <v>0</v>
      </c>
      <c r="R182">
        <f t="shared" si="20"/>
        <v>0</v>
      </c>
    </row>
    <row r="183" spans="1:18" ht="17" thickTop="1" thickBot="1" x14ac:dyDescent="0.5">
      <c r="A183" s="50" t="s">
        <v>147</v>
      </c>
      <c r="B183" s="3" t="s">
        <v>491</v>
      </c>
      <c r="C183" s="3" t="s">
        <v>520</v>
      </c>
      <c r="D183" s="3" t="s">
        <v>521</v>
      </c>
      <c r="E183" s="3" t="str">
        <f t="shared" si="21"/>
        <v>AF1515_February</v>
      </c>
      <c r="F183" s="10">
        <v>45983.613975665248</v>
      </c>
      <c r="G183" s="49" t="str">
        <f t="shared" si="22"/>
        <v>No shock</v>
      </c>
      <c r="H183" s="15">
        <f t="shared" si="16"/>
        <v>0</v>
      </c>
      <c r="I183" s="5">
        <v>-2.0391171111842701E-3</v>
      </c>
      <c r="J183" s="5">
        <v>-0.18593671739185899</v>
      </c>
      <c r="K183" s="5">
        <v>0.620346337188729</v>
      </c>
      <c r="L183" s="54">
        <v>0.175310257306456</v>
      </c>
      <c r="M183" s="5" t="s">
        <v>1029</v>
      </c>
      <c r="N183">
        <f t="shared" si="17"/>
        <v>0</v>
      </c>
      <c r="O183">
        <f t="shared" si="18"/>
        <v>0</v>
      </c>
      <c r="P183">
        <f t="shared" si="19"/>
        <v>0</v>
      </c>
      <c r="Q183">
        <f t="shared" si="23"/>
        <v>0</v>
      </c>
      <c r="R183">
        <f t="shared" si="20"/>
        <v>0</v>
      </c>
    </row>
    <row r="184" spans="1:18" ht="17" thickTop="1" thickBot="1" x14ac:dyDescent="0.5">
      <c r="A184" s="50" t="s">
        <v>147</v>
      </c>
      <c r="B184" s="3" t="s">
        <v>522</v>
      </c>
      <c r="C184" s="3" t="s">
        <v>523</v>
      </c>
      <c r="D184" s="3" t="s">
        <v>524</v>
      </c>
      <c r="E184" s="3" t="str">
        <f t="shared" si="21"/>
        <v>AF1601_February</v>
      </c>
      <c r="F184" s="10">
        <v>19269.770427308591</v>
      </c>
      <c r="G184" s="49" t="str">
        <f t="shared" si="22"/>
        <v>No shock</v>
      </c>
      <c r="H184" s="15">
        <f t="shared" si="16"/>
        <v>0</v>
      </c>
      <c r="I184" s="5">
        <v>-3.7687106690306997E-2</v>
      </c>
      <c r="J184" s="5">
        <v>-0.21010256751919301</v>
      </c>
      <c r="K184" s="5">
        <v>0.60989781606892401</v>
      </c>
      <c r="L184" s="54">
        <v>4.2506336537888802E-2</v>
      </c>
      <c r="M184" s="5" t="s">
        <v>1030</v>
      </c>
      <c r="N184">
        <f t="shared" si="17"/>
        <v>0</v>
      </c>
      <c r="O184">
        <f t="shared" si="18"/>
        <v>0</v>
      </c>
      <c r="P184">
        <f t="shared" si="19"/>
        <v>0</v>
      </c>
      <c r="Q184">
        <f t="shared" si="23"/>
        <v>0</v>
      </c>
      <c r="R184">
        <f t="shared" si="20"/>
        <v>0</v>
      </c>
    </row>
    <row r="185" spans="1:18" ht="17" thickTop="1" thickBot="1" x14ac:dyDescent="0.5">
      <c r="A185" s="50" t="s">
        <v>147</v>
      </c>
      <c r="B185" s="3" t="s">
        <v>522</v>
      </c>
      <c r="C185" s="3" t="s">
        <v>525</v>
      </c>
      <c r="D185" s="3" t="s">
        <v>526</v>
      </c>
      <c r="E185" s="3" t="str">
        <f t="shared" si="21"/>
        <v>AF1602_February</v>
      </c>
      <c r="F185" s="10">
        <v>43314.616355697653</v>
      </c>
      <c r="G185" s="49" t="str">
        <f t="shared" si="22"/>
        <v>No shock</v>
      </c>
      <c r="H185" s="15">
        <f t="shared" si="16"/>
        <v>0</v>
      </c>
      <c r="I185" s="5">
        <v>-3.37530832143793E-4</v>
      </c>
      <c r="J185" s="5">
        <v>-0.208422868349186</v>
      </c>
      <c r="K185" s="5">
        <v>0.60989781606892401</v>
      </c>
      <c r="L185" s="54">
        <v>4.2506336537888802E-2</v>
      </c>
      <c r="M185" s="5" t="s">
        <v>1029</v>
      </c>
      <c r="N185">
        <f t="shared" si="17"/>
        <v>0</v>
      </c>
      <c r="O185">
        <f t="shared" si="18"/>
        <v>0</v>
      </c>
      <c r="P185">
        <f t="shared" si="19"/>
        <v>0</v>
      </c>
      <c r="Q185">
        <f t="shared" si="23"/>
        <v>0</v>
      </c>
      <c r="R185">
        <f t="shared" si="20"/>
        <v>0</v>
      </c>
    </row>
    <row r="186" spans="1:18" ht="17" thickTop="1" thickBot="1" x14ac:dyDescent="0.5">
      <c r="A186" s="50" t="s">
        <v>147</v>
      </c>
      <c r="B186" s="3" t="s">
        <v>522</v>
      </c>
      <c r="C186" s="3" t="s">
        <v>527</v>
      </c>
      <c r="D186" s="3" t="s">
        <v>528</v>
      </c>
      <c r="E186" s="3" t="str">
        <f t="shared" si="21"/>
        <v>AF1603_February</v>
      </c>
      <c r="F186" s="10">
        <v>15879.107202756784</v>
      </c>
      <c r="G186" s="49" t="str">
        <f t="shared" si="22"/>
        <v>No shock</v>
      </c>
      <c r="H186" s="15">
        <f t="shared" si="16"/>
        <v>0</v>
      </c>
      <c r="I186" s="5">
        <v>-3.37530832143793E-4</v>
      </c>
      <c r="J186" s="5">
        <v>-0.208422868349186</v>
      </c>
      <c r="K186" s="5">
        <v>0.60989781606892401</v>
      </c>
      <c r="L186" s="54">
        <v>4.2506336537888802E-2</v>
      </c>
      <c r="M186" s="5" t="s">
        <v>1029</v>
      </c>
      <c r="N186">
        <f t="shared" si="17"/>
        <v>0</v>
      </c>
      <c r="O186">
        <f t="shared" si="18"/>
        <v>0</v>
      </c>
      <c r="P186">
        <f t="shared" si="19"/>
        <v>0</v>
      </c>
      <c r="Q186">
        <f t="shared" si="23"/>
        <v>0</v>
      </c>
      <c r="R186">
        <f t="shared" si="20"/>
        <v>0</v>
      </c>
    </row>
    <row r="187" spans="1:18" ht="17" thickTop="1" thickBot="1" x14ac:dyDescent="0.5">
      <c r="A187" s="50" t="s">
        <v>147</v>
      </c>
      <c r="B187" s="3" t="s">
        <v>522</v>
      </c>
      <c r="C187" s="3" t="s">
        <v>529</v>
      </c>
      <c r="D187" s="3" t="s">
        <v>530</v>
      </c>
      <c r="E187" s="3" t="str">
        <f t="shared" si="21"/>
        <v>AF1604_February</v>
      </c>
      <c r="F187" s="10">
        <v>31424.079336350213</v>
      </c>
      <c r="G187" s="49" t="str">
        <f t="shared" si="22"/>
        <v>No shock</v>
      </c>
      <c r="H187" s="15">
        <f t="shared" si="16"/>
        <v>0</v>
      </c>
      <c r="I187" s="5">
        <v>-3.37530832143793E-4</v>
      </c>
      <c r="J187" s="5">
        <v>-0.208422868349186</v>
      </c>
      <c r="K187" s="5">
        <v>0.60989781606892401</v>
      </c>
      <c r="L187" s="54">
        <v>4.2506336537888802E-2</v>
      </c>
      <c r="M187" s="5" t="s">
        <v>1029</v>
      </c>
      <c r="N187">
        <f t="shared" si="17"/>
        <v>0</v>
      </c>
      <c r="O187">
        <f t="shared" si="18"/>
        <v>0</v>
      </c>
      <c r="P187">
        <f t="shared" si="19"/>
        <v>0</v>
      </c>
      <c r="Q187">
        <f t="shared" si="23"/>
        <v>0</v>
      </c>
      <c r="R187">
        <f t="shared" si="20"/>
        <v>0</v>
      </c>
    </row>
    <row r="188" spans="1:18" ht="17" thickTop="1" thickBot="1" x14ac:dyDescent="0.5">
      <c r="A188" s="50" t="s">
        <v>147</v>
      </c>
      <c r="B188" s="3" t="s">
        <v>522</v>
      </c>
      <c r="C188" s="3" t="s">
        <v>531</v>
      </c>
      <c r="D188" s="3" t="s">
        <v>532</v>
      </c>
      <c r="E188" s="3" t="str">
        <f t="shared" si="21"/>
        <v>AF1605_February</v>
      </c>
      <c r="F188" s="10">
        <v>25430.458649120239</v>
      </c>
      <c r="G188" s="49" t="str">
        <f t="shared" si="22"/>
        <v>No shock</v>
      </c>
      <c r="H188" s="15">
        <f t="shared" si="16"/>
        <v>0</v>
      </c>
      <c r="I188" s="5">
        <v>-3.37530832143793E-4</v>
      </c>
      <c r="J188" s="5">
        <v>-0.208422868349186</v>
      </c>
      <c r="K188" s="5">
        <v>0.60989781606892401</v>
      </c>
      <c r="L188" s="54">
        <v>4.2506336537888802E-2</v>
      </c>
      <c r="M188" s="5" t="s">
        <v>1029</v>
      </c>
      <c r="N188">
        <f t="shared" si="17"/>
        <v>0</v>
      </c>
      <c r="O188">
        <f t="shared" si="18"/>
        <v>0</v>
      </c>
      <c r="P188">
        <f t="shared" si="19"/>
        <v>0</v>
      </c>
      <c r="Q188">
        <f t="shared" si="23"/>
        <v>0</v>
      </c>
      <c r="R188">
        <f t="shared" si="20"/>
        <v>0</v>
      </c>
    </row>
    <row r="189" spans="1:18" ht="17" thickTop="1" thickBot="1" x14ac:dyDescent="0.5">
      <c r="A189" s="50" t="s">
        <v>147</v>
      </c>
      <c r="B189" s="3" t="s">
        <v>522</v>
      </c>
      <c r="C189" s="3" t="s">
        <v>533</v>
      </c>
      <c r="D189" s="3" t="s">
        <v>534</v>
      </c>
      <c r="E189" s="3" t="str">
        <f t="shared" si="21"/>
        <v>AF1606_February</v>
      </c>
      <c r="F189" s="10">
        <v>45703.028715585431</v>
      </c>
      <c r="G189" s="49" t="str">
        <f t="shared" si="22"/>
        <v>No shock</v>
      </c>
      <c r="H189" s="15">
        <f t="shared" si="16"/>
        <v>0</v>
      </c>
      <c r="I189" s="5">
        <v>-3.37530832143793E-4</v>
      </c>
      <c r="J189" s="5">
        <v>-0.208422868349186</v>
      </c>
      <c r="K189" s="5">
        <v>0.60989781606892401</v>
      </c>
      <c r="L189" s="54">
        <v>4.2506336537888802E-2</v>
      </c>
      <c r="M189" s="5" t="s">
        <v>1029</v>
      </c>
      <c r="N189">
        <f t="shared" si="17"/>
        <v>0</v>
      </c>
      <c r="O189">
        <f t="shared" si="18"/>
        <v>0</v>
      </c>
      <c r="P189">
        <f t="shared" si="19"/>
        <v>0</v>
      </c>
      <c r="Q189">
        <f t="shared" si="23"/>
        <v>0</v>
      </c>
      <c r="R189">
        <f t="shared" si="20"/>
        <v>0</v>
      </c>
    </row>
    <row r="190" spans="1:18" ht="17" thickTop="1" thickBot="1" x14ac:dyDescent="0.5">
      <c r="A190" s="50" t="s">
        <v>147</v>
      </c>
      <c r="B190" s="3" t="s">
        <v>522</v>
      </c>
      <c r="C190" s="3" t="s">
        <v>535</v>
      </c>
      <c r="D190" s="3" t="s">
        <v>536</v>
      </c>
      <c r="E190" s="3" t="str">
        <f t="shared" si="21"/>
        <v>AF1607_February</v>
      </c>
      <c r="F190" s="10">
        <v>20382.959485486153</v>
      </c>
      <c r="G190" s="49" t="str">
        <f t="shared" si="22"/>
        <v>No shock</v>
      </c>
      <c r="H190" s="15">
        <f t="shared" si="16"/>
        <v>0</v>
      </c>
      <c r="I190" s="5">
        <v>-3.37530832143793E-4</v>
      </c>
      <c r="J190" s="5">
        <v>-0.208422868349186</v>
      </c>
      <c r="K190" s="5">
        <v>0.60989781606892401</v>
      </c>
      <c r="L190" s="54">
        <v>4.2506336537888802E-2</v>
      </c>
      <c r="M190" s="5" t="s">
        <v>1029</v>
      </c>
      <c r="N190">
        <f t="shared" si="17"/>
        <v>0</v>
      </c>
      <c r="O190">
        <f t="shared" si="18"/>
        <v>0</v>
      </c>
      <c r="P190">
        <f t="shared" si="19"/>
        <v>0</v>
      </c>
      <c r="Q190">
        <f t="shared" si="23"/>
        <v>0</v>
      </c>
      <c r="R190">
        <f t="shared" si="20"/>
        <v>0</v>
      </c>
    </row>
    <row r="191" spans="1:18" ht="17" thickTop="1" thickBot="1" x14ac:dyDescent="0.5">
      <c r="A191" s="50" t="s">
        <v>147</v>
      </c>
      <c r="B191" s="3" t="s">
        <v>522</v>
      </c>
      <c r="C191" s="3" t="s">
        <v>537</v>
      </c>
      <c r="D191" s="3" t="s">
        <v>538</v>
      </c>
      <c r="E191" s="3" t="str">
        <f t="shared" si="21"/>
        <v>AF1608_February</v>
      </c>
      <c r="F191" s="10">
        <v>23522.275417839603</v>
      </c>
      <c r="G191" s="49" t="str">
        <f t="shared" si="22"/>
        <v>No shock</v>
      </c>
      <c r="H191" s="15">
        <f t="shared" si="16"/>
        <v>0</v>
      </c>
      <c r="I191" s="5">
        <v>-3.37530832143793E-4</v>
      </c>
      <c r="J191" s="5">
        <v>-0.208422868349186</v>
      </c>
      <c r="K191" s="5">
        <v>0.60989781606892401</v>
      </c>
      <c r="L191" s="54">
        <v>4.2506336537888802E-2</v>
      </c>
      <c r="M191" s="5" t="s">
        <v>1029</v>
      </c>
      <c r="N191">
        <f t="shared" si="17"/>
        <v>0</v>
      </c>
      <c r="O191">
        <f t="shared" si="18"/>
        <v>0</v>
      </c>
      <c r="P191">
        <f t="shared" si="19"/>
        <v>0</v>
      </c>
      <c r="Q191">
        <f t="shared" si="23"/>
        <v>0</v>
      </c>
      <c r="R191">
        <f t="shared" si="20"/>
        <v>0</v>
      </c>
    </row>
    <row r="192" spans="1:18" ht="17" thickTop="1" thickBot="1" x14ac:dyDescent="0.5">
      <c r="A192" s="50" t="s">
        <v>147</v>
      </c>
      <c r="B192" s="3" t="s">
        <v>539</v>
      </c>
      <c r="C192" s="3" t="s">
        <v>540</v>
      </c>
      <c r="D192" s="3" t="s">
        <v>541</v>
      </c>
      <c r="E192" s="3" t="str">
        <f t="shared" si="21"/>
        <v>AF1701_February</v>
      </c>
      <c r="F192" s="10">
        <v>118273.52959525074</v>
      </c>
      <c r="G192" s="49" t="str">
        <f t="shared" si="22"/>
        <v>Shock</v>
      </c>
      <c r="H192" s="15">
        <f t="shared" si="16"/>
        <v>1</v>
      </c>
      <c r="I192" s="5">
        <v>7.9784087254477803E-2</v>
      </c>
      <c r="J192" s="5">
        <v>-0.33006948867597902</v>
      </c>
      <c r="K192" s="5">
        <v>0.24717584053747799</v>
      </c>
      <c r="L192" s="54">
        <v>3.07363742947987E-2</v>
      </c>
      <c r="M192" s="5" t="s">
        <v>1030</v>
      </c>
      <c r="N192">
        <f t="shared" si="17"/>
        <v>0</v>
      </c>
      <c r="O192">
        <f t="shared" si="18"/>
        <v>0</v>
      </c>
      <c r="P192">
        <f t="shared" si="19"/>
        <v>1</v>
      </c>
      <c r="Q192">
        <f t="shared" si="23"/>
        <v>0</v>
      </c>
      <c r="R192">
        <f t="shared" si="20"/>
        <v>0</v>
      </c>
    </row>
    <row r="193" spans="1:18" ht="17" thickTop="1" thickBot="1" x14ac:dyDescent="0.5">
      <c r="A193" s="50" t="s">
        <v>147</v>
      </c>
      <c r="B193" s="3" t="s">
        <v>539</v>
      </c>
      <c r="C193" s="3" t="s">
        <v>542</v>
      </c>
      <c r="D193" s="3" t="s">
        <v>543</v>
      </c>
      <c r="E193" s="3" t="str">
        <f t="shared" si="21"/>
        <v>AF1702_February</v>
      </c>
      <c r="F193" s="10">
        <v>162251.89056735652</v>
      </c>
      <c r="G193" s="49" t="str">
        <f t="shared" si="22"/>
        <v>Shock</v>
      </c>
      <c r="H193" s="15">
        <f t="shared" si="16"/>
        <v>1</v>
      </c>
      <c r="I193" s="5">
        <v>1.04805513896416E-2</v>
      </c>
      <c r="J193" s="5">
        <v>-0.23504753709684401</v>
      </c>
      <c r="K193" s="5">
        <v>0.24717584053747799</v>
      </c>
      <c r="L193" s="54">
        <v>3.07363742947987E-2</v>
      </c>
      <c r="M193" s="5" t="s">
        <v>1029</v>
      </c>
      <c r="N193">
        <f t="shared" si="17"/>
        <v>0</v>
      </c>
      <c r="O193">
        <f t="shared" si="18"/>
        <v>0</v>
      </c>
      <c r="P193">
        <f t="shared" si="19"/>
        <v>1</v>
      </c>
      <c r="Q193">
        <f t="shared" si="23"/>
        <v>0</v>
      </c>
      <c r="R193">
        <f t="shared" si="20"/>
        <v>0</v>
      </c>
    </row>
    <row r="194" spans="1:18" ht="17" thickTop="1" thickBot="1" x14ac:dyDescent="0.5">
      <c r="A194" s="50" t="s">
        <v>147</v>
      </c>
      <c r="B194" s="3" t="s">
        <v>539</v>
      </c>
      <c r="C194" s="3" t="s">
        <v>544</v>
      </c>
      <c r="D194" s="3" t="s">
        <v>545</v>
      </c>
      <c r="E194" s="3" t="str">
        <f t="shared" si="21"/>
        <v>AF1703_February</v>
      </c>
      <c r="F194" s="10">
        <v>28192.317779127305</v>
      </c>
      <c r="G194" s="49" t="str">
        <f t="shared" si="22"/>
        <v>Shock</v>
      </c>
      <c r="H194" s="15">
        <f t="shared" si="16"/>
        <v>1</v>
      </c>
      <c r="I194" s="5">
        <v>1.04805513896416E-2</v>
      </c>
      <c r="J194" s="5">
        <v>-0.23504753709684401</v>
      </c>
      <c r="K194" s="5">
        <v>0.24717584053747799</v>
      </c>
      <c r="L194" s="54">
        <v>3.07363742947987E-2</v>
      </c>
      <c r="M194" s="5" t="s">
        <v>1029</v>
      </c>
      <c r="N194">
        <f t="shared" si="17"/>
        <v>0</v>
      </c>
      <c r="O194">
        <f t="shared" si="18"/>
        <v>0</v>
      </c>
      <c r="P194">
        <f t="shared" si="19"/>
        <v>1</v>
      </c>
      <c r="Q194">
        <f t="shared" si="23"/>
        <v>0</v>
      </c>
      <c r="R194">
        <f t="shared" si="20"/>
        <v>0</v>
      </c>
    </row>
    <row r="195" spans="1:18" ht="17" thickTop="1" thickBot="1" x14ac:dyDescent="0.5">
      <c r="A195" s="50" t="s">
        <v>147</v>
      </c>
      <c r="B195" s="3" t="s">
        <v>539</v>
      </c>
      <c r="C195" s="3" t="s">
        <v>546</v>
      </c>
      <c r="D195" s="3" t="s">
        <v>547</v>
      </c>
      <c r="E195" s="3" t="str">
        <f t="shared" si="21"/>
        <v>AF1704_February</v>
      </c>
      <c r="F195" s="10">
        <v>69827.077430857433</v>
      </c>
      <c r="G195" s="49" t="str">
        <f t="shared" si="22"/>
        <v>Shock</v>
      </c>
      <c r="H195" s="15">
        <f t="shared" ref="H195:H258" si="24">SUM(N195:R195)</f>
        <v>1</v>
      </c>
      <c r="I195" s="5">
        <v>1.04805513896416E-2</v>
      </c>
      <c r="J195" s="5">
        <v>-0.23504753709684401</v>
      </c>
      <c r="K195" s="5">
        <v>0.24717584053747799</v>
      </c>
      <c r="L195" s="54">
        <v>3.07363742947987E-2</v>
      </c>
      <c r="M195" s="5" t="s">
        <v>1029</v>
      </c>
      <c r="N195">
        <f t="shared" ref="N195:N258" si="25">IF(I195&gt;0.6, 1, 0)</f>
        <v>0</v>
      </c>
      <c r="O195">
        <f t="shared" ref="O195:O258" si="26">IF(J195&gt;0.6, 1, 0)</f>
        <v>0</v>
      </c>
      <c r="P195">
        <f t="shared" ref="P195:P258" si="27">IF(K195&lt;0.4, 1, 0)</f>
        <v>1</v>
      </c>
      <c r="Q195">
        <f t="shared" si="23"/>
        <v>0</v>
      </c>
      <c r="R195">
        <f t="shared" ref="R195:R258" si="28">IF(M195="Poor functionality", 1, 0)</f>
        <v>0</v>
      </c>
    </row>
    <row r="196" spans="1:18" ht="17" thickTop="1" thickBot="1" x14ac:dyDescent="0.5">
      <c r="A196" s="50" t="s">
        <v>147</v>
      </c>
      <c r="B196" s="3" t="s">
        <v>539</v>
      </c>
      <c r="C196" s="3" t="s">
        <v>548</v>
      </c>
      <c r="D196" s="3" t="s">
        <v>549</v>
      </c>
      <c r="E196" s="3" t="str">
        <f t="shared" ref="E196:E259" si="29">_xlfn.CONCAT(D196,"_",A196)</f>
        <v>AF1705_February</v>
      </c>
      <c r="F196" s="10">
        <v>28037.145351069263</v>
      </c>
      <c r="G196" s="49" t="str">
        <f t="shared" ref="G196:G259" si="30">IF(H196&gt;0, "Shock", "No shock")</f>
        <v>Shock</v>
      </c>
      <c r="H196" s="15">
        <f t="shared" si="24"/>
        <v>1</v>
      </c>
      <c r="I196" s="5">
        <v>1.04805513896416E-2</v>
      </c>
      <c r="J196" s="5">
        <v>-0.23504753709684401</v>
      </c>
      <c r="K196" s="5">
        <v>0.24717584053747799</v>
      </c>
      <c r="L196" s="54">
        <v>3.07363742947987E-2</v>
      </c>
      <c r="M196" s="5" t="s">
        <v>1029</v>
      </c>
      <c r="N196">
        <f t="shared" si="25"/>
        <v>0</v>
      </c>
      <c r="O196">
        <f t="shared" si="26"/>
        <v>0</v>
      </c>
      <c r="P196">
        <f t="shared" si="27"/>
        <v>1</v>
      </c>
      <c r="Q196">
        <f t="shared" ref="Q196:Q259" si="31">IF(L196&lt;-0.25, 1, 0)</f>
        <v>0</v>
      </c>
      <c r="R196">
        <f t="shared" si="28"/>
        <v>0</v>
      </c>
    </row>
    <row r="197" spans="1:18" ht="17" thickTop="1" thickBot="1" x14ac:dyDescent="0.5">
      <c r="A197" s="50" t="s">
        <v>147</v>
      </c>
      <c r="B197" s="3" t="s">
        <v>539</v>
      </c>
      <c r="C197" s="3" t="s">
        <v>550</v>
      </c>
      <c r="D197" s="3" t="s">
        <v>551</v>
      </c>
      <c r="E197" s="3" t="str">
        <f t="shared" si="29"/>
        <v>AF1706_February</v>
      </c>
      <c r="F197" s="10">
        <v>70836.421678920771</v>
      </c>
      <c r="G197" s="49" t="str">
        <f t="shared" si="30"/>
        <v>Shock</v>
      </c>
      <c r="H197" s="15">
        <f t="shared" si="24"/>
        <v>1</v>
      </c>
      <c r="I197" s="5">
        <v>1.04805513896416E-2</v>
      </c>
      <c r="J197" s="5">
        <v>-0.23504753709684401</v>
      </c>
      <c r="K197" s="5">
        <v>0.24717584053747799</v>
      </c>
      <c r="L197" s="54">
        <v>3.07363742947987E-2</v>
      </c>
      <c r="M197" s="5" t="s">
        <v>1029</v>
      </c>
      <c r="N197">
        <f t="shared" si="25"/>
        <v>0</v>
      </c>
      <c r="O197">
        <f t="shared" si="26"/>
        <v>0</v>
      </c>
      <c r="P197">
        <f t="shared" si="27"/>
        <v>1</v>
      </c>
      <c r="Q197">
        <f t="shared" si="31"/>
        <v>0</v>
      </c>
      <c r="R197">
        <f t="shared" si="28"/>
        <v>0</v>
      </c>
    </row>
    <row r="198" spans="1:18" ht="17" thickTop="1" thickBot="1" x14ac:dyDescent="0.5">
      <c r="A198" s="50" t="s">
        <v>147</v>
      </c>
      <c r="B198" s="3" t="s">
        <v>539</v>
      </c>
      <c r="C198" s="3" t="s">
        <v>552</v>
      </c>
      <c r="D198" s="3" t="s">
        <v>553</v>
      </c>
      <c r="E198" s="3" t="str">
        <f t="shared" si="29"/>
        <v>AF1707_February</v>
      </c>
      <c r="F198" s="10">
        <v>61350.547873758878</v>
      </c>
      <c r="G198" s="49" t="str">
        <f t="shared" si="30"/>
        <v>Shock</v>
      </c>
      <c r="H198" s="15">
        <f t="shared" si="24"/>
        <v>1</v>
      </c>
      <c r="I198" s="5">
        <v>2.9868941707715601E-2</v>
      </c>
      <c r="J198" s="5">
        <v>-2.3037849829637701E-2</v>
      </c>
      <c r="K198" s="5">
        <v>0.24717584053747799</v>
      </c>
      <c r="L198" s="54">
        <v>3.07363742947987E-2</v>
      </c>
      <c r="M198" s="5" t="s">
        <v>1030</v>
      </c>
      <c r="N198">
        <f t="shared" si="25"/>
        <v>0</v>
      </c>
      <c r="O198">
        <f t="shared" si="26"/>
        <v>0</v>
      </c>
      <c r="P198">
        <f t="shared" si="27"/>
        <v>1</v>
      </c>
      <c r="Q198">
        <f t="shared" si="31"/>
        <v>0</v>
      </c>
      <c r="R198">
        <f t="shared" si="28"/>
        <v>0</v>
      </c>
    </row>
    <row r="199" spans="1:18" ht="17" thickTop="1" thickBot="1" x14ac:dyDescent="0.5">
      <c r="A199" s="50" t="s">
        <v>147</v>
      </c>
      <c r="B199" s="3" t="s">
        <v>539</v>
      </c>
      <c r="C199" s="3" t="s">
        <v>554</v>
      </c>
      <c r="D199" s="3" t="s">
        <v>555</v>
      </c>
      <c r="E199" s="3" t="str">
        <f t="shared" si="29"/>
        <v>AF1708_February</v>
      </c>
      <c r="F199" s="10">
        <v>32101.827692170595</v>
      </c>
      <c r="G199" s="49" t="str">
        <f t="shared" si="30"/>
        <v>Shock</v>
      </c>
      <c r="H199" s="15">
        <f t="shared" si="24"/>
        <v>1</v>
      </c>
      <c r="I199" s="5">
        <v>1.04805513896416E-2</v>
      </c>
      <c r="J199" s="5">
        <v>-0.23504753709684401</v>
      </c>
      <c r="K199" s="5">
        <v>0.24717584053747799</v>
      </c>
      <c r="L199" s="54">
        <v>3.07363742947987E-2</v>
      </c>
      <c r="M199" s="5" t="s">
        <v>1029</v>
      </c>
      <c r="N199">
        <f t="shared" si="25"/>
        <v>0</v>
      </c>
      <c r="O199">
        <f t="shared" si="26"/>
        <v>0</v>
      </c>
      <c r="P199">
        <f t="shared" si="27"/>
        <v>1</v>
      </c>
      <c r="Q199">
        <f t="shared" si="31"/>
        <v>0</v>
      </c>
      <c r="R199">
        <f t="shared" si="28"/>
        <v>0</v>
      </c>
    </row>
    <row r="200" spans="1:18" ht="17" thickTop="1" thickBot="1" x14ac:dyDescent="0.5">
      <c r="A200" s="50" t="s">
        <v>147</v>
      </c>
      <c r="B200" s="3" t="s">
        <v>539</v>
      </c>
      <c r="C200" s="3" t="s">
        <v>556</v>
      </c>
      <c r="D200" s="3" t="s">
        <v>557</v>
      </c>
      <c r="E200" s="3" t="str">
        <f t="shared" si="29"/>
        <v>AF1709_February</v>
      </c>
      <c r="F200" s="10">
        <v>61944.91878126037</v>
      </c>
      <c r="G200" s="49" t="str">
        <f t="shared" si="30"/>
        <v>Shock</v>
      </c>
      <c r="H200" s="15">
        <f t="shared" si="24"/>
        <v>1</v>
      </c>
      <c r="I200" s="5">
        <v>1.04805513896416E-2</v>
      </c>
      <c r="J200" s="5">
        <v>-0.23504753709684401</v>
      </c>
      <c r="K200" s="5">
        <v>0.24717584053747799</v>
      </c>
      <c r="L200" s="54">
        <v>3.07363742947987E-2</v>
      </c>
      <c r="M200" s="5" t="s">
        <v>1029</v>
      </c>
      <c r="N200">
        <f t="shared" si="25"/>
        <v>0</v>
      </c>
      <c r="O200">
        <f t="shared" si="26"/>
        <v>0</v>
      </c>
      <c r="P200">
        <f t="shared" si="27"/>
        <v>1</v>
      </c>
      <c r="Q200">
        <f t="shared" si="31"/>
        <v>0</v>
      </c>
      <c r="R200">
        <f t="shared" si="28"/>
        <v>0</v>
      </c>
    </row>
    <row r="201" spans="1:18" ht="17" thickTop="1" thickBot="1" x14ac:dyDescent="0.5">
      <c r="A201" s="50" t="s">
        <v>147</v>
      </c>
      <c r="B201" s="3" t="s">
        <v>539</v>
      </c>
      <c r="C201" s="3" t="s">
        <v>558</v>
      </c>
      <c r="D201" s="3" t="s">
        <v>559</v>
      </c>
      <c r="E201" s="3" t="str">
        <f t="shared" si="29"/>
        <v>AF1710_February</v>
      </c>
      <c r="F201" s="10">
        <v>94671.130245302556</v>
      </c>
      <c r="G201" s="49" t="str">
        <f t="shared" si="30"/>
        <v>Shock</v>
      </c>
      <c r="H201" s="15">
        <f t="shared" si="24"/>
        <v>1</v>
      </c>
      <c r="I201" s="5">
        <v>1.04805513896416E-2</v>
      </c>
      <c r="J201" s="5">
        <v>-0.23504753709684401</v>
      </c>
      <c r="K201" s="5">
        <v>0.24717584053747799</v>
      </c>
      <c r="L201" s="54">
        <v>3.07363742947987E-2</v>
      </c>
      <c r="M201" s="5" t="s">
        <v>1029</v>
      </c>
      <c r="N201">
        <f t="shared" si="25"/>
        <v>0</v>
      </c>
      <c r="O201">
        <f t="shared" si="26"/>
        <v>0</v>
      </c>
      <c r="P201">
        <f t="shared" si="27"/>
        <v>1</v>
      </c>
      <c r="Q201">
        <f t="shared" si="31"/>
        <v>0</v>
      </c>
      <c r="R201">
        <f t="shared" si="28"/>
        <v>0</v>
      </c>
    </row>
    <row r="202" spans="1:18" ht="17" thickTop="1" thickBot="1" x14ac:dyDescent="0.5">
      <c r="A202" s="50" t="s">
        <v>147</v>
      </c>
      <c r="B202" s="3" t="s">
        <v>539</v>
      </c>
      <c r="C202" s="3" t="s">
        <v>560</v>
      </c>
      <c r="D202" s="3" t="s">
        <v>561</v>
      </c>
      <c r="E202" s="3" t="str">
        <f t="shared" si="29"/>
        <v>AF1711_February</v>
      </c>
      <c r="F202" s="10">
        <v>39167.653969463434</v>
      </c>
      <c r="G202" s="49" t="str">
        <f t="shared" si="30"/>
        <v>Shock</v>
      </c>
      <c r="H202" s="15">
        <f t="shared" si="24"/>
        <v>1</v>
      </c>
      <c r="I202" s="5">
        <v>-2.57617899746585E-2</v>
      </c>
      <c r="J202" s="5">
        <v>-9.7771935941406804E-2</v>
      </c>
      <c r="K202" s="5">
        <v>0.24717584053747799</v>
      </c>
      <c r="L202" s="54">
        <v>3.07363742947987E-2</v>
      </c>
      <c r="M202" s="5" t="s">
        <v>1030</v>
      </c>
      <c r="N202">
        <f t="shared" si="25"/>
        <v>0</v>
      </c>
      <c r="O202">
        <f t="shared" si="26"/>
        <v>0</v>
      </c>
      <c r="P202">
        <f t="shared" si="27"/>
        <v>1</v>
      </c>
      <c r="Q202">
        <f t="shared" si="31"/>
        <v>0</v>
      </c>
      <c r="R202">
        <f t="shared" si="28"/>
        <v>0</v>
      </c>
    </row>
    <row r="203" spans="1:18" ht="17" thickTop="1" thickBot="1" x14ac:dyDescent="0.5">
      <c r="A203" s="50" t="s">
        <v>147</v>
      </c>
      <c r="B203" s="3" t="s">
        <v>539</v>
      </c>
      <c r="C203" s="3" t="s">
        <v>562</v>
      </c>
      <c r="D203" s="3" t="s">
        <v>563</v>
      </c>
      <c r="E203" s="3" t="str">
        <f t="shared" si="29"/>
        <v>AF1712_February</v>
      </c>
      <c r="F203" s="10">
        <v>51249.772081853298</v>
      </c>
      <c r="G203" s="49" t="str">
        <f t="shared" si="30"/>
        <v>Shock</v>
      </c>
      <c r="H203" s="15">
        <f t="shared" si="24"/>
        <v>1</v>
      </c>
      <c r="I203" s="5">
        <v>1.04805513896416E-2</v>
      </c>
      <c r="J203" s="5">
        <v>-0.23504753709684401</v>
      </c>
      <c r="K203" s="5">
        <v>0.24717584053747799</v>
      </c>
      <c r="L203" s="54">
        <v>3.07363742947987E-2</v>
      </c>
      <c r="M203" s="5" t="s">
        <v>1029</v>
      </c>
      <c r="N203">
        <f t="shared" si="25"/>
        <v>0</v>
      </c>
      <c r="O203">
        <f t="shared" si="26"/>
        <v>0</v>
      </c>
      <c r="P203">
        <f t="shared" si="27"/>
        <v>1</v>
      </c>
      <c r="Q203">
        <f t="shared" si="31"/>
        <v>0</v>
      </c>
      <c r="R203">
        <f t="shared" si="28"/>
        <v>0</v>
      </c>
    </row>
    <row r="204" spans="1:18" ht="17" thickTop="1" thickBot="1" x14ac:dyDescent="0.5">
      <c r="A204" s="50" t="s">
        <v>147</v>
      </c>
      <c r="B204" s="3" t="s">
        <v>539</v>
      </c>
      <c r="C204" s="3" t="s">
        <v>564</v>
      </c>
      <c r="D204" s="3" t="s">
        <v>565</v>
      </c>
      <c r="E204" s="3" t="str">
        <f t="shared" si="29"/>
        <v>AF1713_February</v>
      </c>
      <c r="F204" s="10">
        <v>67675.358941306622</v>
      </c>
      <c r="G204" s="49" t="str">
        <f t="shared" si="30"/>
        <v>Shock</v>
      </c>
      <c r="H204" s="15">
        <f t="shared" si="24"/>
        <v>1</v>
      </c>
      <c r="I204" s="5">
        <v>1.04805513896416E-2</v>
      </c>
      <c r="J204" s="5">
        <v>-0.23504753709684401</v>
      </c>
      <c r="K204" s="5">
        <v>0.24717584053747799</v>
      </c>
      <c r="L204" s="54">
        <v>3.07363742947987E-2</v>
      </c>
      <c r="M204" s="5" t="s">
        <v>1029</v>
      </c>
      <c r="N204">
        <f t="shared" si="25"/>
        <v>0</v>
      </c>
      <c r="O204">
        <f t="shared" si="26"/>
        <v>0</v>
      </c>
      <c r="P204">
        <f t="shared" si="27"/>
        <v>1</v>
      </c>
      <c r="Q204">
        <f t="shared" si="31"/>
        <v>0</v>
      </c>
      <c r="R204">
        <f t="shared" si="28"/>
        <v>0</v>
      </c>
    </row>
    <row r="205" spans="1:18" ht="17" thickTop="1" thickBot="1" x14ac:dyDescent="0.5">
      <c r="A205" s="50" t="s">
        <v>147</v>
      </c>
      <c r="B205" s="3" t="s">
        <v>539</v>
      </c>
      <c r="C205" s="3" t="s">
        <v>566</v>
      </c>
      <c r="D205" s="3" t="s">
        <v>567</v>
      </c>
      <c r="E205" s="3" t="str">
        <f t="shared" si="29"/>
        <v>AF1714_February</v>
      </c>
      <c r="F205" s="10">
        <v>61387.126737310005</v>
      </c>
      <c r="G205" s="49" t="str">
        <f t="shared" si="30"/>
        <v>Shock</v>
      </c>
      <c r="H205" s="15">
        <f t="shared" si="24"/>
        <v>1</v>
      </c>
      <c r="I205" s="5">
        <v>1.04805513896416E-2</v>
      </c>
      <c r="J205" s="5">
        <v>-0.23504753709684401</v>
      </c>
      <c r="K205" s="5">
        <v>0.24717584053747799</v>
      </c>
      <c r="L205" s="54">
        <v>3.07363742947987E-2</v>
      </c>
      <c r="M205" s="5" t="s">
        <v>1029</v>
      </c>
      <c r="N205">
        <f t="shared" si="25"/>
        <v>0</v>
      </c>
      <c r="O205">
        <f t="shared" si="26"/>
        <v>0</v>
      </c>
      <c r="P205">
        <f t="shared" si="27"/>
        <v>1</v>
      </c>
      <c r="Q205">
        <f t="shared" si="31"/>
        <v>0</v>
      </c>
      <c r="R205">
        <f t="shared" si="28"/>
        <v>0</v>
      </c>
    </row>
    <row r="206" spans="1:18" ht="17" thickTop="1" thickBot="1" x14ac:dyDescent="0.5">
      <c r="A206" s="50" t="s">
        <v>147</v>
      </c>
      <c r="B206" s="3" t="s">
        <v>539</v>
      </c>
      <c r="C206" s="3" t="s">
        <v>568</v>
      </c>
      <c r="D206" s="3" t="s">
        <v>569</v>
      </c>
      <c r="E206" s="3" t="str">
        <f t="shared" si="29"/>
        <v>AF1715_February</v>
      </c>
      <c r="F206" s="10">
        <v>91682.482534597482</v>
      </c>
      <c r="G206" s="49" t="str">
        <f t="shared" si="30"/>
        <v>Shock</v>
      </c>
      <c r="H206" s="15">
        <f t="shared" si="24"/>
        <v>1</v>
      </c>
      <c r="I206" s="5">
        <v>1.04805513896416E-2</v>
      </c>
      <c r="J206" s="5">
        <v>-0.23504753709684401</v>
      </c>
      <c r="K206" s="5">
        <v>0.24717584053747799</v>
      </c>
      <c r="L206" s="54">
        <v>3.07363742947987E-2</v>
      </c>
      <c r="M206" s="5" t="s">
        <v>1029</v>
      </c>
      <c r="N206">
        <f t="shared" si="25"/>
        <v>0</v>
      </c>
      <c r="O206">
        <f t="shared" si="26"/>
        <v>0</v>
      </c>
      <c r="P206">
        <f t="shared" si="27"/>
        <v>1</v>
      </c>
      <c r="Q206">
        <f t="shared" si="31"/>
        <v>0</v>
      </c>
      <c r="R206">
        <f t="shared" si="28"/>
        <v>0</v>
      </c>
    </row>
    <row r="207" spans="1:18" ht="17" thickTop="1" thickBot="1" x14ac:dyDescent="0.5">
      <c r="A207" s="50" t="s">
        <v>147</v>
      </c>
      <c r="B207" s="3" t="s">
        <v>539</v>
      </c>
      <c r="C207" s="3" t="s">
        <v>570</v>
      </c>
      <c r="D207" s="3" t="s">
        <v>571</v>
      </c>
      <c r="E207" s="3" t="str">
        <f t="shared" si="29"/>
        <v>AF1716_February</v>
      </c>
      <c r="F207" s="10">
        <v>39988.261366276165</v>
      </c>
      <c r="G207" s="49" t="str">
        <f t="shared" si="30"/>
        <v>Shock</v>
      </c>
      <c r="H207" s="15">
        <f t="shared" si="24"/>
        <v>1</v>
      </c>
      <c r="I207" s="5">
        <v>1.04805513896416E-2</v>
      </c>
      <c r="J207" s="5">
        <v>-0.23504753709684401</v>
      </c>
      <c r="K207" s="5">
        <v>0.24717584053747799</v>
      </c>
      <c r="L207" s="54">
        <v>3.07363742947987E-2</v>
      </c>
      <c r="M207" s="5" t="s">
        <v>1029</v>
      </c>
      <c r="N207">
        <f t="shared" si="25"/>
        <v>0</v>
      </c>
      <c r="O207">
        <f t="shared" si="26"/>
        <v>0</v>
      </c>
      <c r="P207">
        <f t="shared" si="27"/>
        <v>1</v>
      </c>
      <c r="Q207">
        <f t="shared" si="31"/>
        <v>0</v>
      </c>
      <c r="R207">
        <f t="shared" si="28"/>
        <v>0</v>
      </c>
    </row>
    <row r="208" spans="1:18" ht="17" thickTop="1" thickBot="1" x14ac:dyDescent="0.5">
      <c r="A208" s="50" t="s">
        <v>147</v>
      </c>
      <c r="B208" s="3" t="s">
        <v>539</v>
      </c>
      <c r="C208" s="3" t="s">
        <v>572</v>
      </c>
      <c r="D208" s="3" t="s">
        <v>573</v>
      </c>
      <c r="E208" s="3" t="str">
        <f t="shared" si="29"/>
        <v>AF1717_February</v>
      </c>
      <c r="F208" s="10">
        <v>31614.02547254564</v>
      </c>
      <c r="G208" s="49" t="str">
        <f t="shared" si="30"/>
        <v>Shock</v>
      </c>
      <c r="H208" s="15">
        <f t="shared" si="24"/>
        <v>1</v>
      </c>
      <c r="I208" s="5">
        <v>1.04805513896416E-2</v>
      </c>
      <c r="J208" s="5">
        <v>-0.23504753709684401</v>
      </c>
      <c r="K208" s="5">
        <v>0.24717584053747799</v>
      </c>
      <c r="L208" s="54">
        <v>3.07363742947987E-2</v>
      </c>
      <c r="M208" s="5" t="s">
        <v>1029</v>
      </c>
      <c r="N208">
        <f t="shared" si="25"/>
        <v>0</v>
      </c>
      <c r="O208">
        <f t="shared" si="26"/>
        <v>0</v>
      </c>
      <c r="P208">
        <f t="shared" si="27"/>
        <v>1</v>
      </c>
      <c r="Q208">
        <f t="shared" si="31"/>
        <v>0</v>
      </c>
      <c r="R208">
        <f t="shared" si="28"/>
        <v>0</v>
      </c>
    </row>
    <row r="209" spans="1:18" ht="17" thickTop="1" thickBot="1" x14ac:dyDescent="0.5">
      <c r="A209" s="50" t="s">
        <v>147</v>
      </c>
      <c r="B209" s="3" t="s">
        <v>539</v>
      </c>
      <c r="C209" s="3" t="s">
        <v>574</v>
      </c>
      <c r="D209" s="3" t="s">
        <v>575</v>
      </c>
      <c r="E209" s="3" t="str">
        <f t="shared" si="29"/>
        <v>AF1718_February</v>
      </c>
      <c r="F209" s="10">
        <v>33179.857334004169</v>
      </c>
      <c r="G209" s="49" t="str">
        <f t="shared" si="30"/>
        <v>Shock</v>
      </c>
      <c r="H209" s="15">
        <f t="shared" si="24"/>
        <v>1</v>
      </c>
      <c r="I209" s="5">
        <v>1.04805513896416E-2</v>
      </c>
      <c r="J209" s="5">
        <v>-0.23504753709684401</v>
      </c>
      <c r="K209" s="5">
        <v>0.24717584053747799</v>
      </c>
      <c r="L209" s="54">
        <v>3.07363742947987E-2</v>
      </c>
      <c r="M209" s="5" t="s">
        <v>1029</v>
      </c>
      <c r="N209">
        <f t="shared" si="25"/>
        <v>0</v>
      </c>
      <c r="O209">
        <f t="shared" si="26"/>
        <v>0</v>
      </c>
      <c r="P209">
        <f t="shared" si="27"/>
        <v>1</v>
      </c>
      <c r="Q209">
        <f t="shared" si="31"/>
        <v>0</v>
      </c>
      <c r="R209">
        <f t="shared" si="28"/>
        <v>0</v>
      </c>
    </row>
    <row r="210" spans="1:18" ht="17" thickTop="1" thickBot="1" x14ac:dyDescent="0.5">
      <c r="A210" s="50" t="s">
        <v>147</v>
      </c>
      <c r="B210" s="3" t="s">
        <v>539</v>
      </c>
      <c r="C210" s="3" t="s">
        <v>576</v>
      </c>
      <c r="D210" s="3" t="s">
        <v>577</v>
      </c>
      <c r="E210" s="3" t="str">
        <f t="shared" si="29"/>
        <v>AF1719_February</v>
      </c>
      <c r="F210" s="10">
        <v>39218.537722716159</v>
      </c>
      <c r="G210" s="49" t="str">
        <f t="shared" si="30"/>
        <v>Shock</v>
      </c>
      <c r="H210" s="15">
        <f t="shared" si="24"/>
        <v>1</v>
      </c>
      <c r="I210" s="5">
        <v>1.04805513896416E-2</v>
      </c>
      <c r="J210" s="5">
        <v>-0.23504753709684401</v>
      </c>
      <c r="K210" s="5">
        <v>0.24717584053747799</v>
      </c>
      <c r="L210" s="54">
        <v>3.07363742947987E-2</v>
      </c>
      <c r="M210" s="5" t="s">
        <v>1029</v>
      </c>
      <c r="N210">
        <f t="shared" si="25"/>
        <v>0</v>
      </c>
      <c r="O210">
        <f t="shared" si="26"/>
        <v>0</v>
      </c>
      <c r="P210">
        <f t="shared" si="27"/>
        <v>1</v>
      </c>
      <c r="Q210">
        <f t="shared" si="31"/>
        <v>0</v>
      </c>
      <c r="R210">
        <f t="shared" si="28"/>
        <v>0</v>
      </c>
    </row>
    <row r="211" spans="1:18" ht="17" thickTop="1" thickBot="1" x14ac:dyDescent="0.5">
      <c r="A211" s="50" t="s">
        <v>147</v>
      </c>
      <c r="B211" s="3" t="s">
        <v>539</v>
      </c>
      <c r="C211" s="3" t="s">
        <v>578</v>
      </c>
      <c r="D211" s="3" t="s">
        <v>579</v>
      </c>
      <c r="E211" s="3" t="str">
        <f t="shared" si="29"/>
        <v>AF1720_February</v>
      </c>
      <c r="F211" s="10">
        <v>26839.524639010109</v>
      </c>
      <c r="G211" s="49" t="str">
        <f t="shared" si="30"/>
        <v>Shock</v>
      </c>
      <c r="H211" s="15">
        <f t="shared" si="24"/>
        <v>1</v>
      </c>
      <c r="I211" s="5">
        <v>1.04805513896416E-2</v>
      </c>
      <c r="J211" s="5">
        <v>-0.23504753709684401</v>
      </c>
      <c r="K211" s="5">
        <v>0.24717584053747799</v>
      </c>
      <c r="L211" s="54">
        <v>3.07363742947987E-2</v>
      </c>
      <c r="M211" s="5" t="s">
        <v>1029</v>
      </c>
      <c r="N211">
        <f t="shared" si="25"/>
        <v>0</v>
      </c>
      <c r="O211">
        <f t="shared" si="26"/>
        <v>0</v>
      </c>
      <c r="P211">
        <f t="shared" si="27"/>
        <v>1</v>
      </c>
      <c r="Q211">
        <f t="shared" si="31"/>
        <v>0</v>
      </c>
      <c r="R211">
        <f t="shared" si="28"/>
        <v>0</v>
      </c>
    </row>
    <row r="212" spans="1:18" ht="17" thickTop="1" thickBot="1" x14ac:dyDescent="0.5">
      <c r="A212" s="50" t="s">
        <v>147</v>
      </c>
      <c r="B212" s="3" t="s">
        <v>539</v>
      </c>
      <c r="C212" s="3" t="s">
        <v>580</v>
      </c>
      <c r="D212" s="3" t="s">
        <v>581</v>
      </c>
      <c r="E212" s="3" t="str">
        <f t="shared" si="29"/>
        <v>AF1721_February</v>
      </c>
      <c r="F212" s="10">
        <v>27911.339052904383</v>
      </c>
      <c r="G212" s="49" t="str">
        <f t="shared" si="30"/>
        <v>Shock</v>
      </c>
      <c r="H212" s="15">
        <f t="shared" si="24"/>
        <v>1</v>
      </c>
      <c r="I212" s="5">
        <v>1.04805513896416E-2</v>
      </c>
      <c r="J212" s="5">
        <v>-0.23504753709684401</v>
      </c>
      <c r="K212" s="5">
        <v>0.24717584053747799</v>
      </c>
      <c r="L212" s="54">
        <v>3.07363742947987E-2</v>
      </c>
      <c r="M212" s="5" t="s">
        <v>1029</v>
      </c>
      <c r="N212">
        <f t="shared" si="25"/>
        <v>0</v>
      </c>
      <c r="O212">
        <f t="shared" si="26"/>
        <v>0</v>
      </c>
      <c r="P212">
        <f t="shared" si="27"/>
        <v>1</v>
      </c>
      <c r="Q212">
        <f t="shared" si="31"/>
        <v>0</v>
      </c>
      <c r="R212">
        <f t="shared" si="28"/>
        <v>0</v>
      </c>
    </row>
    <row r="213" spans="1:18" ht="17" thickTop="1" thickBot="1" x14ac:dyDescent="0.5">
      <c r="A213" s="50" t="s">
        <v>147</v>
      </c>
      <c r="B213" s="3" t="s">
        <v>539</v>
      </c>
      <c r="C213" s="3" t="s">
        <v>582</v>
      </c>
      <c r="D213" s="3" t="s">
        <v>583</v>
      </c>
      <c r="E213" s="3" t="str">
        <f t="shared" si="29"/>
        <v>AF1722_February</v>
      </c>
      <c r="F213" s="10">
        <v>45680.741501007004</v>
      </c>
      <c r="G213" s="49" t="str">
        <f t="shared" si="30"/>
        <v>Shock</v>
      </c>
      <c r="H213" s="15">
        <f t="shared" si="24"/>
        <v>1</v>
      </c>
      <c r="I213" s="5">
        <v>1.04805513896416E-2</v>
      </c>
      <c r="J213" s="5">
        <v>-0.23504753709684401</v>
      </c>
      <c r="K213" s="5">
        <v>0.24717584053747799</v>
      </c>
      <c r="L213" s="54">
        <v>3.07363742947987E-2</v>
      </c>
      <c r="M213" s="5" t="s">
        <v>1029</v>
      </c>
      <c r="N213">
        <f t="shared" si="25"/>
        <v>0</v>
      </c>
      <c r="O213">
        <f t="shared" si="26"/>
        <v>0</v>
      </c>
      <c r="P213">
        <f t="shared" si="27"/>
        <v>1</v>
      </c>
      <c r="Q213">
        <f t="shared" si="31"/>
        <v>0</v>
      </c>
      <c r="R213">
        <f t="shared" si="28"/>
        <v>0</v>
      </c>
    </row>
    <row r="214" spans="1:18" ht="17" thickTop="1" thickBot="1" x14ac:dyDescent="0.5">
      <c r="A214" s="50" t="s">
        <v>147</v>
      </c>
      <c r="B214" s="3" t="s">
        <v>539</v>
      </c>
      <c r="C214" s="3" t="s">
        <v>584</v>
      </c>
      <c r="D214" s="3" t="s">
        <v>585</v>
      </c>
      <c r="E214" s="3" t="str">
        <f t="shared" si="29"/>
        <v>AF1723_February</v>
      </c>
      <c r="F214" s="10">
        <v>32417.697195343844</v>
      </c>
      <c r="G214" s="49" t="str">
        <f t="shared" si="30"/>
        <v>Shock</v>
      </c>
      <c r="H214" s="15">
        <f t="shared" si="24"/>
        <v>1</v>
      </c>
      <c r="I214" s="5">
        <v>1.04805513896416E-2</v>
      </c>
      <c r="J214" s="5">
        <v>-0.23504753709684401</v>
      </c>
      <c r="K214" s="5">
        <v>0.24717584053747799</v>
      </c>
      <c r="L214" s="54">
        <v>3.07363742947987E-2</v>
      </c>
      <c r="M214" s="5" t="s">
        <v>1029</v>
      </c>
      <c r="N214">
        <f t="shared" si="25"/>
        <v>0</v>
      </c>
      <c r="O214">
        <f t="shared" si="26"/>
        <v>0</v>
      </c>
      <c r="P214">
        <f t="shared" si="27"/>
        <v>1</v>
      </c>
      <c r="Q214">
        <f t="shared" si="31"/>
        <v>0</v>
      </c>
      <c r="R214">
        <f t="shared" si="28"/>
        <v>0</v>
      </c>
    </row>
    <row r="215" spans="1:18" ht="17" thickTop="1" thickBot="1" x14ac:dyDescent="0.5">
      <c r="A215" s="50" t="s">
        <v>147</v>
      </c>
      <c r="B215" s="3" t="s">
        <v>539</v>
      </c>
      <c r="C215" s="3" t="s">
        <v>586</v>
      </c>
      <c r="D215" s="3" t="s">
        <v>587</v>
      </c>
      <c r="E215" s="3" t="str">
        <f t="shared" si="29"/>
        <v>AF1724_February</v>
      </c>
      <c r="F215" s="10">
        <v>28096.524345332502</v>
      </c>
      <c r="G215" s="49" t="str">
        <f t="shared" si="30"/>
        <v>Shock</v>
      </c>
      <c r="H215" s="15">
        <f t="shared" si="24"/>
        <v>1</v>
      </c>
      <c r="I215" s="5">
        <v>1.04805513896416E-2</v>
      </c>
      <c r="J215" s="5">
        <v>-0.23504753709684401</v>
      </c>
      <c r="K215" s="5">
        <v>0.24717584053747799</v>
      </c>
      <c r="L215" s="54">
        <v>3.07363742947987E-2</v>
      </c>
      <c r="M215" s="5" t="s">
        <v>1029</v>
      </c>
      <c r="N215">
        <f t="shared" si="25"/>
        <v>0</v>
      </c>
      <c r="O215">
        <f t="shared" si="26"/>
        <v>0</v>
      </c>
      <c r="P215">
        <f t="shared" si="27"/>
        <v>1</v>
      </c>
      <c r="Q215">
        <f t="shared" si="31"/>
        <v>0</v>
      </c>
      <c r="R215">
        <f t="shared" si="28"/>
        <v>0</v>
      </c>
    </row>
    <row r="216" spans="1:18" ht="17" thickTop="1" thickBot="1" x14ac:dyDescent="0.5">
      <c r="A216" s="50" t="s">
        <v>147</v>
      </c>
      <c r="B216" s="3" t="s">
        <v>539</v>
      </c>
      <c r="C216" s="3" t="s">
        <v>588</v>
      </c>
      <c r="D216" s="3" t="s">
        <v>589</v>
      </c>
      <c r="E216" s="3" t="str">
        <f t="shared" si="29"/>
        <v>AF1725_February</v>
      </c>
      <c r="F216" s="10">
        <v>14021.006151024098</v>
      </c>
      <c r="G216" s="49" t="str">
        <f t="shared" si="30"/>
        <v>Shock</v>
      </c>
      <c r="H216" s="15">
        <f t="shared" si="24"/>
        <v>1</v>
      </c>
      <c r="I216" s="5">
        <v>1.04805513896416E-2</v>
      </c>
      <c r="J216" s="5">
        <v>-0.23504753709684401</v>
      </c>
      <c r="K216" s="5">
        <v>0.24717584053747799</v>
      </c>
      <c r="L216" s="54">
        <v>3.07363742947987E-2</v>
      </c>
      <c r="M216" s="5" t="s">
        <v>1029</v>
      </c>
      <c r="N216">
        <f t="shared" si="25"/>
        <v>0</v>
      </c>
      <c r="O216">
        <f t="shared" si="26"/>
        <v>0</v>
      </c>
      <c r="P216">
        <f t="shared" si="27"/>
        <v>1</v>
      </c>
      <c r="Q216">
        <f t="shared" si="31"/>
        <v>0</v>
      </c>
      <c r="R216">
        <f t="shared" si="28"/>
        <v>0</v>
      </c>
    </row>
    <row r="217" spans="1:18" ht="17" thickTop="1" thickBot="1" x14ac:dyDescent="0.5">
      <c r="A217" s="50" t="s">
        <v>147</v>
      </c>
      <c r="B217" s="3" t="s">
        <v>539</v>
      </c>
      <c r="C217" s="3" t="s">
        <v>590</v>
      </c>
      <c r="D217" s="3" t="s">
        <v>591</v>
      </c>
      <c r="E217" s="3" t="str">
        <f t="shared" si="29"/>
        <v>AF1726_February</v>
      </c>
      <c r="F217" s="10">
        <v>20044.329336309307</v>
      </c>
      <c r="G217" s="49" t="str">
        <f t="shared" si="30"/>
        <v>Shock</v>
      </c>
      <c r="H217" s="15">
        <f t="shared" si="24"/>
        <v>1</v>
      </c>
      <c r="I217" s="5">
        <v>1.04805513896416E-2</v>
      </c>
      <c r="J217" s="5">
        <v>-0.23504753709684401</v>
      </c>
      <c r="K217" s="5">
        <v>0.24717584053747799</v>
      </c>
      <c r="L217" s="54">
        <v>3.07363742947987E-2</v>
      </c>
      <c r="M217" s="5" t="s">
        <v>1029</v>
      </c>
      <c r="N217">
        <f t="shared" si="25"/>
        <v>0</v>
      </c>
      <c r="O217">
        <f t="shared" si="26"/>
        <v>0</v>
      </c>
      <c r="P217">
        <f t="shared" si="27"/>
        <v>1</v>
      </c>
      <c r="Q217">
        <f t="shared" si="31"/>
        <v>0</v>
      </c>
      <c r="R217">
        <f t="shared" si="28"/>
        <v>0</v>
      </c>
    </row>
    <row r="218" spans="1:18" ht="17" thickTop="1" thickBot="1" x14ac:dyDescent="0.5">
      <c r="A218" s="50" t="s">
        <v>147</v>
      </c>
      <c r="B218" s="3" t="s">
        <v>539</v>
      </c>
      <c r="C218" s="3" t="s">
        <v>592</v>
      </c>
      <c r="D218" s="3" t="s">
        <v>593</v>
      </c>
      <c r="E218" s="3" t="str">
        <f t="shared" si="29"/>
        <v>AF1727_February</v>
      </c>
      <c r="F218" s="10">
        <v>44323.399296348696</v>
      </c>
      <c r="G218" s="49" t="str">
        <f t="shared" si="30"/>
        <v>Shock</v>
      </c>
      <c r="H218" s="15">
        <f t="shared" si="24"/>
        <v>1</v>
      </c>
      <c r="I218" s="5">
        <v>1.04805513896416E-2</v>
      </c>
      <c r="J218" s="5">
        <v>-0.23504753709684401</v>
      </c>
      <c r="K218" s="5">
        <v>0.24717584053747799</v>
      </c>
      <c r="L218" s="54">
        <v>3.07363742947987E-2</v>
      </c>
      <c r="M218" s="5" t="s">
        <v>1029</v>
      </c>
      <c r="N218">
        <f t="shared" si="25"/>
        <v>0</v>
      </c>
      <c r="O218">
        <f t="shared" si="26"/>
        <v>0</v>
      </c>
      <c r="P218">
        <f t="shared" si="27"/>
        <v>1</v>
      </c>
      <c r="Q218">
        <f t="shared" si="31"/>
        <v>0</v>
      </c>
      <c r="R218">
        <f t="shared" si="28"/>
        <v>0</v>
      </c>
    </row>
    <row r="219" spans="1:18" ht="17" thickTop="1" thickBot="1" x14ac:dyDescent="0.5">
      <c r="A219" s="50" t="s">
        <v>147</v>
      </c>
      <c r="B219" s="3" t="s">
        <v>539</v>
      </c>
      <c r="C219" s="3" t="s">
        <v>594</v>
      </c>
      <c r="D219" s="3" t="s">
        <v>595</v>
      </c>
      <c r="E219" s="3" t="str">
        <f t="shared" si="29"/>
        <v>AF1728_February</v>
      </c>
      <c r="F219" s="10">
        <v>25340.251620668863</v>
      </c>
      <c r="G219" s="49" t="str">
        <f t="shared" si="30"/>
        <v>Shock</v>
      </c>
      <c r="H219" s="15">
        <f t="shared" si="24"/>
        <v>1</v>
      </c>
      <c r="I219" s="5">
        <v>1.04805513896416E-2</v>
      </c>
      <c r="J219" s="5">
        <v>-0.23504753709684401</v>
      </c>
      <c r="K219" s="5">
        <v>0.24717584053747799</v>
      </c>
      <c r="L219" s="54">
        <v>3.07363742947987E-2</v>
      </c>
      <c r="M219" s="5" t="s">
        <v>1029</v>
      </c>
      <c r="N219">
        <f t="shared" si="25"/>
        <v>0</v>
      </c>
      <c r="O219">
        <f t="shared" si="26"/>
        <v>0</v>
      </c>
      <c r="P219">
        <f t="shared" si="27"/>
        <v>1</v>
      </c>
      <c r="Q219">
        <f t="shared" si="31"/>
        <v>0</v>
      </c>
      <c r="R219">
        <f t="shared" si="28"/>
        <v>0</v>
      </c>
    </row>
    <row r="220" spans="1:18" ht="17" thickTop="1" thickBot="1" x14ac:dyDescent="0.5">
      <c r="A220" s="50" t="s">
        <v>147</v>
      </c>
      <c r="B220" s="3" t="s">
        <v>596</v>
      </c>
      <c r="C220" s="3" t="s">
        <v>597</v>
      </c>
      <c r="D220" s="3" t="s">
        <v>598</v>
      </c>
      <c r="E220" s="3" t="str">
        <f t="shared" si="29"/>
        <v>AF1801_February</v>
      </c>
      <c r="F220" s="10">
        <v>370299.59655242239</v>
      </c>
      <c r="G220" s="49" t="str">
        <f t="shared" si="30"/>
        <v>No shock</v>
      </c>
      <c r="H220" s="15">
        <f t="shared" si="24"/>
        <v>0</v>
      </c>
      <c r="I220" s="5">
        <v>5.7163882761620897E-2</v>
      </c>
      <c r="J220" s="5">
        <v>-0.28757628622664999</v>
      </c>
      <c r="K220" s="5">
        <v>1.0217036505599</v>
      </c>
      <c r="L220" s="54">
        <v>6.6550487808985398E-2</v>
      </c>
      <c r="M220" s="5" t="s">
        <v>1030</v>
      </c>
      <c r="N220">
        <f t="shared" si="25"/>
        <v>0</v>
      </c>
      <c r="O220">
        <f t="shared" si="26"/>
        <v>0</v>
      </c>
      <c r="P220">
        <f t="shared" si="27"/>
        <v>0</v>
      </c>
      <c r="Q220">
        <f t="shared" si="31"/>
        <v>0</v>
      </c>
      <c r="R220">
        <f t="shared" si="28"/>
        <v>0</v>
      </c>
    </row>
    <row r="221" spans="1:18" ht="17" thickTop="1" thickBot="1" x14ac:dyDescent="0.5">
      <c r="A221" s="50" t="s">
        <v>147</v>
      </c>
      <c r="B221" s="3" t="s">
        <v>596</v>
      </c>
      <c r="C221" s="3" t="s">
        <v>599</v>
      </c>
      <c r="D221" s="3" t="s">
        <v>600</v>
      </c>
      <c r="E221" s="3" t="str">
        <f t="shared" si="29"/>
        <v>AF1802_February</v>
      </c>
      <c r="F221" s="10">
        <v>21062.795669888197</v>
      </c>
      <c r="G221" s="49" t="str">
        <f t="shared" si="30"/>
        <v>No shock</v>
      </c>
      <c r="H221" s="15">
        <f t="shared" si="24"/>
        <v>0</v>
      </c>
      <c r="I221" s="5">
        <v>-1.69543876950826E-2</v>
      </c>
      <c r="J221" s="5">
        <v>-0.19603628010888499</v>
      </c>
      <c r="K221" s="5">
        <v>1.0217036505599</v>
      </c>
      <c r="L221" s="54">
        <v>6.6550487808985398E-2</v>
      </c>
      <c r="M221" s="5" t="s">
        <v>1029</v>
      </c>
      <c r="N221">
        <f t="shared" si="25"/>
        <v>0</v>
      </c>
      <c r="O221">
        <f t="shared" si="26"/>
        <v>0</v>
      </c>
      <c r="P221">
        <f t="shared" si="27"/>
        <v>0</v>
      </c>
      <c r="Q221">
        <f t="shared" si="31"/>
        <v>0</v>
      </c>
      <c r="R221">
        <f t="shared" si="28"/>
        <v>0</v>
      </c>
    </row>
    <row r="222" spans="1:18" ht="17" thickTop="1" thickBot="1" x14ac:dyDescent="0.5">
      <c r="A222" s="50" t="s">
        <v>147</v>
      </c>
      <c r="B222" s="3" t="s">
        <v>596</v>
      </c>
      <c r="C222" s="3" t="s">
        <v>601</v>
      </c>
      <c r="D222" s="3" t="s">
        <v>602</v>
      </c>
      <c r="E222" s="3" t="str">
        <f t="shared" si="29"/>
        <v>AF1803_February</v>
      </c>
      <c r="F222" s="10">
        <v>66622.772939159491</v>
      </c>
      <c r="G222" s="49" t="str">
        <f t="shared" si="30"/>
        <v>No shock</v>
      </c>
      <c r="H222" s="15">
        <f t="shared" si="24"/>
        <v>0</v>
      </c>
      <c r="I222" s="5">
        <v>-1.69543876950826E-2</v>
      </c>
      <c r="J222" s="5">
        <v>-0.19603628010888499</v>
      </c>
      <c r="K222" s="5">
        <v>1.0217036505599</v>
      </c>
      <c r="L222" s="54">
        <v>6.6550487808985398E-2</v>
      </c>
      <c r="M222" s="5" t="s">
        <v>1029</v>
      </c>
      <c r="N222">
        <f t="shared" si="25"/>
        <v>0</v>
      </c>
      <c r="O222">
        <f t="shared" si="26"/>
        <v>0</v>
      </c>
      <c r="P222">
        <f t="shared" si="27"/>
        <v>0</v>
      </c>
      <c r="Q222">
        <f t="shared" si="31"/>
        <v>0</v>
      </c>
      <c r="R222">
        <f t="shared" si="28"/>
        <v>0</v>
      </c>
    </row>
    <row r="223" spans="1:18" ht="17" thickTop="1" thickBot="1" x14ac:dyDescent="0.5">
      <c r="A223" s="50" t="s">
        <v>147</v>
      </c>
      <c r="B223" s="3" t="s">
        <v>596</v>
      </c>
      <c r="C223" s="3" t="s">
        <v>603</v>
      </c>
      <c r="D223" s="3" t="s">
        <v>604</v>
      </c>
      <c r="E223" s="3" t="str">
        <f t="shared" si="29"/>
        <v>AF1804_February</v>
      </c>
      <c r="F223" s="10">
        <v>52478.678902765547</v>
      </c>
      <c r="G223" s="49" t="str">
        <f t="shared" si="30"/>
        <v>No shock</v>
      </c>
      <c r="H223" s="15">
        <f t="shared" si="24"/>
        <v>0</v>
      </c>
      <c r="I223" s="5">
        <v>-1.69543876950826E-2</v>
      </c>
      <c r="J223" s="5">
        <v>-0.19603628010888499</v>
      </c>
      <c r="K223" s="5">
        <v>1.0217036505599</v>
      </c>
      <c r="L223" s="54">
        <v>6.6550487808985398E-2</v>
      </c>
      <c r="M223" s="5" t="s">
        <v>1029</v>
      </c>
      <c r="N223">
        <f t="shared" si="25"/>
        <v>0</v>
      </c>
      <c r="O223">
        <f t="shared" si="26"/>
        <v>0</v>
      </c>
      <c r="P223">
        <f t="shared" si="27"/>
        <v>0</v>
      </c>
      <c r="Q223">
        <f t="shared" si="31"/>
        <v>0</v>
      </c>
      <c r="R223">
        <f t="shared" si="28"/>
        <v>0</v>
      </c>
    </row>
    <row r="224" spans="1:18" ht="17" thickTop="1" thickBot="1" x14ac:dyDescent="0.5">
      <c r="A224" s="50" t="s">
        <v>147</v>
      </c>
      <c r="B224" s="3" t="s">
        <v>596</v>
      </c>
      <c r="C224" s="3" t="s">
        <v>605</v>
      </c>
      <c r="D224" s="3" t="s">
        <v>606</v>
      </c>
      <c r="E224" s="3" t="str">
        <f t="shared" si="29"/>
        <v>AF1805_February</v>
      </c>
      <c r="F224" s="10">
        <v>46990.940750860929</v>
      </c>
      <c r="G224" s="49" t="str">
        <f t="shared" si="30"/>
        <v>No shock</v>
      </c>
      <c r="H224" s="15">
        <f t="shared" si="24"/>
        <v>0</v>
      </c>
      <c r="I224" s="5">
        <v>-1.69543876950826E-2</v>
      </c>
      <c r="J224" s="5">
        <v>-0.19603628010888499</v>
      </c>
      <c r="K224" s="5">
        <v>1.0217036505599</v>
      </c>
      <c r="L224" s="54">
        <v>6.6550487808985398E-2</v>
      </c>
      <c r="M224" s="5" t="s">
        <v>1029</v>
      </c>
      <c r="N224">
        <f t="shared" si="25"/>
        <v>0</v>
      </c>
      <c r="O224">
        <f t="shared" si="26"/>
        <v>0</v>
      </c>
      <c r="P224">
        <f t="shared" si="27"/>
        <v>0</v>
      </c>
      <c r="Q224">
        <f t="shared" si="31"/>
        <v>0</v>
      </c>
      <c r="R224">
        <f t="shared" si="28"/>
        <v>0</v>
      </c>
    </row>
    <row r="225" spans="1:18" ht="17" thickTop="1" thickBot="1" x14ac:dyDescent="0.5">
      <c r="A225" s="50" t="s">
        <v>147</v>
      </c>
      <c r="B225" s="3" t="s">
        <v>596</v>
      </c>
      <c r="C225" s="3" t="s">
        <v>607</v>
      </c>
      <c r="D225" s="3" t="s">
        <v>608</v>
      </c>
      <c r="E225" s="3" t="str">
        <f t="shared" si="29"/>
        <v>AF1806_February</v>
      </c>
      <c r="F225" s="10">
        <v>27011.628990988655</v>
      </c>
      <c r="G225" s="49" t="str">
        <f t="shared" si="30"/>
        <v>No shock</v>
      </c>
      <c r="H225" s="15">
        <f t="shared" si="24"/>
        <v>0</v>
      </c>
      <c r="I225" s="5">
        <v>-1.69543876950826E-2</v>
      </c>
      <c r="J225" s="5">
        <v>-0.19603628010888499</v>
      </c>
      <c r="K225" s="5">
        <v>1.0217036505599</v>
      </c>
      <c r="L225" s="54">
        <v>6.6550487808985398E-2</v>
      </c>
      <c r="M225" s="5" t="s">
        <v>1029</v>
      </c>
      <c r="N225">
        <f t="shared" si="25"/>
        <v>0</v>
      </c>
      <c r="O225">
        <f t="shared" si="26"/>
        <v>0</v>
      </c>
      <c r="P225">
        <f t="shared" si="27"/>
        <v>0</v>
      </c>
      <c r="Q225">
        <f t="shared" si="31"/>
        <v>0</v>
      </c>
      <c r="R225">
        <f t="shared" si="28"/>
        <v>0</v>
      </c>
    </row>
    <row r="226" spans="1:18" ht="17" thickTop="1" thickBot="1" x14ac:dyDescent="0.5">
      <c r="A226" s="50" t="s">
        <v>147</v>
      </c>
      <c r="B226" s="3" t="s">
        <v>596</v>
      </c>
      <c r="C226" s="3" t="s">
        <v>609</v>
      </c>
      <c r="D226" s="3" t="s">
        <v>610</v>
      </c>
      <c r="E226" s="3" t="str">
        <f t="shared" si="29"/>
        <v>AF1807_February</v>
      </c>
      <c r="F226" s="10">
        <v>57330.205380073465</v>
      </c>
      <c r="G226" s="49" t="str">
        <f t="shared" si="30"/>
        <v>No shock</v>
      </c>
      <c r="H226" s="15">
        <f t="shared" si="24"/>
        <v>0</v>
      </c>
      <c r="I226" s="5">
        <v>-1.69543876950826E-2</v>
      </c>
      <c r="J226" s="5">
        <v>-0.19603628010888499</v>
      </c>
      <c r="K226" s="5">
        <v>1.0217036505599</v>
      </c>
      <c r="L226" s="54">
        <v>6.6550487808985398E-2</v>
      </c>
      <c r="M226" s="5" t="s">
        <v>1029</v>
      </c>
      <c r="N226">
        <f t="shared" si="25"/>
        <v>0</v>
      </c>
      <c r="O226">
        <f t="shared" si="26"/>
        <v>0</v>
      </c>
      <c r="P226">
        <f t="shared" si="27"/>
        <v>0</v>
      </c>
      <c r="Q226">
        <f t="shared" si="31"/>
        <v>0</v>
      </c>
      <c r="R226">
        <f t="shared" si="28"/>
        <v>0</v>
      </c>
    </row>
    <row r="227" spans="1:18" ht="17" thickTop="1" thickBot="1" x14ac:dyDescent="0.5">
      <c r="A227" s="50" t="s">
        <v>147</v>
      </c>
      <c r="B227" s="3" t="s">
        <v>596</v>
      </c>
      <c r="C227" s="3" t="s">
        <v>611</v>
      </c>
      <c r="D227" s="3" t="s">
        <v>612</v>
      </c>
      <c r="E227" s="3" t="str">
        <f t="shared" si="29"/>
        <v>AF1808_February</v>
      </c>
      <c r="F227" s="10">
        <v>56847.818433850727</v>
      </c>
      <c r="G227" s="49" t="str">
        <f t="shared" si="30"/>
        <v>No shock</v>
      </c>
      <c r="H227" s="15">
        <f t="shared" si="24"/>
        <v>0</v>
      </c>
      <c r="I227" s="5">
        <v>-1.69543876950826E-2</v>
      </c>
      <c r="J227" s="5">
        <v>-0.19603628010888499</v>
      </c>
      <c r="K227" s="5">
        <v>1.0217036505599</v>
      </c>
      <c r="L227" s="54">
        <v>6.6550487808985398E-2</v>
      </c>
      <c r="M227" s="5" t="s">
        <v>1029</v>
      </c>
      <c r="N227">
        <f t="shared" si="25"/>
        <v>0</v>
      </c>
      <c r="O227">
        <f t="shared" si="26"/>
        <v>0</v>
      </c>
      <c r="P227">
        <f t="shared" si="27"/>
        <v>0</v>
      </c>
      <c r="Q227">
        <f t="shared" si="31"/>
        <v>0</v>
      </c>
      <c r="R227">
        <f t="shared" si="28"/>
        <v>0</v>
      </c>
    </row>
    <row r="228" spans="1:18" ht="17" thickTop="1" thickBot="1" x14ac:dyDescent="0.5">
      <c r="A228" s="50" t="s">
        <v>147</v>
      </c>
      <c r="B228" s="3" t="s">
        <v>596</v>
      </c>
      <c r="C228" s="3" t="s">
        <v>613</v>
      </c>
      <c r="D228" s="3" t="s">
        <v>614</v>
      </c>
      <c r="E228" s="3" t="str">
        <f t="shared" si="29"/>
        <v>AF1809_February</v>
      </c>
      <c r="F228" s="10">
        <v>81274.21323526479</v>
      </c>
      <c r="G228" s="49" t="str">
        <f t="shared" si="30"/>
        <v>No shock</v>
      </c>
      <c r="H228" s="15">
        <f t="shared" si="24"/>
        <v>0</v>
      </c>
      <c r="I228" s="5">
        <v>-1.69543876950826E-2</v>
      </c>
      <c r="J228" s="5">
        <v>-0.19603628010888499</v>
      </c>
      <c r="K228" s="5">
        <v>1.0217036505599</v>
      </c>
      <c r="L228" s="54">
        <v>6.6550487808985398E-2</v>
      </c>
      <c r="M228" s="5" t="s">
        <v>1029</v>
      </c>
      <c r="N228">
        <f t="shared" si="25"/>
        <v>0</v>
      </c>
      <c r="O228">
        <f t="shared" si="26"/>
        <v>0</v>
      </c>
      <c r="P228">
        <f t="shared" si="27"/>
        <v>0</v>
      </c>
      <c r="Q228">
        <f t="shared" si="31"/>
        <v>0</v>
      </c>
      <c r="R228">
        <f t="shared" si="28"/>
        <v>0</v>
      </c>
    </row>
    <row r="229" spans="1:18" ht="17" thickTop="1" thickBot="1" x14ac:dyDescent="0.5">
      <c r="A229" s="50" t="s">
        <v>147</v>
      </c>
      <c r="B229" s="3" t="s">
        <v>596</v>
      </c>
      <c r="C229" s="3" t="s">
        <v>615</v>
      </c>
      <c r="D229" s="3" t="s">
        <v>616</v>
      </c>
      <c r="E229" s="3" t="str">
        <f t="shared" si="29"/>
        <v>AF1810_February</v>
      </c>
      <c r="F229" s="10">
        <v>245088.27421089908</v>
      </c>
      <c r="G229" s="49" t="str">
        <f t="shared" si="30"/>
        <v>No shock</v>
      </c>
      <c r="H229" s="15">
        <f t="shared" si="24"/>
        <v>0</v>
      </c>
      <c r="I229" s="5">
        <v>-1.69543876950826E-2</v>
      </c>
      <c r="J229" s="5">
        <v>-0.19603628010888499</v>
      </c>
      <c r="K229" s="5">
        <v>1.0217036505599</v>
      </c>
      <c r="L229" s="54">
        <v>6.6550487808985398E-2</v>
      </c>
      <c r="M229" s="5" t="s">
        <v>1029</v>
      </c>
      <c r="N229">
        <f t="shared" si="25"/>
        <v>0</v>
      </c>
      <c r="O229">
        <f t="shared" si="26"/>
        <v>0</v>
      </c>
      <c r="P229">
        <f t="shared" si="27"/>
        <v>0</v>
      </c>
      <c r="Q229">
        <f t="shared" si="31"/>
        <v>0</v>
      </c>
      <c r="R229">
        <f t="shared" si="28"/>
        <v>0</v>
      </c>
    </row>
    <row r="230" spans="1:18" ht="17" thickTop="1" thickBot="1" x14ac:dyDescent="0.5">
      <c r="A230" s="50" t="s">
        <v>147</v>
      </c>
      <c r="B230" s="3" t="s">
        <v>596</v>
      </c>
      <c r="C230" s="3" t="s">
        <v>617</v>
      </c>
      <c r="D230" s="3" t="s">
        <v>618</v>
      </c>
      <c r="E230" s="3" t="str">
        <f t="shared" si="29"/>
        <v>AF1811_February</v>
      </c>
      <c r="F230" s="10">
        <v>87668.657810225763</v>
      </c>
      <c r="G230" s="49" t="str">
        <f t="shared" si="30"/>
        <v>No shock</v>
      </c>
      <c r="H230" s="15">
        <f t="shared" si="24"/>
        <v>0</v>
      </c>
      <c r="I230" s="5">
        <v>-1.69543876950826E-2</v>
      </c>
      <c r="J230" s="5">
        <v>-0.19603628010888499</v>
      </c>
      <c r="K230" s="5">
        <v>1.0217036505599</v>
      </c>
      <c r="L230" s="54">
        <v>6.6550487808985398E-2</v>
      </c>
      <c r="M230" s="5" t="s">
        <v>1029</v>
      </c>
      <c r="N230">
        <f t="shared" si="25"/>
        <v>0</v>
      </c>
      <c r="O230">
        <f t="shared" si="26"/>
        <v>0</v>
      </c>
      <c r="P230">
        <f t="shared" si="27"/>
        <v>0</v>
      </c>
      <c r="Q230">
        <f t="shared" si="31"/>
        <v>0</v>
      </c>
      <c r="R230">
        <f t="shared" si="28"/>
        <v>0</v>
      </c>
    </row>
    <row r="231" spans="1:18" ht="17" thickTop="1" thickBot="1" x14ac:dyDescent="0.5">
      <c r="A231" s="50" t="s">
        <v>147</v>
      </c>
      <c r="B231" s="3" t="s">
        <v>596</v>
      </c>
      <c r="C231" s="3" t="s">
        <v>619</v>
      </c>
      <c r="D231" s="3" t="s">
        <v>620</v>
      </c>
      <c r="E231" s="3" t="str">
        <f t="shared" si="29"/>
        <v>AF1812_February</v>
      </c>
      <c r="F231" s="10">
        <v>72300.275447257343</v>
      </c>
      <c r="G231" s="49" t="str">
        <f t="shared" si="30"/>
        <v>No shock</v>
      </c>
      <c r="H231" s="15">
        <f t="shared" si="24"/>
        <v>0</v>
      </c>
      <c r="I231" s="5">
        <v>-1.69543876950826E-2</v>
      </c>
      <c r="J231" s="5">
        <v>-0.19603628010888499</v>
      </c>
      <c r="K231" s="5">
        <v>1.0217036505599</v>
      </c>
      <c r="L231" s="54">
        <v>6.6550487808985398E-2</v>
      </c>
      <c r="M231" s="5" t="s">
        <v>1029</v>
      </c>
      <c r="N231">
        <f t="shared" si="25"/>
        <v>0</v>
      </c>
      <c r="O231">
        <f t="shared" si="26"/>
        <v>0</v>
      </c>
      <c r="P231">
        <f t="shared" si="27"/>
        <v>0</v>
      </c>
      <c r="Q231">
        <f t="shared" si="31"/>
        <v>0</v>
      </c>
      <c r="R231">
        <f t="shared" si="28"/>
        <v>0</v>
      </c>
    </row>
    <row r="232" spans="1:18" ht="17" thickTop="1" thickBot="1" x14ac:dyDescent="0.5">
      <c r="A232" s="50" t="s">
        <v>147</v>
      </c>
      <c r="B232" s="3" t="s">
        <v>596</v>
      </c>
      <c r="C232" s="3" t="s">
        <v>621</v>
      </c>
      <c r="D232" s="3" t="s">
        <v>622</v>
      </c>
      <c r="E232" s="3" t="str">
        <f t="shared" si="29"/>
        <v>AF1813_February</v>
      </c>
      <c r="F232" s="10">
        <v>47809.938429599133</v>
      </c>
      <c r="G232" s="49" t="str">
        <f t="shared" si="30"/>
        <v>No shock</v>
      </c>
      <c r="H232" s="15">
        <f t="shared" si="24"/>
        <v>0</v>
      </c>
      <c r="I232" s="5">
        <v>-1.69543876950826E-2</v>
      </c>
      <c r="J232" s="5">
        <v>-0.19603628010888499</v>
      </c>
      <c r="K232" s="5">
        <v>1.0217036505599</v>
      </c>
      <c r="L232" s="54">
        <v>6.6550487808985398E-2</v>
      </c>
      <c r="M232" s="5" t="s">
        <v>1029</v>
      </c>
      <c r="N232">
        <f t="shared" si="25"/>
        <v>0</v>
      </c>
      <c r="O232">
        <f t="shared" si="26"/>
        <v>0</v>
      </c>
      <c r="P232">
        <f t="shared" si="27"/>
        <v>0</v>
      </c>
      <c r="Q232">
        <f t="shared" si="31"/>
        <v>0</v>
      </c>
      <c r="R232">
        <f t="shared" si="28"/>
        <v>0</v>
      </c>
    </row>
    <row r="233" spans="1:18" ht="17" thickTop="1" thickBot="1" x14ac:dyDescent="0.5">
      <c r="A233" s="50" t="s">
        <v>147</v>
      </c>
      <c r="B233" s="3" t="s">
        <v>596</v>
      </c>
      <c r="C233" s="3" t="s">
        <v>623</v>
      </c>
      <c r="D233" s="3" t="s">
        <v>624</v>
      </c>
      <c r="E233" s="3" t="str">
        <f t="shared" si="29"/>
        <v>AF1814_February</v>
      </c>
      <c r="F233" s="10">
        <v>45624.097845951284</v>
      </c>
      <c r="G233" s="49" t="str">
        <f t="shared" si="30"/>
        <v>No shock</v>
      </c>
      <c r="H233" s="15">
        <f t="shared" si="24"/>
        <v>0</v>
      </c>
      <c r="I233" s="5">
        <v>-1.69543876950826E-2</v>
      </c>
      <c r="J233" s="5">
        <v>-0.19603628010888499</v>
      </c>
      <c r="K233" s="5">
        <v>1.0217036505599</v>
      </c>
      <c r="L233" s="54">
        <v>6.6550487808985398E-2</v>
      </c>
      <c r="M233" s="5" t="s">
        <v>1029</v>
      </c>
      <c r="N233">
        <f t="shared" si="25"/>
        <v>0</v>
      </c>
      <c r="O233">
        <f t="shared" si="26"/>
        <v>0</v>
      </c>
      <c r="P233">
        <f t="shared" si="27"/>
        <v>0</v>
      </c>
      <c r="Q233">
        <f t="shared" si="31"/>
        <v>0</v>
      </c>
      <c r="R233">
        <f t="shared" si="28"/>
        <v>0</v>
      </c>
    </row>
    <row r="234" spans="1:18" ht="17" thickTop="1" thickBot="1" x14ac:dyDescent="0.5">
      <c r="A234" s="50" t="s">
        <v>147</v>
      </c>
      <c r="B234" s="3" t="s">
        <v>596</v>
      </c>
      <c r="C234" s="3" t="s">
        <v>625</v>
      </c>
      <c r="D234" s="3" t="s">
        <v>626</v>
      </c>
      <c r="E234" s="3" t="str">
        <f t="shared" si="29"/>
        <v>AF1815_February</v>
      </c>
      <c r="F234" s="10">
        <v>47256.708947771156</v>
      </c>
      <c r="G234" s="49" t="str">
        <f t="shared" si="30"/>
        <v>No shock</v>
      </c>
      <c r="H234" s="15">
        <f t="shared" si="24"/>
        <v>0</v>
      </c>
      <c r="I234" s="5">
        <v>-1.69543876950826E-2</v>
      </c>
      <c r="J234" s="5">
        <v>-0.19603628010888499</v>
      </c>
      <c r="K234" s="5">
        <v>1.0217036505599</v>
      </c>
      <c r="L234" s="54">
        <v>6.6550487808985398E-2</v>
      </c>
      <c r="M234" s="5" t="s">
        <v>1029</v>
      </c>
      <c r="N234">
        <f t="shared" si="25"/>
        <v>0</v>
      </c>
      <c r="O234">
        <f t="shared" si="26"/>
        <v>0</v>
      </c>
      <c r="P234">
        <f t="shared" si="27"/>
        <v>0</v>
      </c>
      <c r="Q234">
        <f t="shared" si="31"/>
        <v>0</v>
      </c>
      <c r="R234">
        <f t="shared" si="28"/>
        <v>0</v>
      </c>
    </row>
    <row r="235" spans="1:18" ht="17" thickTop="1" thickBot="1" x14ac:dyDescent="0.5">
      <c r="A235" s="50" t="s">
        <v>147</v>
      </c>
      <c r="B235" s="3" t="s">
        <v>596</v>
      </c>
      <c r="C235" s="3" t="s">
        <v>627</v>
      </c>
      <c r="D235" s="3" t="s">
        <v>628</v>
      </c>
      <c r="E235" s="3" t="str">
        <f t="shared" si="29"/>
        <v>AF1816_February</v>
      </c>
      <c r="F235" s="10">
        <v>105982.04965688742</v>
      </c>
      <c r="G235" s="49" t="str">
        <f t="shared" si="30"/>
        <v>No shock</v>
      </c>
      <c r="H235" s="15">
        <f t="shared" si="24"/>
        <v>0</v>
      </c>
      <c r="I235" s="5">
        <v>-1.69543876950826E-2</v>
      </c>
      <c r="J235" s="5">
        <v>-0.19603628010888499</v>
      </c>
      <c r="K235" s="5">
        <v>1.0217036505599</v>
      </c>
      <c r="L235" s="54">
        <v>6.6550487808985398E-2</v>
      </c>
      <c r="M235" s="5" t="s">
        <v>1029</v>
      </c>
      <c r="N235">
        <f t="shared" si="25"/>
        <v>0</v>
      </c>
      <c r="O235">
        <f t="shared" si="26"/>
        <v>0</v>
      </c>
      <c r="P235">
        <f t="shared" si="27"/>
        <v>0</v>
      </c>
      <c r="Q235">
        <f t="shared" si="31"/>
        <v>0</v>
      </c>
      <c r="R235">
        <f t="shared" si="28"/>
        <v>0</v>
      </c>
    </row>
    <row r="236" spans="1:18" ht="17" thickTop="1" thickBot="1" x14ac:dyDescent="0.5">
      <c r="A236" s="50" t="s">
        <v>147</v>
      </c>
      <c r="B236" s="3" t="s">
        <v>596</v>
      </c>
      <c r="C236" s="3" t="s">
        <v>629</v>
      </c>
      <c r="D236" s="3" t="s">
        <v>630</v>
      </c>
      <c r="E236" s="3" t="str">
        <f t="shared" si="29"/>
        <v>AF1817_February</v>
      </c>
      <c r="F236" s="10">
        <v>69232.643163932764</v>
      </c>
      <c r="G236" s="49" t="str">
        <f t="shared" si="30"/>
        <v>No shock</v>
      </c>
      <c r="H236" s="15">
        <f t="shared" si="24"/>
        <v>0</v>
      </c>
      <c r="I236" s="5">
        <v>-1.69543876950826E-2</v>
      </c>
      <c r="J236" s="5">
        <v>-0.19603628010888499</v>
      </c>
      <c r="K236" s="5">
        <v>1.0217036505599</v>
      </c>
      <c r="L236" s="54">
        <v>6.6550487808985398E-2</v>
      </c>
      <c r="M236" s="5" t="s">
        <v>1029</v>
      </c>
      <c r="N236">
        <f t="shared" si="25"/>
        <v>0</v>
      </c>
      <c r="O236">
        <f t="shared" si="26"/>
        <v>0</v>
      </c>
      <c r="P236">
        <f t="shared" si="27"/>
        <v>0</v>
      </c>
      <c r="Q236">
        <f t="shared" si="31"/>
        <v>0</v>
      </c>
      <c r="R236">
        <f t="shared" si="28"/>
        <v>0</v>
      </c>
    </row>
    <row r="237" spans="1:18" ht="17" thickTop="1" thickBot="1" x14ac:dyDescent="0.5">
      <c r="A237" s="50" t="s">
        <v>147</v>
      </c>
      <c r="B237" s="3" t="s">
        <v>631</v>
      </c>
      <c r="C237" s="3" t="s">
        <v>631</v>
      </c>
      <c r="D237" s="3" t="s">
        <v>632</v>
      </c>
      <c r="E237" s="3" t="str">
        <f t="shared" si="29"/>
        <v>AF1901_February</v>
      </c>
      <c r="F237" s="10">
        <v>446594.18412644812</v>
      </c>
      <c r="G237" s="49" t="str">
        <f t="shared" si="30"/>
        <v>No shock</v>
      </c>
      <c r="H237" s="15">
        <f t="shared" si="24"/>
        <v>0</v>
      </c>
      <c r="I237" s="5">
        <v>1.15186436473548E-2</v>
      </c>
      <c r="J237" s="5">
        <v>-0.226842228089708</v>
      </c>
      <c r="K237" s="5">
        <v>0.50623976169995699</v>
      </c>
      <c r="L237" s="54">
        <v>0.133804683054111</v>
      </c>
      <c r="M237" s="5" t="s">
        <v>1030</v>
      </c>
      <c r="N237">
        <f t="shared" si="25"/>
        <v>0</v>
      </c>
      <c r="O237">
        <f t="shared" si="26"/>
        <v>0</v>
      </c>
      <c r="P237">
        <f t="shared" si="27"/>
        <v>0</v>
      </c>
      <c r="Q237">
        <f t="shared" si="31"/>
        <v>0</v>
      </c>
      <c r="R237">
        <f t="shared" si="28"/>
        <v>0</v>
      </c>
    </row>
    <row r="238" spans="1:18" ht="17" thickTop="1" thickBot="1" x14ac:dyDescent="0.5">
      <c r="A238" s="50" t="s">
        <v>147</v>
      </c>
      <c r="B238" s="3" t="s">
        <v>631</v>
      </c>
      <c r="C238" s="3" t="s">
        <v>633</v>
      </c>
      <c r="D238" s="3" t="s">
        <v>634</v>
      </c>
      <c r="E238" s="3" t="str">
        <f t="shared" si="29"/>
        <v>AF1902_February</v>
      </c>
      <c r="F238" s="10">
        <v>107698.80084165111</v>
      </c>
      <c r="G238" s="49" t="str">
        <f t="shared" si="30"/>
        <v>No shock</v>
      </c>
      <c r="H238" s="15">
        <f t="shared" si="24"/>
        <v>0</v>
      </c>
      <c r="I238" s="5">
        <v>-3.4030402905764298E-2</v>
      </c>
      <c r="J238" s="5">
        <v>-4.6368408512772297E-2</v>
      </c>
      <c r="K238" s="5">
        <v>0.50623976169995699</v>
      </c>
      <c r="L238" s="54">
        <v>0.133804683054111</v>
      </c>
      <c r="M238" s="5" t="s">
        <v>1030</v>
      </c>
      <c r="N238">
        <f t="shared" si="25"/>
        <v>0</v>
      </c>
      <c r="O238">
        <f t="shared" si="26"/>
        <v>0</v>
      </c>
      <c r="P238">
        <f t="shared" si="27"/>
        <v>0</v>
      </c>
      <c r="Q238">
        <f t="shared" si="31"/>
        <v>0</v>
      </c>
      <c r="R238">
        <f t="shared" si="28"/>
        <v>0</v>
      </c>
    </row>
    <row r="239" spans="1:18" ht="17" thickTop="1" thickBot="1" x14ac:dyDescent="0.5">
      <c r="A239" s="50" t="s">
        <v>147</v>
      </c>
      <c r="B239" s="3" t="s">
        <v>631</v>
      </c>
      <c r="C239" s="3" t="s">
        <v>635</v>
      </c>
      <c r="D239" s="3" t="s">
        <v>636</v>
      </c>
      <c r="E239" s="3" t="str">
        <f t="shared" si="29"/>
        <v>AF1903_February</v>
      </c>
      <c r="F239" s="10">
        <v>81881.044944227237</v>
      </c>
      <c r="G239" s="49" t="str">
        <f t="shared" si="30"/>
        <v>No shock</v>
      </c>
      <c r="H239" s="15">
        <f t="shared" si="24"/>
        <v>0</v>
      </c>
      <c r="I239" s="5">
        <v>1.7842977845215401E-2</v>
      </c>
      <c r="J239" s="5">
        <v>-0.22277208041746499</v>
      </c>
      <c r="K239" s="5">
        <v>0.50623976169995699</v>
      </c>
      <c r="L239" s="54">
        <v>0.133804683054111</v>
      </c>
      <c r="M239" s="5" t="s">
        <v>1029</v>
      </c>
      <c r="N239">
        <f t="shared" si="25"/>
        <v>0</v>
      </c>
      <c r="O239">
        <f t="shared" si="26"/>
        <v>0</v>
      </c>
      <c r="P239">
        <f t="shared" si="27"/>
        <v>0</v>
      </c>
      <c r="Q239">
        <f t="shared" si="31"/>
        <v>0</v>
      </c>
      <c r="R239">
        <f t="shared" si="28"/>
        <v>0</v>
      </c>
    </row>
    <row r="240" spans="1:18" ht="17" thickTop="1" thickBot="1" x14ac:dyDescent="0.5">
      <c r="A240" s="50" t="s">
        <v>147</v>
      </c>
      <c r="B240" s="3" t="s">
        <v>631</v>
      </c>
      <c r="C240" s="3" t="s">
        <v>637</v>
      </c>
      <c r="D240" s="3" t="s">
        <v>638</v>
      </c>
      <c r="E240" s="3" t="str">
        <f t="shared" si="29"/>
        <v>AF1904_February</v>
      </c>
      <c r="F240" s="10">
        <v>234403.84312826901</v>
      </c>
      <c r="G240" s="49" t="str">
        <f t="shared" si="30"/>
        <v>No shock</v>
      </c>
      <c r="H240" s="15">
        <f t="shared" si="24"/>
        <v>0</v>
      </c>
      <c r="I240" s="5">
        <v>1.7842977845215401E-2</v>
      </c>
      <c r="J240" s="5">
        <v>-0.22277208041746499</v>
      </c>
      <c r="K240" s="5">
        <v>0.50623976169995699</v>
      </c>
      <c r="L240" s="54">
        <v>0.133804683054111</v>
      </c>
      <c r="M240" s="5" t="s">
        <v>1029</v>
      </c>
      <c r="N240">
        <f t="shared" si="25"/>
        <v>0</v>
      </c>
      <c r="O240">
        <f t="shared" si="26"/>
        <v>0</v>
      </c>
      <c r="P240">
        <f t="shared" si="27"/>
        <v>0</v>
      </c>
      <c r="Q240">
        <f t="shared" si="31"/>
        <v>0</v>
      </c>
      <c r="R240">
        <f t="shared" si="28"/>
        <v>0</v>
      </c>
    </row>
    <row r="241" spans="1:18" ht="17" thickTop="1" thickBot="1" x14ac:dyDescent="0.5">
      <c r="A241" s="50" t="s">
        <v>147</v>
      </c>
      <c r="B241" s="3" t="s">
        <v>631</v>
      </c>
      <c r="C241" s="3" t="s">
        <v>639</v>
      </c>
      <c r="D241" s="3" t="s">
        <v>640</v>
      </c>
      <c r="E241" s="3" t="str">
        <f t="shared" si="29"/>
        <v>AF1905_February</v>
      </c>
      <c r="F241" s="10">
        <v>426666.50046505075</v>
      </c>
      <c r="G241" s="49" t="str">
        <f t="shared" si="30"/>
        <v>No shock</v>
      </c>
      <c r="H241" s="15">
        <f t="shared" si="24"/>
        <v>0</v>
      </c>
      <c r="I241" s="5">
        <v>1.7842977845215401E-2</v>
      </c>
      <c r="J241" s="5">
        <v>-0.22277208041746499</v>
      </c>
      <c r="K241" s="5">
        <v>0.50623976169995699</v>
      </c>
      <c r="L241" s="54">
        <v>0.133804683054111</v>
      </c>
      <c r="M241" s="5" t="s">
        <v>1029</v>
      </c>
      <c r="N241">
        <f t="shared" si="25"/>
        <v>0</v>
      </c>
      <c r="O241">
        <f t="shared" si="26"/>
        <v>0</v>
      </c>
      <c r="P241">
        <f t="shared" si="27"/>
        <v>0</v>
      </c>
      <c r="Q241">
        <f t="shared" si="31"/>
        <v>0</v>
      </c>
      <c r="R241">
        <f t="shared" si="28"/>
        <v>0</v>
      </c>
    </row>
    <row r="242" spans="1:18" ht="17" thickTop="1" thickBot="1" x14ac:dyDescent="0.5">
      <c r="A242" s="50" t="s">
        <v>147</v>
      </c>
      <c r="B242" s="3" t="s">
        <v>631</v>
      </c>
      <c r="C242" s="3" t="s">
        <v>641</v>
      </c>
      <c r="D242" s="3" t="s">
        <v>642</v>
      </c>
      <c r="E242" s="3" t="str">
        <f t="shared" si="29"/>
        <v>AF1906_February</v>
      </c>
      <c r="F242" s="10">
        <v>160112.09280163713</v>
      </c>
      <c r="G242" s="49" t="str">
        <f t="shared" si="30"/>
        <v>No shock</v>
      </c>
      <c r="H242" s="15">
        <f t="shared" si="24"/>
        <v>0</v>
      </c>
      <c r="I242" s="5">
        <v>1.7842977845215401E-2</v>
      </c>
      <c r="J242" s="5">
        <v>-0.22277208041746499</v>
      </c>
      <c r="K242" s="5">
        <v>0.50623976169995699</v>
      </c>
      <c r="L242" s="54">
        <v>0.133804683054111</v>
      </c>
      <c r="M242" s="5" t="s">
        <v>1029</v>
      </c>
      <c r="N242">
        <f t="shared" si="25"/>
        <v>0</v>
      </c>
      <c r="O242">
        <f t="shared" si="26"/>
        <v>0</v>
      </c>
      <c r="P242">
        <f t="shared" si="27"/>
        <v>0</v>
      </c>
      <c r="Q242">
        <f t="shared" si="31"/>
        <v>0</v>
      </c>
      <c r="R242">
        <f t="shared" si="28"/>
        <v>0</v>
      </c>
    </row>
    <row r="243" spans="1:18" ht="17" thickTop="1" thickBot="1" x14ac:dyDescent="0.5">
      <c r="A243" s="50" t="s">
        <v>147</v>
      </c>
      <c r="B243" s="3" t="s">
        <v>631</v>
      </c>
      <c r="C243" s="3" t="s">
        <v>643</v>
      </c>
      <c r="D243" s="3" t="s">
        <v>644</v>
      </c>
      <c r="E243" s="3" t="str">
        <f t="shared" si="29"/>
        <v>AF1907_February</v>
      </c>
      <c r="F243" s="10">
        <v>103372.01463400699</v>
      </c>
      <c r="G243" s="49" t="str">
        <f t="shared" si="30"/>
        <v>No shock</v>
      </c>
      <c r="H243" s="15">
        <f t="shared" si="24"/>
        <v>0</v>
      </c>
      <c r="I243" s="5">
        <v>1.7842977845215401E-2</v>
      </c>
      <c r="J243" s="5">
        <v>-0.22277208041746499</v>
      </c>
      <c r="K243" s="5">
        <v>0.50623976169995699</v>
      </c>
      <c r="L243" s="54">
        <v>0.133804683054111</v>
      </c>
      <c r="M243" s="5" t="s">
        <v>1029</v>
      </c>
      <c r="N243">
        <f t="shared" si="25"/>
        <v>0</v>
      </c>
      <c r="O243">
        <f t="shared" si="26"/>
        <v>0</v>
      </c>
      <c r="P243">
        <f t="shared" si="27"/>
        <v>0</v>
      </c>
      <c r="Q243">
        <f t="shared" si="31"/>
        <v>0</v>
      </c>
      <c r="R243">
        <f t="shared" si="28"/>
        <v>0</v>
      </c>
    </row>
    <row r="244" spans="1:18" ht="17" thickTop="1" thickBot="1" x14ac:dyDescent="0.5">
      <c r="A244" s="50" t="s">
        <v>147</v>
      </c>
      <c r="B244" s="3" t="s">
        <v>645</v>
      </c>
      <c r="C244" s="3" t="s">
        <v>646</v>
      </c>
      <c r="D244" s="3" t="s">
        <v>647</v>
      </c>
      <c r="E244" s="3" t="str">
        <f t="shared" si="29"/>
        <v>AF2001_February</v>
      </c>
      <c r="F244" s="10">
        <v>175337.44748941041</v>
      </c>
      <c r="G244" s="49" t="str">
        <f t="shared" si="30"/>
        <v>Shock</v>
      </c>
      <c r="H244" s="15">
        <f t="shared" si="24"/>
        <v>1</v>
      </c>
      <c r="I244" s="5">
        <v>0.14041880559471401</v>
      </c>
      <c r="J244" s="5">
        <v>-0.22696796230725699</v>
      </c>
      <c r="K244" s="5">
        <v>0.235707348969867</v>
      </c>
      <c r="L244" s="54">
        <v>0.112680472366273</v>
      </c>
      <c r="M244" s="5" t="s">
        <v>1030</v>
      </c>
      <c r="N244">
        <f t="shared" si="25"/>
        <v>0</v>
      </c>
      <c r="O244">
        <f t="shared" si="26"/>
        <v>0</v>
      </c>
      <c r="P244">
        <f t="shared" si="27"/>
        <v>1</v>
      </c>
      <c r="Q244">
        <f t="shared" si="31"/>
        <v>0</v>
      </c>
      <c r="R244">
        <f t="shared" si="28"/>
        <v>0</v>
      </c>
    </row>
    <row r="245" spans="1:18" ht="17" thickTop="1" thickBot="1" x14ac:dyDescent="0.5">
      <c r="A245" s="50" t="s">
        <v>147</v>
      </c>
      <c r="B245" s="3" t="s">
        <v>645</v>
      </c>
      <c r="C245" s="3" t="s">
        <v>648</v>
      </c>
      <c r="D245" s="3" t="s">
        <v>649</v>
      </c>
      <c r="E245" s="3" t="str">
        <f t="shared" si="29"/>
        <v>AF2002_February</v>
      </c>
      <c r="F245" s="10">
        <v>76701.247684562069</v>
      </c>
      <c r="G245" s="49" t="str">
        <f t="shared" si="30"/>
        <v>Shock</v>
      </c>
      <c r="H245" s="15">
        <f t="shared" si="24"/>
        <v>1</v>
      </c>
      <c r="I245" s="5">
        <v>-4.0345287492589603E-3</v>
      </c>
      <c r="J245" s="5">
        <v>-0.29075498991890197</v>
      </c>
      <c r="K245" s="5">
        <v>0.235707348969867</v>
      </c>
      <c r="L245" s="54">
        <v>0.112680472366273</v>
      </c>
      <c r="M245" s="5" t="s">
        <v>1030</v>
      </c>
      <c r="N245">
        <f t="shared" si="25"/>
        <v>0</v>
      </c>
      <c r="O245">
        <f t="shared" si="26"/>
        <v>0</v>
      </c>
      <c r="P245">
        <f t="shared" si="27"/>
        <v>1</v>
      </c>
      <c r="Q245">
        <f t="shared" si="31"/>
        <v>0</v>
      </c>
      <c r="R245">
        <f t="shared" si="28"/>
        <v>0</v>
      </c>
    </row>
    <row r="246" spans="1:18" ht="17" thickTop="1" thickBot="1" x14ac:dyDescent="0.5">
      <c r="A246" s="50" t="s">
        <v>147</v>
      </c>
      <c r="B246" s="3" t="s">
        <v>645</v>
      </c>
      <c r="C246" s="3" t="s">
        <v>650</v>
      </c>
      <c r="D246" s="3" t="s">
        <v>651</v>
      </c>
      <c r="E246" s="3" t="str">
        <f t="shared" si="29"/>
        <v>AF2003_February</v>
      </c>
      <c r="F246" s="10">
        <v>60104.455424515494</v>
      </c>
      <c r="G246" s="49" t="str">
        <f t="shared" si="30"/>
        <v>Shock</v>
      </c>
      <c r="H246" s="15">
        <f t="shared" si="24"/>
        <v>1</v>
      </c>
      <c r="I246" s="5">
        <v>2.9553557587971398E-2</v>
      </c>
      <c r="J246" s="5">
        <v>-0.210600796205684</v>
      </c>
      <c r="K246" s="5">
        <v>0.235707348969867</v>
      </c>
      <c r="L246" s="54">
        <v>0.112680472366273</v>
      </c>
      <c r="M246" s="5" t="s">
        <v>1029</v>
      </c>
      <c r="N246">
        <f t="shared" si="25"/>
        <v>0</v>
      </c>
      <c r="O246">
        <f t="shared" si="26"/>
        <v>0</v>
      </c>
      <c r="P246">
        <f t="shared" si="27"/>
        <v>1</v>
      </c>
      <c r="Q246">
        <f t="shared" si="31"/>
        <v>0</v>
      </c>
      <c r="R246">
        <f t="shared" si="28"/>
        <v>0</v>
      </c>
    </row>
    <row r="247" spans="1:18" ht="17" thickTop="1" thickBot="1" x14ac:dyDescent="0.5">
      <c r="A247" s="50" t="s">
        <v>147</v>
      </c>
      <c r="B247" s="3" t="s">
        <v>645</v>
      </c>
      <c r="C247" s="3" t="s">
        <v>652</v>
      </c>
      <c r="D247" s="3" t="s">
        <v>653</v>
      </c>
      <c r="E247" s="3" t="str">
        <f t="shared" si="29"/>
        <v>AF2004_February</v>
      </c>
      <c r="F247" s="10">
        <v>19512.581419572387</v>
      </c>
      <c r="G247" s="49" t="str">
        <f t="shared" si="30"/>
        <v>Shock</v>
      </c>
      <c r="H247" s="15">
        <f t="shared" si="24"/>
        <v>1</v>
      </c>
      <c r="I247" s="5">
        <v>2.9553557587971398E-2</v>
      </c>
      <c r="J247" s="5">
        <v>-0.210600796205684</v>
      </c>
      <c r="K247" s="5">
        <v>0.235707348969867</v>
      </c>
      <c r="L247" s="54">
        <v>0.112680472366273</v>
      </c>
      <c r="M247" s="5" t="s">
        <v>1029</v>
      </c>
      <c r="N247">
        <f t="shared" si="25"/>
        <v>0</v>
      </c>
      <c r="O247">
        <f t="shared" si="26"/>
        <v>0</v>
      </c>
      <c r="P247">
        <f t="shared" si="27"/>
        <v>1</v>
      </c>
      <c r="Q247">
        <f t="shared" si="31"/>
        <v>0</v>
      </c>
      <c r="R247">
        <f t="shared" si="28"/>
        <v>0</v>
      </c>
    </row>
    <row r="248" spans="1:18" ht="17" thickTop="1" thickBot="1" x14ac:dyDescent="0.5">
      <c r="A248" s="50" t="s">
        <v>147</v>
      </c>
      <c r="B248" s="3" t="s">
        <v>645</v>
      </c>
      <c r="C248" s="3" t="s">
        <v>654</v>
      </c>
      <c r="D248" s="3" t="s">
        <v>655</v>
      </c>
      <c r="E248" s="3" t="str">
        <f t="shared" si="29"/>
        <v>AF2005_February</v>
      </c>
      <c r="F248" s="10">
        <v>70209.122622802286</v>
      </c>
      <c r="G248" s="49" t="str">
        <f t="shared" si="30"/>
        <v>Shock</v>
      </c>
      <c r="H248" s="15">
        <f t="shared" si="24"/>
        <v>1</v>
      </c>
      <c r="I248" s="5">
        <v>2.9553557587971398E-2</v>
      </c>
      <c r="J248" s="5">
        <v>-0.210600796205684</v>
      </c>
      <c r="K248" s="5">
        <v>0.235707348969867</v>
      </c>
      <c r="L248" s="54">
        <v>0.112680472366273</v>
      </c>
      <c r="M248" s="5" t="s">
        <v>1029</v>
      </c>
      <c r="N248">
        <f t="shared" si="25"/>
        <v>0</v>
      </c>
      <c r="O248">
        <f t="shared" si="26"/>
        <v>0</v>
      </c>
      <c r="P248">
        <f t="shared" si="27"/>
        <v>1</v>
      </c>
      <c r="Q248">
        <f t="shared" si="31"/>
        <v>0</v>
      </c>
      <c r="R248">
        <f t="shared" si="28"/>
        <v>0</v>
      </c>
    </row>
    <row r="249" spans="1:18" ht="17" thickTop="1" thickBot="1" x14ac:dyDescent="0.5">
      <c r="A249" s="50" t="s">
        <v>147</v>
      </c>
      <c r="B249" s="3" t="s">
        <v>645</v>
      </c>
      <c r="C249" s="3" t="s">
        <v>656</v>
      </c>
      <c r="D249" s="3" t="s">
        <v>657</v>
      </c>
      <c r="E249" s="3" t="str">
        <f t="shared" si="29"/>
        <v>AF2006_February</v>
      </c>
      <c r="F249" s="10">
        <v>100355.16610117505</v>
      </c>
      <c r="G249" s="49" t="str">
        <f t="shared" si="30"/>
        <v>Shock</v>
      </c>
      <c r="H249" s="15">
        <f t="shared" si="24"/>
        <v>1</v>
      </c>
      <c r="I249" s="5">
        <v>2.9553557587971398E-2</v>
      </c>
      <c r="J249" s="5">
        <v>-0.210600796205684</v>
      </c>
      <c r="K249" s="5">
        <v>0.235707348969867</v>
      </c>
      <c r="L249" s="54">
        <v>0.112680472366273</v>
      </c>
      <c r="M249" s="5" t="s">
        <v>1029</v>
      </c>
      <c r="N249">
        <f t="shared" si="25"/>
        <v>0</v>
      </c>
      <c r="O249">
        <f t="shared" si="26"/>
        <v>0</v>
      </c>
      <c r="P249">
        <f t="shared" si="27"/>
        <v>1</v>
      </c>
      <c r="Q249">
        <f t="shared" si="31"/>
        <v>0</v>
      </c>
      <c r="R249">
        <f t="shared" si="28"/>
        <v>0</v>
      </c>
    </row>
    <row r="250" spans="1:18" ht="17" thickTop="1" thickBot="1" x14ac:dyDescent="0.5">
      <c r="A250" s="50" t="s">
        <v>147</v>
      </c>
      <c r="B250" s="3" t="s">
        <v>645</v>
      </c>
      <c r="C250" s="3" t="s">
        <v>658</v>
      </c>
      <c r="D250" s="3" t="s">
        <v>659</v>
      </c>
      <c r="E250" s="3" t="str">
        <f t="shared" si="29"/>
        <v>AF2007_February</v>
      </c>
      <c r="F250" s="10">
        <v>88866.401973806162</v>
      </c>
      <c r="G250" s="49" t="str">
        <f t="shared" si="30"/>
        <v>Shock</v>
      </c>
      <c r="H250" s="15">
        <f t="shared" si="24"/>
        <v>1</v>
      </c>
      <c r="I250" s="5">
        <v>2.9553557587971398E-2</v>
      </c>
      <c r="J250" s="5">
        <v>-0.210600796205684</v>
      </c>
      <c r="K250" s="5">
        <v>0.235707348969867</v>
      </c>
      <c r="L250" s="54">
        <v>0.112680472366273</v>
      </c>
      <c r="M250" s="5" t="s">
        <v>1029</v>
      </c>
      <c r="N250">
        <f t="shared" si="25"/>
        <v>0</v>
      </c>
      <c r="O250">
        <f t="shared" si="26"/>
        <v>0</v>
      </c>
      <c r="P250">
        <f t="shared" si="27"/>
        <v>1</v>
      </c>
      <c r="Q250">
        <f t="shared" si="31"/>
        <v>0</v>
      </c>
      <c r="R250">
        <f t="shared" si="28"/>
        <v>0</v>
      </c>
    </row>
    <row r="251" spans="1:18" ht="17" thickTop="1" thickBot="1" x14ac:dyDescent="0.5">
      <c r="A251" s="50" t="s">
        <v>147</v>
      </c>
      <c r="B251" s="3" t="s">
        <v>660</v>
      </c>
      <c r="C251" s="3" t="s">
        <v>661</v>
      </c>
      <c r="D251" s="3" t="s">
        <v>662</v>
      </c>
      <c r="E251" s="3" t="str">
        <f t="shared" si="29"/>
        <v>AF2101_February</v>
      </c>
      <c r="F251" s="10">
        <v>652784.821134364</v>
      </c>
      <c r="G251" s="49" t="str">
        <f t="shared" si="30"/>
        <v>No shock</v>
      </c>
      <c r="H251" s="15">
        <f t="shared" si="24"/>
        <v>0</v>
      </c>
      <c r="I251" s="5">
        <v>0.11180443067479499</v>
      </c>
      <c r="J251" s="5">
        <v>-0.20525318743861201</v>
      </c>
      <c r="K251" s="5">
        <v>0.491641766938545</v>
      </c>
      <c r="L251" s="54">
        <v>-5.5915792091953999E-3</v>
      </c>
      <c r="M251" s="5" t="s">
        <v>1030</v>
      </c>
      <c r="N251">
        <f t="shared" si="25"/>
        <v>0</v>
      </c>
      <c r="O251">
        <f t="shared" si="26"/>
        <v>0</v>
      </c>
      <c r="P251">
        <f t="shared" si="27"/>
        <v>0</v>
      </c>
      <c r="Q251">
        <f t="shared" si="31"/>
        <v>0</v>
      </c>
      <c r="R251">
        <f t="shared" si="28"/>
        <v>0</v>
      </c>
    </row>
    <row r="252" spans="1:18" ht="17" thickTop="1" thickBot="1" x14ac:dyDescent="0.5">
      <c r="A252" s="50" t="s">
        <v>147</v>
      </c>
      <c r="B252" s="3" t="s">
        <v>660</v>
      </c>
      <c r="C252" s="3" t="s">
        <v>663</v>
      </c>
      <c r="D252" s="3" t="s">
        <v>664</v>
      </c>
      <c r="E252" s="3" t="str">
        <f t="shared" si="29"/>
        <v>AF2102_February</v>
      </c>
      <c r="F252" s="10">
        <v>233379.64243451395</v>
      </c>
      <c r="G252" s="49" t="str">
        <f t="shared" si="30"/>
        <v>No shock</v>
      </c>
      <c r="H252" s="15">
        <f t="shared" si="24"/>
        <v>0</v>
      </c>
      <c r="I252" s="5">
        <v>8.7276067983469308E-3</v>
      </c>
      <c r="J252" s="5">
        <v>-0.227081830565003</v>
      </c>
      <c r="K252" s="5">
        <v>0.491641766938545</v>
      </c>
      <c r="L252" s="54">
        <v>-5.5915792091953999E-3</v>
      </c>
      <c r="M252" s="5" t="s">
        <v>1029</v>
      </c>
      <c r="N252">
        <f t="shared" si="25"/>
        <v>0</v>
      </c>
      <c r="O252">
        <f t="shared" si="26"/>
        <v>0</v>
      </c>
      <c r="P252">
        <f t="shared" si="27"/>
        <v>0</v>
      </c>
      <c r="Q252">
        <f t="shared" si="31"/>
        <v>0</v>
      </c>
      <c r="R252">
        <f t="shared" si="28"/>
        <v>0</v>
      </c>
    </row>
    <row r="253" spans="1:18" ht="17" thickTop="1" thickBot="1" x14ac:dyDescent="0.5">
      <c r="A253" s="50" t="s">
        <v>147</v>
      </c>
      <c r="B253" s="3" t="s">
        <v>660</v>
      </c>
      <c r="C253" s="3" t="s">
        <v>665</v>
      </c>
      <c r="D253" s="3" t="s">
        <v>666</v>
      </c>
      <c r="E253" s="3" t="str">
        <f t="shared" si="29"/>
        <v>AF2103_February</v>
      </c>
      <c r="F253" s="10">
        <v>174680.69993388114</v>
      </c>
      <c r="G253" s="49" t="str">
        <f t="shared" si="30"/>
        <v>No shock</v>
      </c>
      <c r="H253" s="15">
        <f t="shared" si="24"/>
        <v>0</v>
      </c>
      <c r="I253" s="5">
        <v>8.7276067983469308E-3</v>
      </c>
      <c r="J253" s="5">
        <v>-0.227081830565003</v>
      </c>
      <c r="K253" s="5">
        <v>0.491641766938545</v>
      </c>
      <c r="L253" s="54">
        <v>-5.5915792091953999E-3</v>
      </c>
      <c r="M253" s="5" t="s">
        <v>1029</v>
      </c>
      <c r="N253">
        <f t="shared" si="25"/>
        <v>0</v>
      </c>
      <c r="O253">
        <f t="shared" si="26"/>
        <v>0</v>
      </c>
      <c r="P253">
        <f t="shared" si="27"/>
        <v>0</v>
      </c>
      <c r="Q253">
        <f t="shared" si="31"/>
        <v>0</v>
      </c>
      <c r="R253">
        <f t="shared" si="28"/>
        <v>0</v>
      </c>
    </row>
    <row r="254" spans="1:18" ht="17" thickTop="1" thickBot="1" x14ac:dyDescent="0.5">
      <c r="A254" s="50" t="s">
        <v>147</v>
      </c>
      <c r="B254" s="3" t="s">
        <v>660</v>
      </c>
      <c r="C254" s="3" t="s">
        <v>667</v>
      </c>
      <c r="D254" s="3" t="s">
        <v>668</v>
      </c>
      <c r="E254" s="3" t="str">
        <f t="shared" si="29"/>
        <v>AF2104_February</v>
      </c>
      <c r="F254" s="10">
        <v>57632.342661651506</v>
      </c>
      <c r="G254" s="49" t="str">
        <f t="shared" si="30"/>
        <v>No shock</v>
      </c>
      <c r="H254" s="15">
        <f t="shared" si="24"/>
        <v>0</v>
      </c>
      <c r="I254" s="5">
        <v>8.7276067983469308E-3</v>
      </c>
      <c r="J254" s="5">
        <v>-0.227081830565003</v>
      </c>
      <c r="K254" s="5">
        <v>0.491641766938545</v>
      </c>
      <c r="L254" s="54">
        <v>-5.5915792091953999E-3</v>
      </c>
      <c r="M254" s="5" t="s">
        <v>1029</v>
      </c>
      <c r="N254">
        <f t="shared" si="25"/>
        <v>0</v>
      </c>
      <c r="O254">
        <f t="shared" si="26"/>
        <v>0</v>
      </c>
      <c r="P254">
        <f t="shared" si="27"/>
        <v>0</v>
      </c>
      <c r="Q254">
        <f t="shared" si="31"/>
        <v>0</v>
      </c>
      <c r="R254">
        <f t="shared" si="28"/>
        <v>0</v>
      </c>
    </row>
    <row r="255" spans="1:18" ht="17" thickTop="1" thickBot="1" x14ac:dyDescent="0.5">
      <c r="A255" s="50" t="s">
        <v>147</v>
      </c>
      <c r="B255" s="3" t="s">
        <v>660</v>
      </c>
      <c r="C255" s="3" t="s">
        <v>669</v>
      </c>
      <c r="D255" s="3" t="s">
        <v>670</v>
      </c>
      <c r="E255" s="3" t="str">
        <f t="shared" si="29"/>
        <v>AF2105_February</v>
      </c>
      <c r="F255" s="10">
        <v>17418.543516834561</v>
      </c>
      <c r="G255" s="49" t="str">
        <f t="shared" si="30"/>
        <v>No shock</v>
      </c>
      <c r="H255" s="15">
        <f t="shared" si="24"/>
        <v>0</v>
      </c>
      <c r="I255" s="5">
        <v>8.7276067983469308E-3</v>
      </c>
      <c r="J255" s="5">
        <v>-0.227081830565003</v>
      </c>
      <c r="K255" s="5">
        <v>0.491641766938545</v>
      </c>
      <c r="L255" s="54">
        <v>-5.5915792091953999E-3</v>
      </c>
      <c r="M255" s="5" t="s">
        <v>1029</v>
      </c>
      <c r="N255">
        <f t="shared" si="25"/>
        <v>0</v>
      </c>
      <c r="O255">
        <f t="shared" si="26"/>
        <v>0</v>
      </c>
      <c r="P255">
        <f t="shared" si="27"/>
        <v>0</v>
      </c>
      <c r="Q255">
        <f t="shared" si="31"/>
        <v>0</v>
      </c>
      <c r="R255">
        <f t="shared" si="28"/>
        <v>0</v>
      </c>
    </row>
    <row r="256" spans="1:18" ht="17" thickTop="1" thickBot="1" x14ac:dyDescent="0.5">
      <c r="A256" s="50" t="s">
        <v>147</v>
      </c>
      <c r="B256" s="3" t="s">
        <v>660</v>
      </c>
      <c r="C256" s="3" t="s">
        <v>660</v>
      </c>
      <c r="D256" s="3" t="s">
        <v>671</v>
      </c>
      <c r="E256" s="3" t="str">
        <f t="shared" si="29"/>
        <v>AF2106_February</v>
      </c>
      <c r="F256" s="10">
        <v>157196.17730726174</v>
      </c>
      <c r="G256" s="49" t="str">
        <f t="shared" si="30"/>
        <v>No shock</v>
      </c>
      <c r="H256" s="15">
        <f t="shared" si="24"/>
        <v>0</v>
      </c>
      <c r="I256" s="5">
        <v>8.7276067983469308E-3</v>
      </c>
      <c r="J256" s="5">
        <v>-0.227081830565003</v>
      </c>
      <c r="K256" s="5">
        <v>0.491641766938545</v>
      </c>
      <c r="L256" s="54">
        <v>-5.5915792091953999E-3</v>
      </c>
      <c r="M256" s="5" t="s">
        <v>1029</v>
      </c>
      <c r="N256">
        <f t="shared" si="25"/>
        <v>0</v>
      </c>
      <c r="O256">
        <f t="shared" si="26"/>
        <v>0</v>
      </c>
      <c r="P256">
        <f t="shared" si="27"/>
        <v>0</v>
      </c>
      <c r="Q256">
        <f t="shared" si="31"/>
        <v>0</v>
      </c>
      <c r="R256">
        <f t="shared" si="28"/>
        <v>0</v>
      </c>
    </row>
    <row r="257" spans="1:18" ht="17" thickTop="1" thickBot="1" x14ac:dyDescent="0.5">
      <c r="A257" s="50" t="s">
        <v>147</v>
      </c>
      <c r="B257" s="3" t="s">
        <v>660</v>
      </c>
      <c r="C257" s="3" t="s">
        <v>672</v>
      </c>
      <c r="D257" s="3" t="s">
        <v>673</v>
      </c>
      <c r="E257" s="3" t="str">
        <f t="shared" si="29"/>
        <v>AF2107_February</v>
      </c>
      <c r="F257" s="10">
        <v>135074.11697881419</v>
      </c>
      <c r="G257" s="49" t="str">
        <f t="shared" si="30"/>
        <v>No shock</v>
      </c>
      <c r="H257" s="15">
        <f t="shared" si="24"/>
        <v>0</v>
      </c>
      <c r="I257" s="5">
        <v>8.7276067983469308E-3</v>
      </c>
      <c r="J257" s="5">
        <v>-0.227081830565003</v>
      </c>
      <c r="K257" s="5">
        <v>0.491641766938545</v>
      </c>
      <c r="L257" s="54">
        <v>-5.5915792091953999E-3</v>
      </c>
      <c r="M257" s="5" t="s">
        <v>1029</v>
      </c>
      <c r="N257">
        <f t="shared" si="25"/>
        <v>0</v>
      </c>
      <c r="O257">
        <f t="shared" si="26"/>
        <v>0</v>
      </c>
      <c r="P257">
        <f t="shared" si="27"/>
        <v>0</v>
      </c>
      <c r="Q257">
        <f t="shared" si="31"/>
        <v>0</v>
      </c>
      <c r="R257">
        <f t="shared" si="28"/>
        <v>0</v>
      </c>
    </row>
    <row r="258" spans="1:18" ht="17" thickTop="1" thickBot="1" x14ac:dyDescent="0.5">
      <c r="A258" s="50" t="s">
        <v>147</v>
      </c>
      <c r="B258" s="3" t="s">
        <v>660</v>
      </c>
      <c r="C258" s="3" t="s">
        <v>674</v>
      </c>
      <c r="D258" s="3" t="s">
        <v>675</v>
      </c>
      <c r="E258" s="3" t="str">
        <f t="shared" si="29"/>
        <v>AF2108_February</v>
      </c>
      <c r="F258" s="10">
        <v>126259.56077684647</v>
      </c>
      <c r="G258" s="49" t="str">
        <f t="shared" si="30"/>
        <v>No shock</v>
      </c>
      <c r="H258" s="15">
        <f t="shared" si="24"/>
        <v>0</v>
      </c>
      <c r="I258" s="5">
        <v>8.7276067983469308E-3</v>
      </c>
      <c r="J258" s="5">
        <v>-0.227081830565003</v>
      </c>
      <c r="K258" s="5">
        <v>0.491641766938545</v>
      </c>
      <c r="L258" s="54">
        <v>-5.5915792091953999E-3</v>
      </c>
      <c r="M258" s="5" t="s">
        <v>1029</v>
      </c>
      <c r="N258">
        <f t="shared" si="25"/>
        <v>0</v>
      </c>
      <c r="O258">
        <f t="shared" si="26"/>
        <v>0</v>
      </c>
      <c r="P258">
        <f t="shared" si="27"/>
        <v>0</v>
      </c>
      <c r="Q258">
        <f t="shared" si="31"/>
        <v>0</v>
      </c>
      <c r="R258">
        <f t="shared" si="28"/>
        <v>0</v>
      </c>
    </row>
    <row r="259" spans="1:18" ht="17" thickTop="1" thickBot="1" x14ac:dyDescent="0.5">
      <c r="A259" s="50" t="s">
        <v>147</v>
      </c>
      <c r="B259" s="3" t="s">
        <v>660</v>
      </c>
      <c r="C259" s="3" t="s">
        <v>676</v>
      </c>
      <c r="D259" s="3" t="s">
        <v>677</v>
      </c>
      <c r="E259" s="3" t="str">
        <f t="shared" si="29"/>
        <v>AF2109_February</v>
      </c>
      <c r="F259" s="10">
        <v>117342.44194520789</v>
      </c>
      <c r="G259" s="49" t="str">
        <f t="shared" si="30"/>
        <v>No shock</v>
      </c>
      <c r="H259" s="15">
        <f t="shared" ref="H259:H322" si="32">SUM(N259:R259)</f>
        <v>0</v>
      </c>
      <c r="I259" s="5">
        <v>2.8325900537150599E-2</v>
      </c>
      <c r="J259" s="5">
        <v>-0.12650701331883801</v>
      </c>
      <c r="K259" s="5">
        <v>0.491641766938545</v>
      </c>
      <c r="L259" s="54">
        <v>-5.5915792091953999E-3</v>
      </c>
      <c r="M259" s="5" t="s">
        <v>1032</v>
      </c>
      <c r="N259">
        <f t="shared" ref="N259:N322" si="33">IF(I259&gt;0.6, 1, 0)</f>
        <v>0</v>
      </c>
      <c r="O259">
        <f t="shared" ref="O259:O322" si="34">IF(J259&gt;0.6, 1, 0)</f>
        <v>0</v>
      </c>
      <c r="P259">
        <f t="shared" ref="P259:P322" si="35">IF(K259&lt;0.4, 1, 0)</f>
        <v>0</v>
      </c>
      <c r="Q259">
        <f t="shared" si="31"/>
        <v>0</v>
      </c>
      <c r="R259">
        <f t="shared" ref="R259:R322" si="36">IF(M259="Poor functionality", 1, 0)</f>
        <v>0</v>
      </c>
    </row>
    <row r="260" spans="1:18" ht="17" thickTop="1" thickBot="1" x14ac:dyDescent="0.5">
      <c r="A260" s="50" t="s">
        <v>147</v>
      </c>
      <c r="B260" s="3" t="s">
        <v>660</v>
      </c>
      <c r="C260" s="3" t="s">
        <v>678</v>
      </c>
      <c r="D260" s="3" t="s">
        <v>679</v>
      </c>
      <c r="E260" s="3" t="str">
        <f t="shared" ref="E260:E323" si="37">_xlfn.CONCAT(D260,"_",A260)</f>
        <v>AF2110_February</v>
      </c>
      <c r="F260" s="10">
        <v>71483.155958662828</v>
      </c>
      <c r="G260" s="49" t="str">
        <f t="shared" ref="G260:G323" si="38">IF(H260&gt;0, "Shock", "No shock")</f>
        <v>No shock</v>
      </c>
      <c r="H260" s="15">
        <f t="shared" si="32"/>
        <v>0</v>
      </c>
      <c r="I260" s="5">
        <v>8.7276067983469308E-3</v>
      </c>
      <c r="J260" s="5">
        <v>-0.227081830565003</v>
      </c>
      <c r="K260" s="5">
        <v>0.491641766938545</v>
      </c>
      <c r="L260" s="54">
        <v>-5.5915792091953999E-3</v>
      </c>
      <c r="M260" s="5" t="s">
        <v>1029</v>
      </c>
      <c r="N260">
        <f t="shared" si="33"/>
        <v>0</v>
      </c>
      <c r="O260">
        <f t="shared" si="34"/>
        <v>0</v>
      </c>
      <c r="P260">
        <f t="shared" si="35"/>
        <v>0</v>
      </c>
      <c r="Q260">
        <f t="shared" ref="Q260:Q323" si="39">IF(L260&lt;-0.25, 1, 0)</f>
        <v>0</v>
      </c>
      <c r="R260">
        <f t="shared" si="36"/>
        <v>0</v>
      </c>
    </row>
    <row r="261" spans="1:18" ht="17" thickTop="1" thickBot="1" x14ac:dyDescent="0.5">
      <c r="A261" s="50" t="s">
        <v>147</v>
      </c>
      <c r="B261" s="3" t="s">
        <v>660</v>
      </c>
      <c r="C261" s="3" t="s">
        <v>680</v>
      </c>
      <c r="D261" s="3" t="s">
        <v>681</v>
      </c>
      <c r="E261" s="3" t="str">
        <f t="shared" si="37"/>
        <v>AF2111_February</v>
      </c>
      <c r="F261" s="10">
        <v>106228.5090845473</v>
      </c>
      <c r="G261" s="49" t="str">
        <f t="shared" si="38"/>
        <v>No shock</v>
      </c>
      <c r="H261" s="15">
        <f t="shared" si="32"/>
        <v>0</v>
      </c>
      <c r="I261" s="5">
        <v>8.7276067983469308E-3</v>
      </c>
      <c r="J261" s="5">
        <v>-0.227081830565003</v>
      </c>
      <c r="K261" s="5">
        <v>0.491641766938545</v>
      </c>
      <c r="L261" s="54">
        <v>-5.5915792091953999E-3</v>
      </c>
      <c r="M261" s="5" t="s">
        <v>1029</v>
      </c>
      <c r="N261">
        <f t="shared" si="33"/>
        <v>0</v>
      </c>
      <c r="O261">
        <f t="shared" si="34"/>
        <v>0</v>
      </c>
      <c r="P261">
        <f t="shared" si="35"/>
        <v>0</v>
      </c>
      <c r="Q261">
        <f t="shared" si="39"/>
        <v>0</v>
      </c>
      <c r="R261">
        <f t="shared" si="36"/>
        <v>0</v>
      </c>
    </row>
    <row r="262" spans="1:18" ht="17" thickTop="1" thickBot="1" x14ac:dyDescent="0.5">
      <c r="A262" s="50" t="s">
        <v>147</v>
      </c>
      <c r="B262" s="3" t="s">
        <v>660</v>
      </c>
      <c r="C262" s="3" t="s">
        <v>682</v>
      </c>
      <c r="D262" s="3" t="s">
        <v>683</v>
      </c>
      <c r="E262" s="3" t="str">
        <f t="shared" si="37"/>
        <v>AF2112_February</v>
      </c>
      <c r="F262" s="10">
        <v>45817.563213785455</v>
      </c>
      <c r="G262" s="49" t="str">
        <f t="shared" si="38"/>
        <v>No shock</v>
      </c>
      <c r="H262" s="15">
        <f t="shared" si="32"/>
        <v>0</v>
      </c>
      <c r="I262" s="5">
        <v>8.7276067983469308E-3</v>
      </c>
      <c r="J262" s="5">
        <v>-0.227081830565003</v>
      </c>
      <c r="K262" s="5">
        <v>0.491641766938545</v>
      </c>
      <c r="L262" s="54">
        <v>-5.5915792091953999E-3</v>
      </c>
      <c r="M262" s="5" t="s">
        <v>1029</v>
      </c>
      <c r="N262">
        <f t="shared" si="33"/>
        <v>0</v>
      </c>
      <c r="O262">
        <f t="shared" si="34"/>
        <v>0</v>
      </c>
      <c r="P262">
        <f t="shared" si="35"/>
        <v>0</v>
      </c>
      <c r="Q262">
        <f t="shared" si="39"/>
        <v>0</v>
      </c>
      <c r="R262">
        <f t="shared" si="36"/>
        <v>0</v>
      </c>
    </row>
    <row r="263" spans="1:18" ht="17" thickTop="1" thickBot="1" x14ac:dyDescent="0.5">
      <c r="A263" s="50" t="s">
        <v>147</v>
      </c>
      <c r="B263" s="3" t="s">
        <v>660</v>
      </c>
      <c r="C263" s="3" t="s">
        <v>684</v>
      </c>
      <c r="D263" s="3" t="s">
        <v>685</v>
      </c>
      <c r="E263" s="3" t="str">
        <f t="shared" si="37"/>
        <v>AF2113_February</v>
      </c>
      <c r="F263" s="10">
        <v>23611.903899314642</v>
      </c>
      <c r="G263" s="49" t="str">
        <f t="shared" si="38"/>
        <v>No shock</v>
      </c>
      <c r="H263" s="15">
        <f t="shared" si="32"/>
        <v>0</v>
      </c>
      <c r="I263" s="5">
        <v>8.7276067983469308E-3</v>
      </c>
      <c r="J263" s="5">
        <v>-0.227081830565003</v>
      </c>
      <c r="K263" s="5">
        <v>0.491641766938545</v>
      </c>
      <c r="L263" s="54">
        <v>-5.5915792091953999E-3</v>
      </c>
      <c r="M263" s="5" t="s">
        <v>1029</v>
      </c>
      <c r="N263">
        <f t="shared" si="33"/>
        <v>0</v>
      </c>
      <c r="O263">
        <f t="shared" si="34"/>
        <v>0</v>
      </c>
      <c r="P263">
        <f t="shared" si="35"/>
        <v>0</v>
      </c>
      <c r="Q263">
        <f t="shared" si="39"/>
        <v>0</v>
      </c>
      <c r="R263">
        <f t="shared" si="36"/>
        <v>0</v>
      </c>
    </row>
    <row r="264" spans="1:18" ht="17" thickTop="1" thickBot="1" x14ac:dyDescent="0.5">
      <c r="A264" s="50" t="s">
        <v>147</v>
      </c>
      <c r="B264" s="3" t="s">
        <v>660</v>
      </c>
      <c r="C264" s="3" t="s">
        <v>686</v>
      </c>
      <c r="D264" s="3" t="s">
        <v>687</v>
      </c>
      <c r="E264" s="3" t="str">
        <f t="shared" si="37"/>
        <v>AF2114_February</v>
      </c>
      <c r="F264" s="10">
        <v>77647.285898474453</v>
      </c>
      <c r="G264" s="49" t="str">
        <f t="shared" si="38"/>
        <v>No shock</v>
      </c>
      <c r="H264" s="15">
        <f t="shared" si="32"/>
        <v>0</v>
      </c>
      <c r="I264" s="5">
        <v>8.7276067983469308E-3</v>
      </c>
      <c r="J264" s="5">
        <v>-0.227081830565003</v>
      </c>
      <c r="K264" s="5">
        <v>0.491641766938545</v>
      </c>
      <c r="L264" s="54">
        <v>-5.5915792091953999E-3</v>
      </c>
      <c r="M264" s="5" t="s">
        <v>1029</v>
      </c>
      <c r="N264">
        <f t="shared" si="33"/>
        <v>0</v>
      </c>
      <c r="O264">
        <f t="shared" si="34"/>
        <v>0</v>
      </c>
      <c r="P264">
        <f t="shared" si="35"/>
        <v>0</v>
      </c>
      <c r="Q264">
        <f t="shared" si="39"/>
        <v>0</v>
      </c>
      <c r="R264">
        <f t="shared" si="36"/>
        <v>0</v>
      </c>
    </row>
    <row r="265" spans="1:18" ht="17" thickTop="1" thickBot="1" x14ac:dyDescent="0.5">
      <c r="A265" s="50" t="s">
        <v>147</v>
      </c>
      <c r="B265" s="3" t="s">
        <v>660</v>
      </c>
      <c r="C265" s="3" t="s">
        <v>688</v>
      </c>
      <c r="D265" s="3" t="s">
        <v>689</v>
      </c>
      <c r="E265" s="3" t="str">
        <f t="shared" si="37"/>
        <v>AF2115_February</v>
      </c>
      <c r="F265" s="10">
        <v>66893.803142546982</v>
      </c>
      <c r="G265" s="49" t="str">
        <f t="shared" si="38"/>
        <v>No shock</v>
      </c>
      <c r="H265" s="15">
        <f t="shared" si="32"/>
        <v>0</v>
      </c>
      <c r="I265" s="5">
        <v>8.7276067983469308E-3</v>
      </c>
      <c r="J265" s="5">
        <v>-0.227081830565003</v>
      </c>
      <c r="K265" s="5">
        <v>0.491641766938545</v>
      </c>
      <c r="L265" s="54">
        <v>-5.5915792091953999E-3</v>
      </c>
      <c r="M265" s="5" t="s">
        <v>1029</v>
      </c>
      <c r="N265">
        <f t="shared" si="33"/>
        <v>0</v>
      </c>
      <c r="O265">
        <f t="shared" si="34"/>
        <v>0</v>
      </c>
      <c r="P265">
        <f t="shared" si="35"/>
        <v>0</v>
      </c>
      <c r="Q265">
        <f t="shared" si="39"/>
        <v>0</v>
      </c>
      <c r="R265">
        <f t="shared" si="36"/>
        <v>0</v>
      </c>
    </row>
    <row r="266" spans="1:18" ht="17" thickTop="1" thickBot="1" x14ac:dyDescent="0.5">
      <c r="A266" s="50" t="s">
        <v>147</v>
      </c>
      <c r="B266" s="3" t="s">
        <v>660</v>
      </c>
      <c r="C266" s="3" t="s">
        <v>690</v>
      </c>
      <c r="D266" s="3" t="s">
        <v>691</v>
      </c>
      <c r="E266" s="3" t="str">
        <f t="shared" si="37"/>
        <v>AF2116_February</v>
      </c>
      <c r="F266" s="10">
        <v>8749.9948591340981</v>
      </c>
      <c r="G266" s="49" t="str">
        <f t="shared" si="38"/>
        <v>No shock</v>
      </c>
      <c r="H266" s="15">
        <f t="shared" si="32"/>
        <v>0</v>
      </c>
      <c r="I266" s="5">
        <v>8.7276067983469308E-3</v>
      </c>
      <c r="J266" s="5">
        <v>-0.227081830565003</v>
      </c>
      <c r="K266" s="5">
        <v>0.491641766938545</v>
      </c>
      <c r="L266" s="54">
        <v>-5.5915792091953999E-3</v>
      </c>
      <c r="M266" s="5" t="s">
        <v>1029</v>
      </c>
      <c r="N266">
        <f t="shared" si="33"/>
        <v>0</v>
      </c>
      <c r="O266">
        <f t="shared" si="34"/>
        <v>0</v>
      </c>
      <c r="P266">
        <f t="shared" si="35"/>
        <v>0</v>
      </c>
      <c r="Q266">
        <f t="shared" si="39"/>
        <v>0</v>
      </c>
      <c r="R266">
        <f t="shared" si="36"/>
        <v>0</v>
      </c>
    </row>
    <row r="267" spans="1:18" ht="17" thickTop="1" thickBot="1" x14ac:dyDescent="0.5">
      <c r="A267" s="50" t="s">
        <v>147</v>
      </c>
      <c r="B267" s="3" t="s">
        <v>692</v>
      </c>
      <c r="C267" s="3" t="s">
        <v>692</v>
      </c>
      <c r="D267" s="3" t="s">
        <v>693</v>
      </c>
      <c r="E267" s="3" t="str">
        <f t="shared" si="37"/>
        <v>AF2201_February</v>
      </c>
      <c r="F267" s="10">
        <v>203273.3294630349</v>
      </c>
      <c r="G267" s="49" t="str">
        <f t="shared" si="38"/>
        <v>No shock</v>
      </c>
      <c r="H267" s="15">
        <f t="shared" si="32"/>
        <v>0</v>
      </c>
      <c r="I267" s="5">
        <v>-1.17916106751419E-2</v>
      </c>
      <c r="J267" s="5">
        <v>-1.5343505948866401E-2</v>
      </c>
      <c r="K267" s="5">
        <v>0.51289984004642997</v>
      </c>
      <c r="L267" s="54">
        <v>9.7589450686579399E-2</v>
      </c>
      <c r="M267" s="5" t="s">
        <v>1030</v>
      </c>
      <c r="N267">
        <f t="shared" si="33"/>
        <v>0</v>
      </c>
      <c r="O267">
        <f t="shared" si="34"/>
        <v>0</v>
      </c>
      <c r="P267">
        <f t="shared" si="35"/>
        <v>0</v>
      </c>
      <c r="Q267">
        <f t="shared" si="39"/>
        <v>0</v>
      </c>
      <c r="R267">
        <f t="shared" si="36"/>
        <v>0</v>
      </c>
    </row>
    <row r="268" spans="1:18" ht="17" thickTop="1" thickBot="1" x14ac:dyDescent="0.5">
      <c r="A268" s="50" t="s">
        <v>147</v>
      </c>
      <c r="B268" s="3" t="s">
        <v>692</v>
      </c>
      <c r="C268" s="3" t="s">
        <v>694</v>
      </c>
      <c r="D268" s="3" t="s">
        <v>695</v>
      </c>
      <c r="E268" s="3" t="str">
        <f t="shared" si="37"/>
        <v>AF2202_February</v>
      </c>
      <c r="F268" s="10">
        <v>104683.22197102413</v>
      </c>
      <c r="G268" s="49" t="str">
        <f t="shared" si="38"/>
        <v>No shock</v>
      </c>
      <c r="H268" s="15">
        <f t="shared" si="32"/>
        <v>0</v>
      </c>
      <c r="I268" s="5">
        <v>8.7675461868697204E-3</v>
      </c>
      <c r="J268" s="5">
        <v>-0.29367585426797499</v>
      </c>
      <c r="K268" s="5">
        <v>0.51289984004642997</v>
      </c>
      <c r="L268" s="54">
        <v>9.7589450686579399E-2</v>
      </c>
      <c r="M268" s="5" t="s">
        <v>1030</v>
      </c>
      <c r="N268">
        <f t="shared" si="33"/>
        <v>0</v>
      </c>
      <c r="O268">
        <f t="shared" si="34"/>
        <v>0</v>
      </c>
      <c r="P268">
        <f t="shared" si="35"/>
        <v>0</v>
      </c>
      <c r="Q268">
        <f t="shared" si="39"/>
        <v>0</v>
      </c>
      <c r="R268">
        <f t="shared" si="36"/>
        <v>0</v>
      </c>
    </row>
    <row r="269" spans="1:18" ht="17" thickTop="1" thickBot="1" x14ac:dyDescent="0.5">
      <c r="A269" s="50" t="s">
        <v>147</v>
      </c>
      <c r="B269" s="3" t="s">
        <v>692</v>
      </c>
      <c r="C269" s="3" t="s">
        <v>696</v>
      </c>
      <c r="D269" s="3" t="s">
        <v>697</v>
      </c>
      <c r="E269" s="3" t="str">
        <f t="shared" si="37"/>
        <v>AF2203_February</v>
      </c>
      <c r="F269" s="10">
        <v>172725.45017389435</v>
      </c>
      <c r="G269" s="49" t="str">
        <f t="shared" si="38"/>
        <v>No shock</v>
      </c>
      <c r="H269" s="15">
        <f t="shared" si="32"/>
        <v>0</v>
      </c>
      <c r="I269" s="5">
        <v>1.6079676437531899E-3</v>
      </c>
      <c r="J269" s="5">
        <v>-0.250009368048831</v>
      </c>
      <c r="K269" s="5">
        <v>0.51289984004642997</v>
      </c>
      <c r="L269" s="54">
        <v>9.7589450686579399E-2</v>
      </c>
      <c r="M269" s="5" t="s">
        <v>1032</v>
      </c>
      <c r="N269">
        <f t="shared" si="33"/>
        <v>0</v>
      </c>
      <c r="O269">
        <f t="shared" si="34"/>
        <v>0</v>
      </c>
      <c r="P269">
        <f t="shared" si="35"/>
        <v>0</v>
      </c>
      <c r="Q269">
        <f t="shared" si="39"/>
        <v>0</v>
      </c>
      <c r="R269">
        <f t="shared" si="36"/>
        <v>0</v>
      </c>
    </row>
    <row r="270" spans="1:18" ht="17" thickTop="1" thickBot="1" x14ac:dyDescent="0.5">
      <c r="A270" s="50" t="s">
        <v>147</v>
      </c>
      <c r="B270" s="3" t="s">
        <v>692</v>
      </c>
      <c r="C270" s="3" t="s">
        <v>698</v>
      </c>
      <c r="D270" s="3" t="s">
        <v>699</v>
      </c>
      <c r="E270" s="3" t="str">
        <f t="shared" si="37"/>
        <v>AF2204_February</v>
      </c>
      <c r="F270" s="10">
        <v>65747.93548385294</v>
      </c>
      <c r="G270" s="49" t="str">
        <f t="shared" si="38"/>
        <v>No shock</v>
      </c>
      <c r="H270" s="15">
        <f t="shared" si="32"/>
        <v>0</v>
      </c>
      <c r="I270" s="5">
        <v>1.6079676437531899E-3</v>
      </c>
      <c r="J270" s="5">
        <v>-0.250009368048831</v>
      </c>
      <c r="K270" s="5">
        <v>0.51289984004642997</v>
      </c>
      <c r="L270" s="54">
        <v>9.7589450686579399E-2</v>
      </c>
      <c r="M270" s="5" t="s">
        <v>1029</v>
      </c>
      <c r="N270">
        <f t="shared" si="33"/>
        <v>0</v>
      </c>
      <c r="O270">
        <f t="shared" si="34"/>
        <v>0</v>
      </c>
      <c r="P270">
        <f t="shared" si="35"/>
        <v>0</v>
      </c>
      <c r="Q270">
        <f t="shared" si="39"/>
        <v>0</v>
      </c>
      <c r="R270">
        <f t="shared" si="36"/>
        <v>0</v>
      </c>
    </row>
    <row r="271" spans="1:18" ht="17" thickTop="1" thickBot="1" x14ac:dyDescent="0.5">
      <c r="A271" s="50" t="s">
        <v>147</v>
      </c>
      <c r="B271" s="3" t="s">
        <v>692</v>
      </c>
      <c r="C271" s="3" t="s">
        <v>700</v>
      </c>
      <c r="D271" s="3" t="s">
        <v>701</v>
      </c>
      <c r="E271" s="3" t="str">
        <f t="shared" si="37"/>
        <v>AF2205_February</v>
      </c>
      <c r="F271" s="10">
        <v>154442.50026049971</v>
      </c>
      <c r="G271" s="49" t="str">
        <f t="shared" si="38"/>
        <v>No shock</v>
      </c>
      <c r="H271" s="15">
        <f t="shared" si="32"/>
        <v>0</v>
      </c>
      <c r="I271" s="5">
        <v>-7.5748319170526202E-3</v>
      </c>
      <c r="J271" s="5">
        <v>-3.3376822574982E-2</v>
      </c>
      <c r="K271" s="5">
        <v>0.51289984004642997</v>
      </c>
      <c r="L271" s="54">
        <v>9.7589450686579399E-2</v>
      </c>
      <c r="M271" s="5" t="s">
        <v>1030</v>
      </c>
      <c r="N271">
        <f t="shared" si="33"/>
        <v>0</v>
      </c>
      <c r="O271">
        <f t="shared" si="34"/>
        <v>0</v>
      </c>
      <c r="P271">
        <f t="shared" si="35"/>
        <v>0</v>
      </c>
      <c r="Q271">
        <f t="shared" si="39"/>
        <v>0</v>
      </c>
      <c r="R271">
        <f t="shared" si="36"/>
        <v>0</v>
      </c>
    </row>
    <row r="272" spans="1:18" ht="17" thickTop="1" thickBot="1" x14ac:dyDescent="0.5">
      <c r="A272" s="50" t="s">
        <v>147</v>
      </c>
      <c r="B272" s="3" t="s">
        <v>692</v>
      </c>
      <c r="C272" s="3" t="s">
        <v>702</v>
      </c>
      <c r="D272" s="3" t="s">
        <v>703</v>
      </c>
      <c r="E272" s="3" t="str">
        <f t="shared" si="37"/>
        <v>AF2206_February</v>
      </c>
      <c r="F272" s="10">
        <v>63289.056298479132</v>
      </c>
      <c r="G272" s="49" t="str">
        <f t="shared" si="38"/>
        <v>No shock</v>
      </c>
      <c r="H272" s="15">
        <f t="shared" si="32"/>
        <v>0</v>
      </c>
      <c r="I272" s="5">
        <v>-4.9485118597642199E-3</v>
      </c>
      <c r="J272" s="5">
        <v>-0.31519251021628902</v>
      </c>
      <c r="K272" s="5">
        <v>0.51289984004642997</v>
      </c>
      <c r="L272" s="54">
        <v>9.7589450686579399E-2</v>
      </c>
      <c r="M272" s="5" t="s">
        <v>1030</v>
      </c>
      <c r="N272">
        <f t="shared" si="33"/>
        <v>0</v>
      </c>
      <c r="O272">
        <f t="shared" si="34"/>
        <v>0</v>
      </c>
      <c r="P272">
        <f t="shared" si="35"/>
        <v>0</v>
      </c>
      <c r="Q272">
        <f t="shared" si="39"/>
        <v>0</v>
      </c>
      <c r="R272">
        <f t="shared" si="36"/>
        <v>0</v>
      </c>
    </row>
    <row r="273" spans="1:18" ht="17" thickTop="1" thickBot="1" x14ac:dyDescent="0.5">
      <c r="A273" s="50" t="s">
        <v>147</v>
      </c>
      <c r="B273" s="3" t="s">
        <v>692</v>
      </c>
      <c r="C273" s="3" t="s">
        <v>704</v>
      </c>
      <c r="D273" s="3" t="s">
        <v>705</v>
      </c>
      <c r="E273" s="3" t="str">
        <f t="shared" si="37"/>
        <v>AF2207_February</v>
      </c>
      <c r="F273" s="10">
        <v>88510.306621084252</v>
      </c>
      <c r="G273" s="49" t="str">
        <f t="shared" si="38"/>
        <v>No shock</v>
      </c>
      <c r="H273" s="15">
        <f t="shared" si="32"/>
        <v>0</v>
      </c>
      <c r="I273" s="5">
        <v>1.6079676437531899E-3</v>
      </c>
      <c r="J273" s="5">
        <v>-0.250009368048831</v>
      </c>
      <c r="K273" s="5">
        <v>0.51289984004642997</v>
      </c>
      <c r="L273" s="54">
        <v>9.7589450686579399E-2</v>
      </c>
      <c r="M273" s="5" t="s">
        <v>1029</v>
      </c>
      <c r="N273">
        <f t="shared" si="33"/>
        <v>0</v>
      </c>
      <c r="O273">
        <f t="shared" si="34"/>
        <v>0</v>
      </c>
      <c r="P273">
        <f t="shared" si="35"/>
        <v>0</v>
      </c>
      <c r="Q273">
        <f t="shared" si="39"/>
        <v>0</v>
      </c>
      <c r="R273">
        <f t="shared" si="36"/>
        <v>0</v>
      </c>
    </row>
    <row r="274" spans="1:18" ht="17" thickTop="1" thickBot="1" x14ac:dyDescent="0.5">
      <c r="A274" s="50" t="s">
        <v>147</v>
      </c>
      <c r="B274" s="3" t="s">
        <v>706</v>
      </c>
      <c r="C274" s="3" t="s">
        <v>707</v>
      </c>
      <c r="D274" s="3" t="s">
        <v>708</v>
      </c>
      <c r="E274" s="3" t="str">
        <f t="shared" si="37"/>
        <v>AF2301_February</v>
      </c>
      <c r="F274" s="10">
        <v>254049.64716426123</v>
      </c>
      <c r="G274" s="49" t="str">
        <f t="shared" si="38"/>
        <v>No shock</v>
      </c>
      <c r="H274" s="15">
        <f t="shared" si="32"/>
        <v>0</v>
      </c>
      <c r="I274" s="5">
        <v>4.0266010855802697E-3</v>
      </c>
      <c r="J274" s="5">
        <v>-0.20130088224787901</v>
      </c>
      <c r="K274" s="5">
        <v>0.46706935969762198</v>
      </c>
      <c r="L274" s="54">
        <v>5.6207068326443801E-3</v>
      </c>
      <c r="M274" s="5" t="s">
        <v>1030</v>
      </c>
      <c r="N274">
        <f t="shared" si="33"/>
        <v>0</v>
      </c>
      <c r="O274">
        <f t="shared" si="34"/>
        <v>0</v>
      </c>
      <c r="P274">
        <f t="shared" si="35"/>
        <v>0</v>
      </c>
      <c r="Q274">
        <f t="shared" si="39"/>
        <v>0</v>
      </c>
      <c r="R274">
        <f t="shared" si="36"/>
        <v>0</v>
      </c>
    </row>
    <row r="275" spans="1:18" ht="17" thickTop="1" thickBot="1" x14ac:dyDescent="0.5">
      <c r="A275" s="50" t="s">
        <v>147</v>
      </c>
      <c r="B275" s="3" t="s">
        <v>706</v>
      </c>
      <c r="C275" s="3" t="s">
        <v>709</v>
      </c>
      <c r="D275" s="3" t="s">
        <v>710</v>
      </c>
      <c r="E275" s="3" t="str">
        <f t="shared" si="37"/>
        <v>AF2302_February</v>
      </c>
      <c r="F275" s="10">
        <v>62687.06996126828</v>
      </c>
      <c r="G275" s="49" t="str">
        <f t="shared" si="38"/>
        <v>No shock</v>
      </c>
      <c r="H275" s="15">
        <f t="shared" si="32"/>
        <v>0</v>
      </c>
      <c r="I275" s="5">
        <v>6.0402429764616503E-2</v>
      </c>
      <c r="J275" s="5">
        <v>-0.18015555495650201</v>
      </c>
      <c r="K275" s="5">
        <v>0.46706935969762198</v>
      </c>
      <c r="L275" s="54">
        <v>5.6207068326443801E-3</v>
      </c>
      <c r="M275" s="5" t="s">
        <v>1029</v>
      </c>
      <c r="N275">
        <f t="shared" si="33"/>
        <v>0</v>
      </c>
      <c r="O275">
        <f t="shared" si="34"/>
        <v>0</v>
      </c>
      <c r="P275">
        <f t="shared" si="35"/>
        <v>0</v>
      </c>
      <c r="Q275">
        <f t="shared" si="39"/>
        <v>0</v>
      </c>
      <c r="R275">
        <f t="shared" si="36"/>
        <v>0</v>
      </c>
    </row>
    <row r="276" spans="1:18" ht="17" thickTop="1" thickBot="1" x14ac:dyDescent="0.5">
      <c r="A276" s="50" t="s">
        <v>147</v>
      </c>
      <c r="B276" s="3" t="s">
        <v>706</v>
      </c>
      <c r="C276" s="3" t="s">
        <v>711</v>
      </c>
      <c r="D276" s="3" t="s">
        <v>712</v>
      </c>
      <c r="E276" s="3" t="str">
        <f t="shared" si="37"/>
        <v>AF2303_February</v>
      </c>
      <c r="F276" s="10">
        <v>60707.63540491747</v>
      </c>
      <c r="G276" s="49" t="str">
        <f t="shared" si="38"/>
        <v>No shock</v>
      </c>
      <c r="H276" s="15">
        <f t="shared" si="32"/>
        <v>0</v>
      </c>
      <c r="I276" s="5">
        <v>6.0402429764616503E-2</v>
      </c>
      <c r="J276" s="5">
        <v>-0.18015555495650201</v>
      </c>
      <c r="K276" s="5">
        <v>0.46706935969762198</v>
      </c>
      <c r="L276" s="54">
        <v>5.6207068326443801E-3</v>
      </c>
      <c r="M276" s="5" t="s">
        <v>1029</v>
      </c>
      <c r="N276">
        <f t="shared" si="33"/>
        <v>0</v>
      </c>
      <c r="O276">
        <f t="shared" si="34"/>
        <v>0</v>
      </c>
      <c r="P276">
        <f t="shared" si="35"/>
        <v>0</v>
      </c>
      <c r="Q276">
        <f t="shared" si="39"/>
        <v>0</v>
      </c>
      <c r="R276">
        <f t="shared" si="36"/>
        <v>0</v>
      </c>
    </row>
    <row r="277" spans="1:18" ht="17" thickTop="1" thickBot="1" x14ac:dyDescent="0.5">
      <c r="A277" s="50" t="s">
        <v>147</v>
      </c>
      <c r="B277" s="3" t="s">
        <v>706</v>
      </c>
      <c r="C277" s="3" t="s">
        <v>713</v>
      </c>
      <c r="D277" s="3" t="s">
        <v>714</v>
      </c>
      <c r="E277" s="3" t="str">
        <f t="shared" si="37"/>
        <v>AF2304_February</v>
      </c>
      <c r="F277" s="10">
        <v>60104.65921541342</v>
      </c>
      <c r="G277" s="49" t="str">
        <f t="shared" si="38"/>
        <v>No shock</v>
      </c>
      <c r="H277" s="15">
        <f t="shared" si="32"/>
        <v>0</v>
      </c>
      <c r="I277" s="5">
        <v>6.0402429764616503E-2</v>
      </c>
      <c r="J277" s="5">
        <v>-0.18015555495650201</v>
      </c>
      <c r="K277" s="5">
        <v>0.46706935969762198</v>
      </c>
      <c r="L277" s="54">
        <v>5.6207068326443801E-3</v>
      </c>
      <c r="M277" s="5" t="s">
        <v>1029</v>
      </c>
      <c r="N277">
        <f t="shared" si="33"/>
        <v>0</v>
      </c>
      <c r="O277">
        <f t="shared" si="34"/>
        <v>0</v>
      </c>
      <c r="P277">
        <f t="shared" si="35"/>
        <v>0</v>
      </c>
      <c r="Q277">
        <f t="shared" si="39"/>
        <v>0</v>
      </c>
      <c r="R277">
        <f t="shared" si="36"/>
        <v>0</v>
      </c>
    </row>
    <row r="278" spans="1:18" ht="17" thickTop="1" thickBot="1" x14ac:dyDescent="0.5">
      <c r="A278" s="50" t="s">
        <v>147</v>
      </c>
      <c r="B278" s="3" t="s">
        <v>706</v>
      </c>
      <c r="C278" s="3" t="s">
        <v>715</v>
      </c>
      <c r="D278" s="3" t="s">
        <v>716</v>
      </c>
      <c r="E278" s="3" t="str">
        <f t="shared" si="37"/>
        <v>AF2305_February</v>
      </c>
      <c r="F278" s="10">
        <v>126305.94744699092</v>
      </c>
      <c r="G278" s="49" t="str">
        <f t="shared" si="38"/>
        <v>No shock</v>
      </c>
      <c r="H278" s="15">
        <f t="shared" si="32"/>
        <v>0</v>
      </c>
      <c r="I278" s="5">
        <v>6.0402429764616503E-2</v>
      </c>
      <c r="J278" s="5">
        <v>-0.18015555495650201</v>
      </c>
      <c r="K278" s="5">
        <v>0.46706935969762198</v>
      </c>
      <c r="L278" s="54">
        <v>5.6207068326443801E-3</v>
      </c>
      <c r="M278" s="5" t="s">
        <v>1029</v>
      </c>
      <c r="N278">
        <f t="shared" si="33"/>
        <v>0</v>
      </c>
      <c r="O278">
        <f t="shared" si="34"/>
        <v>0</v>
      </c>
      <c r="P278">
        <f t="shared" si="35"/>
        <v>0</v>
      </c>
      <c r="Q278">
        <f t="shared" si="39"/>
        <v>0</v>
      </c>
      <c r="R278">
        <f t="shared" si="36"/>
        <v>0</v>
      </c>
    </row>
    <row r="279" spans="1:18" ht="17" thickTop="1" thickBot="1" x14ac:dyDescent="0.5">
      <c r="A279" s="50" t="s">
        <v>147</v>
      </c>
      <c r="B279" s="3" t="s">
        <v>706</v>
      </c>
      <c r="C279" s="3" t="s">
        <v>717</v>
      </c>
      <c r="D279" s="3" t="s">
        <v>718</v>
      </c>
      <c r="E279" s="3" t="str">
        <f t="shared" si="37"/>
        <v>AF2306_February</v>
      </c>
      <c r="F279" s="10">
        <v>97262.611555968833</v>
      </c>
      <c r="G279" s="49" t="str">
        <f t="shared" si="38"/>
        <v>No shock</v>
      </c>
      <c r="H279" s="15">
        <f t="shared" si="32"/>
        <v>0</v>
      </c>
      <c r="I279" s="5">
        <v>6.0402429764616503E-2</v>
      </c>
      <c r="J279" s="5">
        <v>-0.18015555495650201</v>
      </c>
      <c r="K279" s="5">
        <v>0.46706935969762198</v>
      </c>
      <c r="L279" s="54">
        <v>5.6207068326443801E-3</v>
      </c>
      <c r="M279" s="5" t="s">
        <v>1029</v>
      </c>
      <c r="N279">
        <f t="shared" si="33"/>
        <v>0</v>
      </c>
      <c r="O279">
        <f t="shared" si="34"/>
        <v>0</v>
      </c>
      <c r="P279">
        <f t="shared" si="35"/>
        <v>0</v>
      </c>
      <c r="Q279">
        <f t="shared" si="39"/>
        <v>0</v>
      </c>
      <c r="R279">
        <f t="shared" si="36"/>
        <v>0</v>
      </c>
    </row>
    <row r="280" spans="1:18" ht="17" thickTop="1" thickBot="1" x14ac:dyDescent="0.5">
      <c r="A280" s="50" t="s">
        <v>147</v>
      </c>
      <c r="B280" s="3" t="s">
        <v>706</v>
      </c>
      <c r="C280" s="3" t="s">
        <v>719</v>
      </c>
      <c r="D280" s="3" t="s">
        <v>720</v>
      </c>
      <c r="E280" s="3" t="str">
        <f t="shared" si="37"/>
        <v>AF2307_February</v>
      </c>
      <c r="F280" s="10">
        <v>141657.1285171895</v>
      </c>
      <c r="G280" s="49" t="str">
        <f t="shared" si="38"/>
        <v>No shock</v>
      </c>
      <c r="H280" s="15">
        <f t="shared" si="32"/>
        <v>0</v>
      </c>
      <c r="I280" s="5">
        <v>-4.4490909261227903E-2</v>
      </c>
      <c r="J280" s="5">
        <v>-0.19851056812965601</v>
      </c>
      <c r="K280" s="5">
        <v>0.46706935969762198</v>
      </c>
      <c r="L280" s="54">
        <v>5.6207068326443801E-3</v>
      </c>
      <c r="M280" s="5" t="s">
        <v>1030</v>
      </c>
      <c r="N280">
        <f t="shared" si="33"/>
        <v>0</v>
      </c>
      <c r="O280">
        <f t="shared" si="34"/>
        <v>0</v>
      </c>
      <c r="P280">
        <f t="shared" si="35"/>
        <v>0</v>
      </c>
      <c r="Q280">
        <f t="shared" si="39"/>
        <v>0</v>
      </c>
      <c r="R280">
        <f t="shared" si="36"/>
        <v>0</v>
      </c>
    </row>
    <row r="281" spans="1:18" ht="17" thickTop="1" thickBot="1" x14ac:dyDescent="0.5">
      <c r="A281" s="50" t="s">
        <v>147</v>
      </c>
      <c r="B281" s="3" t="s">
        <v>706</v>
      </c>
      <c r="C281" s="3" t="s">
        <v>721</v>
      </c>
      <c r="D281" s="3" t="s">
        <v>722</v>
      </c>
      <c r="E281" s="3" t="str">
        <f t="shared" si="37"/>
        <v>AF2308_February</v>
      </c>
      <c r="F281" s="10">
        <v>121072.54664975341</v>
      </c>
      <c r="G281" s="49" t="str">
        <f t="shared" si="38"/>
        <v>No shock</v>
      </c>
      <c r="H281" s="15">
        <f t="shared" si="32"/>
        <v>0</v>
      </c>
      <c r="I281" s="5">
        <v>6.0402429764616503E-2</v>
      </c>
      <c r="J281" s="5">
        <v>-0.18015555495650201</v>
      </c>
      <c r="K281" s="5">
        <v>0.46706935969762198</v>
      </c>
      <c r="L281" s="54">
        <v>5.6207068326443801E-3</v>
      </c>
      <c r="M281" s="5" t="s">
        <v>1029</v>
      </c>
      <c r="N281">
        <f t="shared" si="33"/>
        <v>0</v>
      </c>
      <c r="O281">
        <f t="shared" si="34"/>
        <v>0</v>
      </c>
      <c r="P281">
        <f t="shared" si="35"/>
        <v>0</v>
      </c>
      <c r="Q281">
        <f t="shared" si="39"/>
        <v>0</v>
      </c>
      <c r="R281">
        <f t="shared" si="36"/>
        <v>0</v>
      </c>
    </row>
    <row r="282" spans="1:18" ht="17" thickTop="1" thickBot="1" x14ac:dyDescent="0.5">
      <c r="A282" s="50" t="s">
        <v>147</v>
      </c>
      <c r="B282" s="3" t="s">
        <v>706</v>
      </c>
      <c r="C282" s="3" t="s">
        <v>723</v>
      </c>
      <c r="D282" s="3" t="s">
        <v>724</v>
      </c>
      <c r="E282" s="3" t="str">
        <f t="shared" si="37"/>
        <v>AF2309_February</v>
      </c>
      <c r="F282" s="10">
        <v>76410.607168719915</v>
      </c>
      <c r="G282" s="49" t="str">
        <f t="shared" si="38"/>
        <v>No shock</v>
      </c>
      <c r="H282" s="15">
        <f t="shared" si="32"/>
        <v>0</v>
      </c>
      <c r="I282" s="5">
        <v>6.0402429764616503E-2</v>
      </c>
      <c r="J282" s="5">
        <v>-0.18015555495650201</v>
      </c>
      <c r="K282" s="5">
        <v>0.46706935969762198</v>
      </c>
      <c r="L282" s="54">
        <v>5.6207068326443801E-3</v>
      </c>
      <c r="M282" s="5" t="s">
        <v>1029</v>
      </c>
      <c r="N282">
        <f t="shared" si="33"/>
        <v>0</v>
      </c>
      <c r="O282">
        <f t="shared" si="34"/>
        <v>0</v>
      </c>
      <c r="P282">
        <f t="shared" si="35"/>
        <v>0</v>
      </c>
      <c r="Q282">
        <f t="shared" si="39"/>
        <v>0</v>
      </c>
      <c r="R282">
        <f t="shared" si="36"/>
        <v>0</v>
      </c>
    </row>
    <row r="283" spans="1:18" ht="17" thickTop="1" thickBot="1" x14ac:dyDescent="0.5">
      <c r="A283" s="50" t="s">
        <v>147</v>
      </c>
      <c r="B283" s="3" t="s">
        <v>706</v>
      </c>
      <c r="C283" s="3" t="s">
        <v>725</v>
      </c>
      <c r="D283" s="3" t="s">
        <v>726</v>
      </c>
      <c r="E283" s="3" t="str">
        <f t="shared" si="37"/>
        <v>AF2310_February</v>
      </c>
      <c r="F283" s="10">
        <v>49406.965532136397</v>
      </c>
      <c r="G283" s="49" t="str">
        <f t="shared" si="38"/>
        <v>No shock</v>
      </c>
      <c r="H283" s="15">
        <f t="shared" si="32"/>
        <v>0</v>
      </c>
      <c r="I283" s="5">
        <v>6.0402429764616503E-2</v>
      </c>
      <c r="J283" s="5">
        <v>-0.18015555495650201</v>
      </c>
      <c r="K283" s="5">
        <v>0.46706935969762198</v>
      </c>
      <c r="L283" s="54">
        <v>5.6207068326443801E-3</v>
      </c>
      <c r="M283" s="5" t="s">
        <v>1029</v>
      </c>
      <c r="N283">
        <f t="shared" si="33"/>
        <v>0</v>
      </c>
      <c r="O283">
        <f t="shared" si="34"/>
        <v>0</v>
      </c>
      <c r="P283">
        <f t="shared" si="35"/>
        <v>0</v>
      </c>
      <c r="Q283">
        <f t="shared" si="39"/>
        <v>0</v>
      </c>
      <c r="R283">
        <f t="shared" si="36"/>
        <v>0</v>
      </c>
    </row>
    <row r="284" spans="1:18" ht="17" thickTop="1" thickBot="1" x14ac:dyDescent="0.5">
      <c r="A284" s="50" t="s">
        <v>147</v>
      </c>
      <c r="B284" s="3" t="s">
        <v>727</v>
      </c>
      <c r="C284" s="3" t="s">
        <v>728</v>
      </c>
      <c r="D284" s="3" t="s">
        <v>729</v>
      </c>
      <c r="E284" s="3" t="str">
        <f t="shared" si="37"/>
        <v>AF2401_February</v>
      </c>
      <c r="F284" s="10">
        <v>58860.713526713698</v>
      </c>
      <c r="G284" s="49" t="str">
        <f t="shared" si="38"/>
        <v>Shock</v>
      </c>
      <c r="H284" s="15">
        <f t="shared" si="32"/>
        <v>1</v>
      </c>
      <c r="I284" s="5">
        <v>-1.18732991417202E-2</v>
      </c>
      <c r="J284" s="5">
        <v>-0.16679798059103601</v>
      </c>
      <c r="K284" s="5">
        <v>0.20037244300099399</v>
      </c>
      <c r="L284" s="54">
        <v>0.192965524460217</v>
      </c>
      <c r="M284" s="5" t="s">
        <v>1029</v>
      </c>
      <c r="N284">
        <f t="shared" si="33"/>
        <v>0</v>
      </c>
      <c r="O284">
        <f t="shared" si="34"/>
        <v>0</v>
      </c>
      <c r="P284">
        <f t="shared" si="35"/>
        <v>1</v>
      </c>
      <c r="Q284">
        <f t="shared" si="39"/>
        <v>0</v>
      </c>
      <c r="R284">
        <f t="shared" si="36"/>
        <v>0</v>
      </c>
    </row>
    <row r="285" spans="1:18" ht="17" thickTop="1" thickBot="1" x14ac:dyDescent="0.5">
      <c r="A285" s="50" t="s">
        <v>147</v>
      </c>
      <c r="B285" s="3" t="s">
        <v>727</v>
      </c>
      <c r="C285" s="3" t="s">
        <v>730</v>
      </c>
      <c r="D285" s="3" t="s">
        <v>731</v>
      </c>
      <c r="E285" s="3" t="str">
        <f t="shared" si="37"/>
        <v>AF2402_February</v>
      </c>
      <c r="F285" s="10">
        <v>110721.57410010036</v>
      </c>
      <c r="G285" s="49" t="str">
        <f t="shared" si="38"/>
        <v>Shock</v>
      </c>
      <c r="H285" s="15">
        <f t="shared" si="32"/>
        <v>1</v>
      </c>
      <c r="I285" s="5">
        <v>-1.18732991417202E-2</v>
      </c>
      <c r="J285" s="5">
        <v>-0.16679798059103601</v>
      </c>
      <c r="K285" s="5">
        <v>0.20037244300099399</v>
      </c>
      <c r="L285" s="54">
        <v>0.192965524460217</v>
      </c>
      <c r="M285" s="5" t="s">
        <v>1029</v>
      </c>
      <c r="N285">
        <f t="shared" si="33"/>
        <v>0</v>
      </c>
      <c r="O285">
        <f t="shared" si="34"/>
        <v>0</v>
      </c>
      <c r="P285">
        <f t="shared" si="35"/>
        <v>1</v>
      </c>
      <c r="Q285">
        <f t="shared" si="39"/>
        <v>0</v>
      </c>
      <c r="R285">
        <f t="shared" si="36"/>
        <v>0</v>
      </c>
    </row>
    <row r="286" spans="1:18" ht="17" thickTop="1" thickBot="1" x14ac:dyDescent="0.5">
      <c r="A286" s="50" t="s">
        <v>147</v>
      </c>
      <c r="B286" s="3" t="s">
        <v>727</v>
      </c>
      <c r="C286" s="3" t="s">
        <v>732</v>
      </c>
      <c r="D286" s="3" t="s">
        <v>733</v>
      </c>
      <c r="E286" s="3" t="str">
        <f t="shared" si="37"/>
        <v>AF2403_February</v>
      </c>
      <c r="F286" s="10">
        <v>94400.829357582174</v>
      </c>
      <c r="G286" s="49" t="str">
        <f t="shared" si="38"/>
        <v>Shock</v>
      </c>
      <c r="H286" s="15">
        <f t="shared" si="32"/>
        <v>1</v>
      </c>
      <c r="I286" s="5">
        <v>-1.18732991417202E-2</v>
      </c>
      <c r="J286" s="5">
        <v>-0.16679798059103601</v>
      </c>
      <c r="K286" s="5">
        <v>0.20037244300099399</v>
      </c>
      <c r="L286" s="54">
        <v>0.192965524460217</v>
      </c>
      <c r="M286" s="5" t="s">
        <v>1029</v>
      </c>
      <c r="N286">
        <f t="shared" si="33"/>
        <v>0</v>
      </c>
      <c r="O286">
        <f t="shared" si="34"/>
        <v>0</v>
      </c>
      <c r="P286">
        <f t="shared" si="35"/>
        <v>1</v>
      </c>
      <c r="Q286">
        <f t="shared" si="39"/>
        <v>0</v>
      </c>
      <c r="R286">
        <f t="shared" si="36"/>
        <v>0</v>
      </c>
    </row>
    <row r="287" spans="1:18" ht="17" thickTop="1" thickBot="1" x14ac:dyDescent="0.5">
      <c r="A287" s="50" t="s">
        <v>147</v>
      </c>
      <c r="B287" s="3" t="s">
        <v>727</v>
      </c>
      <c r="C287" s="3" t="s">
        <v>734</v>
      </c>
      <c r="D287" s="3" t="s">
        <v>735</v>
      </c>
      <c r="E287" s="3" t="str">
        <f t="shared" si="37"/>
        <v>AF2404_February</v>
      </c>
      <c r="F287" s="10">
        <v>65082.709984529909</v>
      </c>
      <c r="G287" s="49" t="str">
        <f t="shared" si="38"/>
        <v>Shock</v>
      </c>
      <c r="H287" s="15">
        <f t="shared" si="32"/>
        <v>1</v>
      </c>
      <c r="I287" s="5">
        <v>-1.18732991417202E-2</v>
      </c>
      <c r="J287" s="5">
        <v>-0.16679798059103601</v>
      </c>
      <c r="K287" s="5">
        <v>0.20037244300099399</v>
      </c>
      <c r="L287" s="54">
        <v>0.192965524460217</v>
      </c>
      <c r="M287" s="5" t="s">
        <v>1029</v>
      </c>
      <c r="N287">
        <f t="shared" si="33"/>
        <v>0</v>
      </c>
      <c r="O287">
        <f t="shared" si="34"/>
        <v>0</v>
      </c>
      <c r="P287">
        <f t="shared" si="35"/>
        <v>1</v>
      </c>
      <c r="Q287">
        <f t="shared" si="39"/>
        <v>0</v>
      </c>
      <c r="R287">
        <f t="shared" si="36"/>
        <v>0</v>
      </c>
    </row>
    <row r="288" spans="1:18" ht="17" thickTop="1" thickBot="1" x14ac:dyDescent="0.5">
      <c r="A288" s="50" t="s">
        <v>147</v>
      </c>
      <c r="B288" s="3" t="s">
        <v>727</v>
      </c>
      <c r="C288" s="3" t="s">
        <v>736</v>
      </c>
      <c r="D288" s="3" t="s">
        <v>737</v>
      </c>
      <c r="E288" s="3" t="str">
        <f t="shared" si="37"/>
        <v>AF2405_February</v>
      </c>
      <c r="F288" s="10">
        <v>90767.765975663846</v>
      </c>
      <c r="G288" s="49" t="str">
        <f t="shared" si="38"/>
        <v>Shock</v>
      </c>
      <c r="H288" s="15">
        <f t="shared" si="32"/>
        <v>1</v>
      </c>
      <c r="I288" s="5">
        <v>0.15447787004163699</v>
      </c>
      <c r="J288" s="5">
        <v>2.6153753144706901E-2</v>
      </c>
      <c r="K288" s="5">
        <v>0.20037244300099399</v>
      </c>
      <c r="L288" s="54">
        <v>0.192965524460217</v>
      </c>
      <c r="M288" s="5" t="s">
        <v>1030</v>
      </c>
      <c r="N288">
        <f t="shared" si="33"/>
        <v>0</v>
      </c>
      <c r="O288">
        <f t="shared" si="34"/>
        <v>0</v>
      </c>
      <c r="P288">
        <f t="shared" si="35"/>
        <v>1</v>
      </c>
      <c r="Q288">
        <f t="shared" si="39"/>
        <v>0</v>
      </c>
      <c r="R288">
        <f t="shared" si="36"/>
        <v>0</v>
      </c>
    </row>
    <row r="289" spans="1:18" ht="17" thickTop="1" thickBot="1" x14ac:dyDescent="0.5">
      <c r="A289" s="50" t="s">
        <v>147</v>
      </c>
      <c r="B289" s="3" t="s">
        <v>727</v>
      </c>
      <c r="C289" s="3" t="s">
        <v>738</v>
      </c>
      <c r="D289" s="3" t="s">
        <v>739</v>
      </c>
      <c r="E289" s="3" t="str">
        <f t="shared" si="37"/>
        <v>AF2406_February</v>
      </c>
      <c r="F289" s="10">
        <v>120570.86682109348</v>
      </c>
      <c r="G289" s="49" t="str">
        <f t="shared" si="38"/>
        <v>Shock</v>
      </c>
      <c r="H289" s="15">
        <f t="shared" si="32"/>
        <v>2</v>
      </c>
      <c r="I289" s="5">
        <v>-1.4095797158642599E-2</v>
      </c>
      <c r="J289" s="5">
        <v>-0.243957504728089</v>
      </c>
      <c r="K289" s="5">
        <v>0.20037244300099399</v>
      </c>
      <c r="L289" s="54">
        <v>0.192965524460217</v>
      </c>
      <c r="M289" s="5" t="s">
        <v>1031</v>
      </c>
      <c r="N289">
        <f t="shared" si="33"/>
        <v>0</v>
      </c>
      <c r="O289">
        <f t="shared" si="34"/>
        <v>0</v>
      </c>
      <c r="P289">
        <f t="shared" si="35"/>
        <v>1</v>
      </c>
      <c r="Q289">
        <f t="shared" si="39"/>
        <v>0</v>
      </c>
      <c r="R289">
        <f t="shared" si="36"/>
        <v>1</v>
      </c>
    </row>
    <row r="290" spans="1:18" ht="17" thickTop="1" thickBot="1" x14ac:dyDescent="0.5">
      <c r="A290" s="50" t="s">
        <v>147</v>
      </c>
      <c r="B290" s="3" t="s">
        <v>727</v>
      </c>
      <c r="C290" s="3" t="s">
        <v>740</v>
      </c>
      <c r="D290" s="3" t="s">
        <v>741</v>
      </c>
      <c r="E290" s="3" t="str">
        <f t="shared" si="37"/>
        <v>AF2407_February</v>
      </c>
      <c r="F290" s="10">
        <v>80928.588358222347</v>
      </c>
      <c r="G290" s="49" t="str">
        <f t="shared" si="38"/>
        <v>Shock</v>
      </c>
      <c r="H290" s="15">
        <f t="shared" si="32"/>
        <v>1</v>
      </c>
      <c r="I290" s="5">
        <v>-1.18732991417202E-2</v>
      </c>
      <c r="J290" s="5">
        <v>-0.16679798059103601</v>
      </c>
      <c r="K290" s="5">
        <v>0.20037244300099399</v>
      </c>
      <c r="L290" s="54">
        <v>0.192965524460217</v>
      </c>
      <c r="M290" s="5" t="s">
        <v>1029</v>
      </c>
      <c r="N290">
        <f t="shared" si="33"/>
        <v>0</v>
      </c>
      <c r="O290">
        <f t="shared" si="34"/>
        <v>0</v>
      </c>
      <c r="P290">
        <f t="shared" si="35"/>
        <v>1</v>
      </c>
      <c r="Q290">
        <f t="shared" si="39"/>
        <v>0</v>
      </c>
      <c r="R290">
        <f t="shared" si="36"/>
        <v>0</v>
      </c>
    </row>
    <row r="291" spans="1:18" ht="17" thickTop="1" thickBot="1" x14ac:dyDescent="0.5">
      <c r="A291" s="50" t="s">
        <v>147</v>
      </c>
      <c r="B291" s="3" t="s">
        <v>727</v>
      </c>
      <c r="C291" s="3" t="s">
        <v>742</v>
      </c>
      <c r="D291" s="3" t="s">
        <v>743</v>
      </c>
      <c r="E291" s="3" t="str">
        <f t="shared" si="37"/>
        <v>AF2408_February</v>
      </c>
      <c r="F291" s="10">
        <v>43945.29383763652</v>
      </c>
      <c r="G291" s="49" t="str">
        <f t="shared" si="38"/>
        <v>Shock</v>
      </c>
      <c r="H291" s="15">
        <f t="shared" si="32"/>
        <v>1</v>
      </c>
      <c r="I291" s="5">
        <v>6.1661859023538299E-3</v>
      </c>
      <c r="J291" s="5">
        <v>-3.4146091279104201E-2</v>
      </c>
      <c r="K291" s="5">
        <v>0.20037244300099399</v>
      </c>
      <c r="L291" s="54">
        <v>0.192965524460217</v>
      </c>
      <c r="M291" s="5" t="s">
        <v>1030</v>
      </c>
      <c r="N291">
        <f t="shared" si="33"/>
        <v>0</v>
      </c>
      <c r="O291">
        <f t="shared" si="34"/>
        <v>0</v>
      </c>
      <c r="P291">
        <f t="shared" si="35"/>
        <v>1</v>
      </c>
      <c r="Q291">
        <f t="shared" si="39"/>
        <v>0</v>
      </c>
      <c r="R291">
        <f t="shared" si="36"/>
        <v>0</v>
      </c>
    </row>
    <row r="292" spans="1:18" ht="17" thickTop="1" thickBot="1" x14ac:dyDescent="0.5">
      <c r="A292" s="50" t="s">
        <v>147</v>
      </c>
      <c r="B292" s="3" t="s">
        <v>727</v>
      </c>
      <c r="C292" s="3" t="s">
        <v>744</v>
      </c>
      <c r="D292" s="3" t="s">
        <v>745</v>
      </c>
      <c r="E292" s="3" t="str">
        <f t="shared" si="37"/>
        <v>AF2409_February</v>
      </c>
      <c r="F292" s="10">
        <v>43910.81145114058</v>
      </c>
      <c r="G292" s="49" t="str">
        <f t="shared" si="38"/>
        <v>Shock</v>
      </c>
      <c r="H292" s="15">
        <f t="shared" si="32"/>
        <v>1</v>
      </c>
      <c r="I292" s="5">
        <v>-1.18732991417202E-2</v>
      </c>
      <c r="J292" s="5">
        <v>-0.16679798059103601</v>
      </c>
      <c r="K292" s="5">
        <v>0.20037244300099399</v>
      </c>
      <c r="L292" s="54">
        <v>0.192965524460217</v>
      </c>
      <c r="M292" s="5" t="s">
        <v>1029</v>
      </c>
      <c r="N292">
        <f t="shared" si="33"/>
        <v>0</v>
      </c>
      <c r="O292">
        <f t="shared" si="34"/>
        <v>0</v>
      </c>
      <c r="P292">
        <f t="shared" si="35"/>
        <v>1</v>
      </c>
      <c r="Q292">
        <f t="shared" si="39"/>
        <v>0</v>
      </c>
      <c r="R292">
        <f t="shared" si="36"/>
        <v>0</v>
      </c>
    </row>
    <row r="293" spans="1:18" ht="17" thickTop="1" thickBot="1" x14ac:dyDescent="0.5">
      <c r="A293" s="50" t="s">
        <v>147</v>
      </c>
      <c r="B293" s="3" t="s">
        <v>746</v>
      </c>
      <c r="C293" s="3" t="s">
        <v>747</v>
      </c>
      <c r="D293" s="3" t="s">
        <v>748</v>
      </c>
      <c r="E293" s="3" t="str">
        <f t="shared" si="37"/>
        <v>AF2501_February</v>
      </c>
      <c r="F293" s="10">
        <v>177336.07028498684</v>
      </c>
      <c r="G293" s="49" t="str">
        <f t="shared" si="38"/>
        <v>Shock</v>
      </c>
      <c r="H293" s="15">
        <f t="shared" si="32"/>
        <v>1</v>
      </c>
      <c r="I293" s="5">
        <v>-4.6923264832191003E-2</v>
      </c>
      <c r="J293" s="5">
        <v>-0.26806265551573799</v>
      </c>
      <c r="K293" s="5">
        <v>0.193000284206233</v>
      </c>
      <c r="L293" s="54">
        <v>0.487004778544743</v>
      </c>
      <c r="M293" s="5" t="s">
        <v>1029</v>
      </c>
      <c r="N293">
        <f t="shared" si="33"/>
        <v>0</v>
      </c>
      <c r="O293">
        <f t="shared" si="34"/>
        <v>0</v>
      </c>
      <c r="P293">
        <f t="shared" si="35"/>
        <v>1</v>
      </c>
      <c r="Q293">
        <f t="shared" si="39"/>
        <v>0</v>
      </c>
      <c r="R293">
        <f t="shared" si="36"/>
        <v>0</v>
      </c>
    </row>
    <row r="294" spans="1:18" ht="17" thickTop="1" thickBot="1" x14ac:dyDescent="0.5">
      <c r="A294" s="50" t="s">
        <v>147</v>
      </c>
      <c r="B294" s="3" t="s">
        <v>746</v>
      </c>
      <c r="C294" s="3" t="s">
        <v>749</v>
      </c>
      <c r="D294" s="3" t="s">
        <v>750</v>
      </c>
      <c r="E294" s="3" t="str">
        <f t="shared" si="37"/>
        <v>AF2502_February</v>
      </c>
      <c r="F294" s="10">
        <v>96514.153332213304</v>
      </c>
      <c r="G294" s="49" t="str">
        <f t="shared" si="38"/>
        <v>Shock</v>
      </c>
      <c r="H294" s="15">
        <f t="shared" si="32"/>
        <v>1</v>
      </c>
      <c r="I294" s="5">
        <v>-4.6923264832191003E-2</v>
      </c>
      <c r="J294" s="5">
        <v>-0.26806265551573799</v>
      </c>
      <c r="K294" s="5">
        <v>0.193000284206233</v>
      </c>
      <c r="L294" s="54">
        <v>0.487004778544743</v>
      </c>
      <c r="M294" s="5" t="s">
        <v>1029</v>
      </c>
      <c r="N294">
        <f t="shared" si="33"/>
        <v>0</v>
      </c>
      <c r="O294">
        <f t="shared" si="34"/>
        <v>0</v>
      </c>
      <c r="P294">
        <f t="shared" si="35"/>
        <v>1</v>
      </c>
      <c r="Q294">
        <f t="shared" si="39"/>
        <v>0</v>
      </c>
      <c r="R294">
        <f t="shared" si="36"/>
        <v>0</v>
      </c>
    </row>
    <row r="295" spans="1:18" ht="17" thickTop="1" thickBot="1" x14ac:dyDescent="0.5">
      <c r="A295" s="50" t="s">
        <v>147</v>
      </c>
      <c r="B295" s="3" t="s">
        <v>746</v>
      </c>
      <c r="C295" s="3" t="s">
        <v>751</v>
      </c>
      <c r="D295" s="3" t="s">
        <v>752</v>
      </c>
      <c r="E295" s="3" t="str">
        <f t="shared" si="37"/>
        <v>AF2503_February</v>
      </c>
      <c r="F295" s="10">
        <v>45601.32936362685</v>
      </c>
      <c r="G295" s="49" t="str">
        <f t="shared" si="38"/>
        <v>Shock</v>
      </c>
      <c r="H295" s="15">
        <f t="shared" si="32"/>
        <v>1</v>
      </c>
      <c r="I295" s="5">
        <v>-4.6923264832191003E-2</v>
      </c>
      <c r="J295" s="5">
        <v>-0.26806265551573799</v>
      </c>
      <c r="K295" s="5">
        <v>0.193000284206233</v>
      </c>
      <c r="L295" s="54">
        <v>0.487004778544743</v>
      </c>
      <c r="M295" s="5" t="s">
        <v>1029</v>
      </c>
      <c r="N295">
        <f t="shared" si="33"/>
        <v>0</v>
      </c>
      <c r="O295">
        <f t="shared" si="34"/>
        <v>0</v>
      </c>
      <c r="P295">
        <f t="shared" si="35"/>
        <v>1</v>
      </c>
      <c r="Q295">
        <f t="shared" si="39"/>
        <v>0</v>
      </c>
      <c r="R295">
        <f t="shared" si="36"/>
        <v>0</v>
      </c>
    </row>
    <row r="296" spans="1:18" ht="17" thickTop="1" thickBot="1" x14ac:dyDescent="0.5">
      <c r="A296" s="50" t="s">
        <v>147</v>
      </c>
      <c r="B296" s="3" t="s">
        <v>746</v>
      </c>
      <c r="C296" s="3" t="s">
        <v>753</v>
      </c>
      <c r="D296" s="3" t="s">
        <v>754</v>
      </c>
      <c r="E296" s="3" t="str">
        <f t="shared" si="37"/>
        <v>AF2504_February</v>
      </c>
      <c r="F296" s="10">
        <v>95831.407453962034</v>
      </c>
      <c r="G296" s="49" t="str">
        <f t="shared" si="38"/>
        <v>Shock</v>
      </c>
      <c r="H296" s="15">
        <f t="shared" si="32"/>
        <v>1</v>
      </c>
      <c r="I296" s="5">
        <v>-4.6923264832191003E-2</v>
      </c>
      <c r="J296" s="5">
        <v>-0.26806265551573799</v>
      </c>
      <c r="K296" s="5">
        <v>0.193000284206233</v>
      </c>
      <c r="L296" s="54">
        <v>0.487004778544743</v>
      </c>
      <c r="M296" s="5" t="s">
        <v>1029</v>
      </c>
      <c r="N296">
        <f t="shared" si="33"/>
        <v>0</v>
      </c>
      <c r="O296">
        <f t="shared" si="34"/>
        <v>0</v>
      </c>
      <c r="P296">
        <f t="shared" si="35"/>
        <v>1</v>
      </c>
      <c r="Q296">
        <f t="shared" si="39"/>
        <v>0</v>
      </c>
      <c r="R296">
        <f t="shared" si="36"/>
        <v>0</v>
      </c>
    </row>
    <row r="297" spans="1:18" ht="17" thickTop="1" thickBot="1" x14ac:dyDescent="0.5">
      <c r="A297" s="50" t="s">
        <v>147</v>
      </c>
      <c r="B297" s="3" t="s">
        <v>746</v>
      </c>
      <c r="C297" s="3" t="s">
        <v>755</v>
      </c>
      <c r="D297" s="3" t="s">
        <v>756</v>
      </c>
      <c r="E297" s="3" t="str">
        <f t="shared" si="37"/>
        <v>AF2505_February</v>
      </c>
      <c r="F297" s="10">
        <v>71677.228808630534</v>
      </c>
      <c r="G297" s="49" t="str">
        <f t="shared" si="38"/>
        <v>Shock</v>
      </c>
      <c r="H297" s="15">
        <f t="shared" si="32"/>
        <v>2</v>
      </c>
      <c r="I297" s="5">
        <v>-2.9947311934816399E-2</v>
      </c>
      <c r="J297" s="5">
        <v>-0.18415172739872701</v>
      </c>
      <c r="K297" s="5">
        <v>0.193000284206233</v>
      </c>
      <c r="L297" s="54">
        <v>0.487004778544743</v>
      </c>
      <c r="M297" s="5" t="s">
        <v>1031</v>
      </c>
      <c r="N297">
        <f t="shared" si="33"/>
        <v>0</v>
      </c>
      <c r="O297">
        <f t="shared" si="34"/>
        <v>0</v>
      </c>
      <c r="P297">
        <f t="shared" si="35"/>
        <v>1</v>
      </c>
      <c r="Q297">
        <f t="shared" si="39"/>
        <v>0</v>
      </c>
      <c r="R297">
        <f t="shared" si="36"/>
        <v>1</v>
      </c>
    </row>
    <row r="298" spans="1:18" ht="17" thickTop="1" thickBot="1" x14ac:dyDescent="0.5">
      <c r="A298" s="50" t="s">
        <v>147</v>
      </c>
      <c r="B298" s="3" t="s">
        <v>746</v>
      </c>
      <c r="C298" s="3" t="s">
        <v>757</v>
      </c>
      <c r="D298" s="3" t="s">
        <v>758</v>
      </c>
      <c r="E298" s="3" t="str">
        <f t="shared" si="37"/>
        <v>AF2506_February</v>
      </c>
      <c r="F298" s="10">
        <v>32388.164712989754</v>
      </c>
      <c r="G298" s="49" t="str">
        <f t="shared" si="38"/>
        <v>Shock</v>
      </c>
      <c r="H298" s="15">
        <f t="shared" si="32"/>
        <v>1</v>
      </c>
      <c r="I298" s="5">
        <v>-4.6923264832191003E-2</v>
      </c>
      <c r="J298" s="5">
        <v>-0.26806265551573799</v>
      </c>
      <c r="K298" s="5">
        <v>0.193000284206233</v>
      </c>
      <c r="L298" s="54">
        <v>0.487004778544743</v>
      </c>
      <c r="M298" s="5" t="s">
        <v>1029</v>
      </c>
      <c r="N298">
        <f t="shared" si="33"/>
        <v>0</v>
      </c>
      <c r="O298">
        <f t="shared" si="34"/>
        <v>0</v>
      </c>
      <c r="P298">
        <f t="shared" si="35"/>
        <v>1</v>
      </c>
      <c r="Q298">
        <f t="shared" si="39"/>
        <v>0</v>
      </c>
      <c r="R298">
        <f t="shared" si="36"/>
        <v>0</v>
      </c>
    </row>
    <row r="299" spans="1:18" ht="17" thickTop="1" thickBot="1" x14ac:dyDescent="0.5">
      <c r="A299" s="50" t="s">
        <v>147</v>
      </c>
      <c r="B299" s="3" t="s">
        <v>746</v>
      </c>
      <c r="C299" s="3" t="s">
        <v>759</v>
      </c>
      <c r="D299" s="3" t="s">
        <v>760</v>
      </c>
      <c r="E299" s="3" t="str">
        <f t="shared" si="37"/>
        <v>AF2507_February</v>
      </c>
      <c r="F299" s="10">
        <v>79413.350578525249</v>
      </c>
      <c r="G299" s="49" t="str">
        <f t="shared" si="38"/>
        <v>Shock</v>
      </c>
      <c r="H299" s="15">
        <f t="shared" si="32"/>
        <v>1</v>
      </c>
      <c r="I299" s="5">
        <v>-4.6923264832191003E-2</v>
      </c>
      <c r="J299" s="5">
        <v>-0.26806265551573799</v>
      </c>
      <c r="K299" s="5">
        <v>0.193000284206233</v>
      </c>
      <c r="L299" s="54">
        <v>0.487004778544743</v>
      </c>
      <c r="M299" s="5" t="s">
        <v>1029</v>
      </c>
      <c r="N299">
        <f t="shared" si="33"/>
        <v>0</v>
      </c>
      <c r="O299">
        <f t="shared" si="34"/>
        <v>0</v>
      </c>
      <c r="P299">
        <f t="shared" si="35"/>
        <v>1</v>
      </c>
      <c r="Q299">
        <f t="shared" si="39"/>
        <v>0</v>
      </c>
      <c r="R299">
        <f t="shared" si="36"/>
        <v>0</v>
      </c>
    </row>
    <row r="300" spans="1:18" ht="17" thickTop="1" thickBot="1" x14ac:dyDescent="0.5">
      <c r="A300" s="50" t="s">
        <v>147</v>
      </c>
      <c r="B300" s="3" t="s">
        <v>761</v>
      </c>
      <c r="C300" s="3" t="s">
        <v>762</v>
      </c>
      <c r="D300" s="3" t="s">
        <v>763</v>
      </c>
      <c r="E300" s="3" t="str">
        <f t="shared" si="37"/>
        <v>AF2601_February</v>
      </c>
      <c r="F300" s="10">
        <v>81946.400841400071</v>
      </c>
      <c r="G300" s="49" t="str">
        <f t="shared" si="38"/>
        <v>No shock</v>
      </c>
      <c r="H300" s="15">
        <f t="shared" si="32"/>
        <v>0</v>
      </c>
      <c r="I300" s="5">
        <v>5.3063577736641797E-2</v>
      </c>
      <c r="J300" s="5">
        <v>-0.26638468521625402</v>
      </c>
      <c r="K300" s="5">
        <v>0.540156998654586</v>
      </c>
      <c r="L300" s="54">
        <v>1.05195636449397</v>
      </c>
      <c r="M300" s="5" t="s">
        <v>1030</v>
      </c>
      <c r="N300">
        <f t="shared" si="33"/>
        <v>0</v>
      </c>
      <c r="O300">
        <f t="shared" si="34"/>
        <v>0</v>
      </c>
      <c r="P300">
        <f t="shared" si="35"/>
        <v>0</v>
      </c>
      <c r="Q300">
        <f t="shared" si="39"/>
        <v>0</v>
      </c>
      <c r="R300">
        <f t="shared" si="36"/>
        <v>0</v>
      </c>
    </row>
    <row r="301" spans="1:18" ht="17" thickTop="1" thickBot="1" x14ac:dyDescent="0.5">
      <c r="A301" s="50" t="s">
        <v>147</v>
      </c>
      <c r="B301" s="3" t="s">
        <v>761</v>
      </c>
      <c r="C301" s="3" t="s">
        <v>764</v>
      </c>
      <c r="D301" s="3" t="s">
        <v>765</v>
      </c>
      <c r="E301" s="3" t="str">
        <f t="shared" si="37"/>
        <v>AF2602_February</v>
      </c>
      <c r="F301" s="10">
        <v>54604.866280423346</v>
      </c>
      <c r="G301" s="49" t="str">
        <f t="shared" si="38"/>
        <v>No shock</v>
      </c>
      <c r="H301" s="15">
        <f t="shared" si="32"/>
        <v>0</v>
      </c>
      <c r="I301" s="5">
        <v>6.0635514343109903E-3</v>
      </c>
      <c r="J301" s="5">
        <v>-0.32622816935819798</v>
      </c>
      <c r="K301" s="5">
        <v>0.540156998654586</v>
      </c>
      <c r="L301" s="54">
        <v>1.05195636449397</v>
      </c>
      <c r="M301" s="5" t="s">
        <v>1029</v>
      </c>
      <c r="N301">
        <f t="shared" si="33"/>
        <v>0</v>
      </c>
      <c r="O301">
        <f t="shared" si="34"/>
        <v>0</v>
      </c>
      <c r="P301">
        <f t="shared" si="35"/>
        <v>0</v>
      </c>
      <c r="Q301">
        <f t="shared" si="39"/>
        <v>0</v>
      </c>
      <c r="R301">
        <f t="shared" si="36"/>
        <v>0</v>
      </c>
    </row>
    <row r="302" spans="1:18" ht="17" thickTop="1" thickBot="1" x14ac:dyDescent="0.5">
      <c r="A302" s="50" t="s">
        <v>147</v>
      </c>
      <c r="B302" s="3" t="s">
        <v>761</v>
      </c>
      <c r="C302" s="3" t="s">
        <v>766</v>
      </c>
      <c r="D302" s="3" t="s">
        <v>767</v>
      </c>
      <c r="E302" s="3" t="str">
        <f t="shared" si="37"/>
        <v>AF2603_February</v>
      </c>
      <c r="F302" s="10">
        <v>36393.245650132274</v>
      </c>
      <c r="G302" s="49" t="str">
        <f t="shared" si="38"/>
        <v>No shock</v>
      </c>
      <c r="H302" s="15">
        <f t="shared" si="32"/>
        <v>0</v>
      </c>
      <c r="I302" s="5">
        <v>6.0635514343109903E-3</v>
      </c>
      <c r="J302" s="5">
        <v>-0.32622816935819798</v>
      </c>
      <c r="K302" s="5">
        <v>0.540156998654586</v>
      </c>
      <c r="L302" s="54">
        <v>1.05195636449397</v>
      </c>
      <c r="M302" s="5" t="s">
        <v>1029</v>
      </c>
      <c r="N302">
        <f t="shared" si="33"/>
        <v>0</v>
      </c>
      <c r="O302">
        <f t="shared" si="34"/>
        <v>0</v>
      </c>
      <c r="P302">
        <f t="shared" si="35"/>
        <v>0</v>
      </c>
      <c r="Q302">
        <f t="shared" si="39"/>
        <v>0</v>
      </c>
      <c r="R302">
        <f t="shared" si="36"/>
        <v>0</v>
      </c>
    </row>
    <row r="303" spans="1:18" ht="17" thickTop="1" thickBot="1" x14ac:dyDescent="0.5">
      <c r="A303" s="50" t="s">
        <v>147</v>
      </c>
      <c r="B303" s="3" t="s">
        <v>761</v>
      </c>
      <c r="C303" s="3" t="s">
        <v>768</v>
      </c>
      <c r="D303" s="3" t="s">
        <v>769</v>
      </c>
      <c r="E303" s="3" t="str">
        <f t="shared" si="37"/>
        <v>AF2604_February</v>
      </c>
      <c r="F303" s="10">
        <v>36139.560246918016</v>
      </c>
      <c r="G303" s="49" t="str">
        <f t="shared" si="38"/>
        <v>No shock</v>
      </c>
      <c r="H303" s="15">
        <f t="shared" si="32"/>
        <v>0</v>
      </c>
      <c r="I303" s="5">
        <v>6.0635514343109903E-3</v>
      </c>
      <c r="J303" s="5">
        <v>-0.32622816935819798</v>
      </c>
      <c r="K303" s="5">
        <v>0.540156998654586</v>
      </c>
      <c r="L303" s="54">
        <v>1.05195636449397</v>
      </c>
      <c r="M303" s="5" t="s">
        <v>1029</v>
      </c>
      <c r="N303">
        <f t="shared" si="33"/>
        <v>0</v>
      </c>
      <c r="O303">
        <f t="shared" si="34"/>
        <v>0</v>
      </c>
      <c r="P303">
        <f t="shared" si="35"/>
        <v>0</v>
      </c>
      <c r="Q303">
        <f t="shared" si="39"/>
        <v>0</v>
      </c>
      <c r="R303">
        <f t="shared" si="36"/>
        <v>0</v>
      </c>
    </row>
    <row r="304" spans="1:18" ht="17" thickTop="1" thickBot="1" x14ac:dyDescent="0.5">
      <c r="A304" s="50" t="s">
        <v>147</v>
      </c>
      <c r="B304" s="3" t="s">
        <v>761</v>
      </c>
      <c r="C304" s="3" t="s">
        <v>770</v>
      </c>
      <c r="D304" s="3" t="s">
        <v>771</v>
      </c>
      <c r="E304" s="3" t="str">
        <f t="shared" si="37"/>
        <v>AF2605_February</v>
      </c>
      <c r="F304" s="10">
        <v>49230.007231552663</v>
      </c>
      <c r="G304" s="49" t="str">
        <f t="shared" si="38"/>
        <v>No shock</v>
      </c>
      <c r="H304" s="15">
        <f t="shared" si="32"/>
        <v>0</v>
      </c>
      <c r="I304" s="5">
        <v>6.0635514343109903E-3</v>
      </c>
      <c r="J304" s="5">
        <v>-0.32622816935819798</v>
      </c>
      <c r="K304" s="5">
        <v>0.540156998654586</v>
      </c>
      <c r="L304" s="54">
        <v>1.05195636449397</v>
      </c>
      <c r="M304" s="5" t="s">
        <v>1029</v>
      </c>
      <c r="N304">
        <f t="shared" si="33"/>
        <v>0</v>
      </c>
      <c r="O304">
        <f t="shared" si="34"/>
        <v>0</v>
      </c>
      <c r="P304">
        <f t="shared" si="35"/>
        <v>0</v>
      </c>
      <c r="Q304">
        <f t="shared" si="39"/>
        <v>0</v>
      </c>
      <c r="R304">
        <f t="shared" si="36"/>
        <v>0</v>
      </c>
    </row>
    <row r="305" spans="1:18" ht="17" thickTop="1" thickBot="1" x14ac:dyDescent="0.5">
      <c r="A305" s="50" t="s">
        <v>147</v>
      </c>
      <c r="B305" s="3" t="s">
        <v>761</v>
      </c>
      <c r="C305" s="3" t="s">
        <v>772</v>
      </c>
      <c r="D305" s="3" t="s">
        <v>773</v>
      </c>
      <c r="E305" s="3" t="str">
        <f t="shared" si="37"/>
        <v>AF2606_February</v>
      </c>
      <c r="F305" s="10">
        <v>89770.043019478384</v>
      </c>
      <c r="G305" s="49" t="str">
        <f t="shared" si="38"/>
        <v>No shock</v>
      </c>
      <c r="H305" s="15">
        <f t="shared" si="32"/>
        <v>0</v>
      </c>
      <c r="I305" s="5">
        <v>6.0635514343109903E-3</v>
      </c>
      <c r="J305" s="5">
        <v>-0.32622816935819798</v>
      </c>
      <c r="K305" s="5">
        <v>0.540156998654586</v>
      </c>
      <c r="L305" s="54">
        <v>1.05195636449397</v>
      </c>
      <c r="M305" s="5" t="s">
        <v>1029</v>
      </c>
      <c r="N305">
        <f t="shared" si="33"/>
        <v>0</v>
      </c>
      <c r="O305">
        <f t="shared" si="34"/>
        <v>0</v>
      </c>
      <c r="P305">
        <f t="shared" si="35"/>
        <v>0</v>
      </c>
      <c r="Q305">
        <f t="shared" si="39"/>
        <v>0</v>
      </c>
      <c r="R305">
        <f t="shared" si="36"/>
        <v>0</v>
      </c>
    </row>
    <row r="306" spans="1:18" ht="17" thickTop="1" thickBot="1" x14ac:dyDescent="0.5">
      <c r="A306" s="50" t="s">
        <v>147</v>
      </c>
      <c r="B306" s="3" t="s">
        <v>761</v>
      </c>
      <c r="C306" s="3" t="s">
        <v>774</v>
      </c>
      <c r="D306" s="3" t="s">
        <v>775</v>
      </c>
      <c r="E306" s="3" t="str">
        <f t="shared" si="37"/>
        <v>AF2607_February</v>
      </c>
      <c r="F306" s="10">
        <v>53941.87264340523</v>
      </c>
      <c r="G306" s="49" t="str">
        <f t="shared" si="38"/>
        <v>No shock</v>
      </c>
      <c r="H306" s="15">
        <f t="shared" si="32"/>
        <v>0</v>
      </c>
      <c r="I306" s="5">
        <v>6.0635514343109903E-3</v>
      </c>
      <c r="J306" s="5">
        <v>-0.32622816935819798</v>
      </c>
      <c r="K306" s="5">
        <v>0.540156998654586</v>
      </c>
      <c r="L306" s="54">
        <v>1.05195636449397</v>
      </c>
      <c r="M306" s="5" t="s">
        <v>1029</v>
      </c>
      <c r="N306">
        <f t="shared" si="33"/>
        <v>0</v>
      </c>
      <c r="O306">
        <f t="shared" si="34"/>
        <v>0</v>
      </c>
      <c r="P306">
        <f t="shared" si="35"/>
        <v>0</v>
      </c>
      <c r="Q306">
        <f t="shared" si="39"/>
        <v>0</v>
      </c>
      <c r="R306">
        <f t="shared" si="36"/>
        <v>0</v>
      </c>
    </row>
    <row r="307" spans="1:18" ht="17" thickTop="1" thickBot="1" x14ac:dyDescent="0.5">
      <c r="A307" s="50" t="s">
        <v>147</v>
      </c>
      <c r="B307" s="3" t="s">
        <v>761</v>
      </c>
      <c r="C307" s="3" t="s">
        <v>776</v>
      </c>
      <c r="D307" s="3" t="s">
        <v>777</v>
      </c>
      <c r="E307" s="3" t="str">
        <f t="shared" si="37"/>
        <v>AF2608_February</v>
      </c>
      <c r="F307" s="10">
        <v>18980.175742546329</v>
      </c>
      <c r="G307" s="49" t="str">
        <f t="shared" si="38"/>
        <v>No shock</v>
      </c>
      <c r="H307" s="15">
        <f t="shared" si="32"/>
        <v>0</v>
      </c>
      <c r="I307" s="5">
        <v>6.0635514343109903E-3</v>
      </c>
      <c r="J307" s="5">
        <v>-0.32622816935819798</v>
      </c>
      <c r="K307" s="5">
        <v>0.540156998654586</v>
      </c>
      <c r="L307" s="54">
        <v>1.05195636449397</v>
      </c>
      <c r="M307" s="5" t="s">
        <v>1029</v>
      </c>
      <c r="N307">
        <f t="shared" si="33"/>
        <v>0</v>
      </c>
      <c r="O307">
        <f t="shared" si="34"/>
        <v>0</v>
      </c>
      <c r="P307">
        <f t="shared" si="35"/>
        <v>0</v>
      </c>
      <c r="Q307">
        <f t="shared" si="39"/>
        <v>0</v>
      </c>
      <c r="R307">
        <f t="shared" si="36"/>
        <v>0</v>
      </c>
    </row>
    <row r="308" spans="1:18" ht="17" thickTop="1" thickBot="1" x14ac:dyDescent="0.5">
      <c r="A308" s="50" t="s">
        <v>147</v>
      </c>
      <c r="B308" s="3" t="s">
        <v>761</v>
      </c>
      <c r="C308" s="3" t="s">
        <v>778</v>
      </c>
      <c r="D308" s="3" t="s">
        <v>779</v>
      </c>
      <c r="E308" s="3" t="str">
        <f t="shared" si="37"/>
        <v>AF2609_February</v>
      </c>
      <c r="F308" s="10">
        <v>15391.312199673186</v>
      </c>
      <c r="G308" s="49" t="str">
        <f t="shared" si="38"/>
        <v>No shock</v>
      </c>
      <c r="H308" s="15">
        <f t="shared" si="32"/>
        <v>0</v>
      </c>
      <c r="I308" s="5">
        <v>6.0635514343109903E-3</v>
      </c>
      <c r="J308" s="5">
        <v>-0.32622816935819798</v>
      </c>
      <c r="K308" s="5">
        <v>0.540156998654586</v>
      </c>
      <c r="L308" s="54">
        <v>1.05195636449397</v>
      </c>
      <c r="M308" s="5" t="s">
        <v>1029</v>
      </c>
      <c r="N308">
        <f t="shared" si="33"/>
        <v>0</v>
      </c>
      <c r="O308">
        <f t="shared" si="34"/>
        <v>0</v>
      </c>
      <c r="P308">
        <f t="shared" si="35"/>
        <v>0</v>
      </c>
      <c r="Q308">
        <f t="shared" si="39"/>
        <v>0</v>
      </c>
      <c r="R308">
        <f t="shared" si="36"/>
        <v>0</v>
      </c>
    </row>
    <row r="309" spans="1:18" ht="17" thickTop="1" thickBot="1" x14ac:dyDescent="0.5">
      <c r="A309" s="50" t="s">
        <v>147</v>
      </c>
      <c r="B309" s="3" t="s">
        <v>761</v>
      </c>
      <c r="C309" s="3" t="s">
        <v>780</v>
      </c>
      <c r="D309" s="3" t="s">
        <v>781</v>
      </c>
      <c r="E309" s="3" t="str">
        <f t="shared" si="37"/>
        <v>AF2610_February</v>
      </c>
      <c r="F309" s="10">
        <v>40712.283932823739</v>
      </c>
      <c r="G309" s="49" t="str">
        <f t="shared" si="38"/>
        <v>No shock</v>
      </c>
      <c r="H309" s="15">
        <f t="shared" si="32"/>
        <v>0</v>
      </c>
      <c r="I309" s="5">
        <v>6.0635514343109903E-3</v>
      </c>
      <c r="J309" s="5">
        <v>-0.32622816935819798</v>
      </c>
      <c r="K309" s="5">
        <v>0.540156998654586</v>
      </c>
      <c r="L309" s="54">
        <v>1.05195636449397</v>
      </c>
      <c r="M309" s="5" t="s">
        <v>1029</v>
      </c>
      <c r="N309">
        <f t="shared" si="33"/>
        <v>0</v>
      </c>
      <c r="O309">
        <f t="shared" si="34"/>
        <v>0</v>
      </c>
      <c r="P309">
        <f t="shared" si="35"/>
        <v>0</v>
      </c>
      <c r="Q309">
        <f t="shared" si="39"/>
        <v>0</v>
      </c>
      <c r="R309">
        <f t="shared" si="36"/>
        <v>0</v>
      </c>
    </row>
    <row r="310" spans="1:18" ht="17" thickTop="1" thickBot="1" x14ac:dyDescent="0.5">
      <c r="A310" s="50" t="s">
        <v>147</v>
      </c>
      <c r="B310" s="3" t="s">
        <v>761</v>
      </c>
      <c r="C310" s="3" t="s">
        <v>782</v>
      </c>
      <c r="D310" s="3" t="s">
        <v>783</v>
      </c>
      <c r="E310" s="3" t="str">
        <f t="shared" si="37"/>
        <v>AF2611_February</v>
      </c>
      <c r="F310" s="10">
        <v>50624.494096760551</v>
      </c>
      <c r="G310" s="49" t="str">
        <f t="shared" si="38"/>
        <v>No shock</v>
      </c>
      <c r="H310" s="15">
        <f t="shared" si="32"/>
        <v>0</v>
      </c>
      <c r="I310" s="5">
        <v>6.0635514343109903E-3</v>
      </c>
      <c r="J310" s="5">
        <v>-0.32622816935819798</v>
      </c>
      <c r="K310" s="5">
        <v>0.540156998654586</v>
      </c>
      <c r="L310" s="54">
        <v>1.05195636449397</v>
      </c>
      <c r="M310" s="5" t="s">
        <v>1029</v>
      </c>
      <c r="N310">
        <f t="shared" si="33"/>
        <v>0</v>
      </c>
      <c r="O310">
        <f t="shared" si="34"/>
        <v>0</v>
      </c>
      <c r="P310">
        <f t="shared" si="35"/>
        <v>0</v>
      </c>
      <c r="Q310">
        <f t="shared" si="39"/>
        <v>0</v>
      </c>
      <c r="R310">
        <f t="shared" si="36"/>
        <v>0</v>
      </c>
    </row>
    <row r="311" spans="1:18" ht="17" thickTop="1" thickBot="1" x14ac:dyDescent="0.5">
      <c r="A311" s="50" t="s">
        <v>147</v>
      </c>
      <c r="B311" s="3" t="s">
        <v>784</v>
      </c>
      <c r="C311" s="3" t="s">
        <v>784</v>
      </c>
      <c r="D311" s="3" t="s">
        <v>785</v>
      </c>
      <c r="E311" s="3" t="str">
        <f t="shared" si="37"/>
        <v>AF2701_February</v>
      </c>
      <c r="F311" s="10">
        <v>855552.68444012338</v>
      </c>
      <c r="G311" s="49" t="str">
        <f t="shared" si="38"/>
        <v>No shock</v>
      </c>
      <c r="H311" s="15">
        <f t="shared" si="32"/>
        <v>0</v>
      </c>
      <c r="I311" s="5">
        <v>5.3862050565481601E-2</v>
      </c>
      <c r="J311" s="5">
        <v>-0.234551308870766</v>
      </c>
      <c r="K311" s="5">
        <v>0.63234551292014995</v>
      </c>
      <c r="L311" s="54">
        <v>0.28531135629679599</v>
      </c>
      <c r="M311" s="5" t="s">
        <v>1030</v>
      </c>
      <c r="N311">
        <f t="shared" si="33"/>
        <v>0</v>
      </c>
      <c r="O311">
        <f t="shared" si="34"/>
        <v>0</v>
      </c>
      <c r="P311">
        <f t="shared" si="35"/>
        <v>0</v>
      </c>
      <c r="Q311">
        <f t="shared" si="39"/>
        <v>0</v>
      </c>
      <c r="R311">
        <f t="shared" si="36"/>
        <v>0</v>
      </c>
    </row>
    <row r="312" spans="1:18" ht="17" thickTop="1" thickBot="1" x14ac:dyDescent="0.5">
      <c r="A312" s="50" t="s">
        <v>147</v>
      </c>
      <c r="B312" s="3" t="s">
        <v>784</v>
      </c>
      <c r="C312" s="3" t="s">
        <v>786</v>
      </c>
      <c r="D312" s="3" t="s">
        <v>787</v>
      </c>
      <c r="E312" s="3" t="str">
        <f t="shared" si="37"/>
        <v>AF2702_February</v>
      </c>
      <c r="F312" s="10">
        <v>89282.432755776696</v>
      </c>
      <c r="G312" s="49" t="str">
        <f t="shared" si="38"/>
        <v>No shock</v>
      </c>
      <c r="H312" s="15">
        <f t="shared" si="32"/>
        <v>0</v>
      </c>
      <c r="I312" s="5">
        <v>9.8757035664668105E-3</v>
      </c>
      <c r="J312" s="5">
        <v>-0.23929600961705599</v>
      </c>
      <c r="K312" s="5">
        <v>0.63234551292014995</v>
      </c>
      <c r="L312" s="54">
        <v>0.28531135629679599</v>
      </c>
      <c r="M312" s="5" t="s">
        <v>1029</v>
      </c>
      <c r="N312">
        <f t="shared" si="33"/>
        <v>0</v>
      </c>
      <c r="O312">
        <f t="shared" si="34"/>
        <v>0</v>
      </c>
      <c r="P312">
        <f t="shared" si="35"/>
        <v>0</v>
      </c>
      <c r="Q312">
        <f t="shared" si="39"/>
        <v>0</v>
      </c>
      <c r="R312">
        <f t="shared" si="36"/>
        <v>0</v>
      </c>
    </row>
    <row r="313" spans="1:18" ht="17" thickTop="1" thickBot="1" x14ac:dyDescent="0.5">
      <c r="A313" s="50" t="s">
        <v>147</v>
      </c>
      <c r="B313" s="3" t="s">
        <v>784</v>
      </c>
      <c r="C313" s="3" t="s">
        <v>788</v>
      </c>
      <c r="D313" s="3" t="s">
        <v>789</v>
      </c>
      <c r="E313" s="3" t="str">
        <f t="shared" si="37"/>
        <v>AF2703_February</v>
      </c>
      <c r="F313" s="10">
        <v>63377.389082527669</v>
      </c>
      <c r="G313" s="49" t="str">
        <f t="shared" si="38"/>
        <v>No shock</v>
      </c>
      <c r="H313" s="15">
        <f t="shared" si="32"/>
        <v>0</v>
      </c>
      <c r="I313" s="5">
        <v>9.8757035664668105E-3</v>
      </c>
      <c r="J313" s="5">
        <v>-0.23929600961705599</v>
      </c>
      <c r="K313" s="5">
        <v>0.63234551292014995</v>
      </c>
      <c r="L313" s="54">
        <v>0.28531135629679599</v>
      </c>
      <c r="M313" s="5" t="s">
        <v>1029</v>
      </c>
      <c r="N313">
        <f t="shared" si="33"/>
        <v>0</v>
      </c>
      <c r="O313">
        <f t="shared" si="34"/>
        <v>0</v>
      </c>
      <c r="P313">
        <f t="shared" si="35"/>
        <v>0</v>
      </c>
      <c r="Q313">
        <f t="shared" si="39"/>
        <v>0</v>
      </c>
      <c r="R313">
        <f t="shared" si="36"/>
        <v>0</v>
      </c>
    </row>
    <row r="314" spans="1:18" ht="17" thickTop="1" thickBot="1" x14ac:dyDescent="0.5">
      <c r="A314" s="50" t="s">
        <v>147</v>
      </c>
      <c r="B314" s="3" t="s">
        <v>784</v>
      </c>
      <c r="C314" s="3" t="s">
        <v>790</v>
      </c>
      <c r="D314" s="3" t="s">
        <v>791</v>
      </c>
      <c r="E314" s="3" t="str">
        <f t="shared" si="37"/>
        <v>AF2704_February</v>
      </c>
      <c r="F314" s="10">
        <v>129226.36354544543</v>
      </c>
      <c r="G314" s="49" t="str">
        <f t="shared" si="38"/>
        <v>No shock</v>
      </c>
      <c r="H314" s="15">
        <f t="shared" si="32"/>
        <v>0</v>
      </c>
      <c r="I314" s="5">
        <v>9.8757035664668105E-3</v>
      </c>
      <c r="J314" s="5">
        <v>-0.23929600961705599</v>
      </c>
      <c r="K314" s="5">
        <v>0.63234551292014995</v>
      </c>
      <c r="L314" s="54">
        <v>0.28531135629679599</v>
      </c>
      <c r="M314" s="5" t="s">
        <v>1029</v>
      </c>
      <c r="N314">
        <f t="shared" si="33"/>
        <v>0</v>
      </c>
      <c r="O314">
        <f t="shared" si="34"/>
        <v>0</v>
      </c>
      <c r="P314">
        <f t="shared" si="35"/>
        <v>0</v>
      </c>
      <c r="Q314">
        <f t="shared" si="39"/>
        <v>0</v>
      </c>
      <c r="R314">
        <f t="shared" si="36"/>
        <v>0</v>
      </c>
    </row>
    <row r="315" spans="1:18" ht="17" thickTop="1" thickBot="1" x14ac:dyDescent="0.5">
      <c r="A315" s="50" t="s">
        <v>147</v>
      </c>
      <c r="B315" s="3" t="s">
        <v>784</v>
      </c>
      <c r="C315" s="3" t="s">
        <v>792</v>
      </c>
      <c r="D315" s="3" t="s">
        <v>793</v>
      </c>
      <c r="E315" s="3" t="str">
        <f t="shared" si="37"/>
        <v>AF2705_February</v>
      </c>
      <c r="F315" s="10">
        <v>130452.58963579794</v>
      </c>
      <c r="G315" s="49" t="str">
        <f t="shared" si="38"/>
        <v>No shock</v>
      </c>
      <c r="H315" s="15">
        <f t="shared" si="32"/>
        <v>0</v>
      </c>
      <c r="I315" s="5">
        <v>9.8757035664668105E-3</v>
      </c>
      <c r="J315" s="5">
        <v>-0.23929600961705599</v>
      </c>
      <c r="K315" s="5">
        <v>0.63234551292014995</v>
      </c>
      <c r="L315" s="54">
        <v>0.28531135629679599</v>
      </c>
      <c r="M315" s="5" t="s">
        <v>1029</v>
      </c>
      <c r="N315">
        <f t="shared" si="33"/>
        <v>0</v>
      </c>
      <c r="O315">
        <f t="shared" si="34"/>
        <v>0</v>
      </c>
      <c r="P315">
        <f t="shared" si="35"/>
        <v>0</v>
      </c>
      <c r="Q315">
        <f t="shared" si="39"/>
        <v>0</v>
      </c>
      <c r="R315">
        <f t="shared" si="36"/>
        <v>0</v>
      </c>
    </row>
    <row r="316" spans="1:18" ht="17" thickTop="1" thickBot="1" x14ac:dyDescent="0.5">
      <c r="A316" s="50" t="s">
        <v>147</v>
      </c>
      <c r="B316" s="3" t="s">
        <v>784</v>
      </c>
      <c r="C316" s="3" t="s">
        <v>794</v>
      </c>
      <c r="D316" s="3" t="s">
        <v>795</v>
      </c>
      <c r="E316" s="3" t="str">
        <f t="shared" si="37"/>
        <v>AF2706_February</v>
      </c>
      <c r="F316" s="10">
        <v>82340.235238019173</v>
      </c>
      <c r="G316" s="49" t="str">
        <f t="shared" si="38"/>
        <v>No shock</v>
      </c>
      <c r="H316" s="15">
        <f t="shared" si="32"/>
        <v>0</v>
      </c>
      <c r="I316" s="5">
        <v>9.8757035664668105E-3</v>
      </c>
      <c r="J316" s="5">
        <v>-0.23929600961705599</v>
      </c>
      <c r="K316" s="5">
        <v>0.63234551292014995</v>
      </c>
      <c r="L316" s="54">
        <v>0.28531135629679599</v>
      </c>
      <c r="M316" s="5" t="s">
        <v>1029</v>
      </c>
      <c r="N316">
        <f t="shared" si="33"/>
        <v>0</v>
      </c>
      <c r="O316">
        <f t="shared" si="34"/>
        <v>0</v>
      </c>
      <c r="P316">
        <f t="shared" si="35"/>
        <v>0</v>
      </c>
      <c r="Q316">
        <f t="shared" si="39"/>
        <v>0</v>
      </c>
      <c r="R316">
        <f t="shared" si="36"/>
        <v>0</v>
      </c>
    </row>
    <row r="317" spans="1:18" ht="17" thickTop="1" thickBot="1" x14ac:dyDescent="0.5">
      <c r="A317" s="50" t="s">
        <v>147</v>
      </c>
      <c r="B317" s="3" t="s">
        <v>784</v>
      </c>
      <c r="C317" s="3" t="s">
        <v>796</v>
      </c>
      <c r="D317" s="3" t="s">
        <v>797</v>
      </c>
      <c r="E317" s="3" t="str">
        <f t="shared" si="37"/>
        <v>AF2707_February</v>
      </c>
      <c r="F317" s="10">
        <v>49805.969745008137</v>
      </c>
      <c r="G317" s="49" t="str">
        <f t="shared" si="38"/>
        <v>No shock</v>
      </c>
      <c r="H317" s="15">
        <f t="shared" si="32"/>
        <v>0</v>
      </c>
      <c r="I317" s="5">
        <v>9.8757035664668105E-3</v>
      </c>
      <c r="J317" s="5">
        <v>-0.23929600961705599</v>
      </c>
      <c r="K317" s="5">
        <v>0.63234551292014995</v>
      </c>
      <c r="L317" s="54">
        <v>0.28531135629679599</v>
      </c>
      <c r="M317" s="5" t="s">
        <v>1029</v>
      </c>
      <c r="N317">
        <f t="shared" si="33"/>
        <v>0</v>
      </c>
      <c r="O317">
        <f t="shared" si="34"/>
        <v>0</v>
      </c>
      <c r="P317">
        <f t="shared" si="35"/>
        <v>0</v>
      </c>
      <c r="Q317">
        <f t="shared" si="39"/>
        <v>0</v>
      </c>
      <c r="R317">
        <f t="shared" si="36"/>
        <v>0</v>
      </c>
    </row>
    <row r="318" spans="1:18" ht="17" thickTop="1" thickBot="1" x14ac:dyDescent="0.5">
      <c r="A318" s="50" t="s">
        <v>147</v>
      </c>
      <c r="B318" s="3" t="s">
        <v>784</v>
      </c>
      <c r="C318" s="3" t="s">
        <v>798</v>
      </c>
      <c r="D318" s="3" t="s">
        <v>799</v>
      </c>
      <c r="E318" s="3" t="str">
        <f t="shared" si="37"/>
        <v>AF2708_February</v>
      </c>
      <c r="F318" s="10">
        <v>54970.965221699866</v>
      </c>
      <c r="G318" s="49" t="str">
        <f t="shared" si="38"/>
        <v>No shock</v>
      </c>
      <c r="H318" s="15">
        <f t="shared" si="32"/>
        <v>0</v>
      </c>
      <c r="I318" s="5">
        <v>9.8757035664668105E-3</v>
      </c>
      <c r="J318" s="5">
        <v>-0.23929600961705599</v>
      </c>
      <c r="K318" s="5">
        <v>0.63234551292014995</v>
      </c>
      <c r="L318" s="54">
        <v>0.28531135629679599</v>
      </c>
      <c r="M318" s="5" t="s">
        <v>1029</v>
      </c>
      <c r="N318">
        <f t="shared" si="33"/>
        <v>0</v>
      </c>
      <c r="O318">
        <f t="shared" si="34"/>
        <v>0</v>
      </c>
      <c r="P318">
        <f t="shared" si="35"/>
        <v>0</v>
      </c>
      <c r="Q318">
        <f t="shared" si="39"/>
        <v>0</v>
      </c>
      <c r="R318">
        <f t="shared" si="36"/>
        <v>0</v>
      </c>
    </row>
    <row r="319" spans="1:18" ht="17" thickTop="1" thickBot="1" x14ac:dyDescent="0.5">
      <c r="A319" s="50" t="s">
        <v>147</v>
      </c>
      <c r="B319" s="3" t="s">
        <v>784</v>
      </c>
      <c r="C319" s="3" t="s">
        <v>800</v>
      </c>
      <c r="D319" s="3" t="s">
        <v>801</v>
      </c>
      <c r="E319" s="3" t="str">
        <f t="shared" si="37"/>
        <v>AF2709_February</v>
      </c>
      <c r="F319" s="10">
        <v>23197.643569790518</v>
      </c>
      <c r="G319" s="49" t="str">
        <f t="shared" si="38"/>
        <v>No shock</v>
      </c>
      <c r="H319" s="15">
        <f t="shared" si="32"/>
        <v>0</v>
      </c>
      <c r="I319" s="5">
        <v>9.8757035664668105E-3</v>
      </c>
      <c r="J319" s="5">
        <v>-0.23929600961705599</v>
      </c>
      <c r="K319" s="5">
        <v>0.63234551292014995</v>
      </c>
      <c r="L319" s="54">
        <v>0.28531135629679599</v>
      </c>
      <c r="M319" s="5" t="s">
        <v>1029</v>
      </c>
      <c r="N319">
        <f t="shared" si="33"/>
        <v>0</v>
      </c>
      <c r="O319">
        <f t="shared" si="34"/>
        <v>0</v>
      </c>
      <c r="P319">
        <f t="shared" si="35"/>
        <v>0</v>
      </c>
      <c r="Q319">
        <f t="shared" si="39"/>
        <v>0</v>
      </c>
      <c r="R319">
        <f t="shared" si="36"/>
        <v>0</v>
      </c>
    </row>
    <row r="320" spans="1:18" ht="17" thickTop="1" thickBot="1" x14ac:dyDescent="0.5">
      <c r="A320" s="50" t="s">
        <v>147</v>
      </c>
      <c r="B320" s="3" t="s">
        <v>784</v>
      </c>
      <c r="C320" s="3" t="s">
        <v>802</v>
      </c>
      <c r="D320" s="3" t="s">
        <v>803</v>
      </c>
      <c r="E320" s="3" t="str">
        <f t="shared" si="37"/>
        <v>AF2710_February</v>
      </c>
      <c r="F320" s="10">
        <v>142710.41404500479</v>
      </c>
      <c r="G320" s="49" t="str">
        <f t="shared" si="38"/>
        <v>No shock</v>
      </c>
      <c r="H320" s="15">
        <f t="shared" si="32"/>
        <v>0</v>
      </c>
      <c r="I320" s="5">
        <v>9.8757035664668105E-3</v>
      </c>
      <c r="J320" s="5">
        <v>-0.23929600961705599</v>
      </c>
      <c r="K320" s="5">
        <v>0.63234551292014995</v>
      </c>
      <c r="L320" s="54">
        <v>0.28531135629679599</v>
      </c>
      <c r="M320" s="5" t="s">
        <v>1029</v>
      </c>
      <c r="N320">
        <f t="shared" si="33"/>
        <v>0</v>
      </c>
      <c r="O320">
        <f t="shared" si="34"/>
        <v>0</v>
      </c>
      <c r="P320">
        <f t="shared" si="35"/>
        <v>0</v>
      </c>
      <c r="Q320">
        <f t="shared" si="39"/>
        <v>0</v>
      </c>
      <c r="R320">
        <f t="shared" si="36"/>
        <v>0</v>
      </c>
    </row>
    <row r="321" spans="1:18" ht="17" thickTop="1" thickBot="1" x14ac:dyDescent="0.5">
      <c r="A321" s="50" t="s">
        <v>147</v>
      </c>
      <c r="B321" s="3" t="s">
        <v>784</v>
      </c>
      <c r="C321" s="3" t="s">
        <v>804</v>
      </c>
      <c r="D321" s="3" t="s">
        <v>805</v>
      </c>
      <c r="E321" s="3" t="str">
        <f t="shared" si="37"/>
        <v>AF2711_February</v>
      </c>
      <c r="F321" s="10">
        <v>193403.74808867835</v>
      </c>
      <c r="G321" s="49" t="str">
        <f t="shared" si="38"/>
        <v>No shock</v>
      </c>
      <c r="H321" s="15">
        <f t="shared" si="32"/>
        <v>0</v>
      </c>
      <c r="I321" s="5">
        <v>3.7955516823765197E-2</v>
      </c>
      <c r="J321" s="5">
        <v>-0.25601972839439702</v>
      </c>
      <c r="K321" s="5">
        <v>0.63234551292014995</v>
      </c>
      <c r="L321" s="54">
        <v>0.28531135629679599</v>
      </c>
      <c r="M321" s="5" t="s">
        <v>1030</v>
      </c>
      <c r="N321">
        <f t="shared" si="33"/>
        <v>0</v>
      </c>
      <c r="O321">
        <f t="shared" si="34"/>
        <v>0</v>
      </c>
      <c r="P321">
        <f t="shared" si="35"/>
        <v>0</v>
      </c>
      <c r="Q321">
        <f t="shared" si="39"/>
        <v>0</v>
      </c>
      <c r="R321">
        <f t="shared" si="36"/>
        <v>0</v>
      </c>
    </row>
    <row r="322" spans="1:18" ht="17" thickTop="1" thickBot="1" x14ac:dyDescent="0.5">
      <c r="A322" s="50" t="s">
        <v>147</v>
      </c>
      <c r="B322" s="3" t="s">
        <v>784</v>
      </c>
      <c r="C322" s="3" t="s">
        <v>806</v>
      </c>
      <c r="D322" s="3" t="s">
        <v>807</v>
      </c>
      <c r="E322" s="3" t="str">
        <f t="shared" si="37"/>
        <v>AF2712_February</v>
      </c>
      <c r="F322" s="10">
        <v>28873.385547242004</v>
      </c>
      <c r="G322" s="49" t="str">
        <f t="shared" si="38"/>
        <v>No shock</v>
      </c>
      <c r="H322" s="15">
        <f t="shared" si="32"/>
        <v>0</v>
      </c>
      <c r="I322" s="5">
        <v>9.8757035664668105E-3</v>
      </c>
      <c r="J322" s="5">
        <v>-0.23929600961705599</v>
      </c>
      <c r="K322" s="5">
        <v>0.63234551292014995</v>
      </c>
      <c r="L322" s="54">
        <v>0.28531135629679599</v>
      </c>
      <c r="M322" s="5" t="s">
        <v>1029</v>
      </c>
      <c r="N322">
        <f t="shared" si="33"/>
        <v>0</v>
      </c>
      <c r="O322">
        <f t="shared" si="34"/>
        <v>0</v>
      </c>
      <c r="P322">
        <f t="shared" si="35"/>
        <v>0</v>
      </c>
      <c r="Q322">
        <f t="shared" si="39"/>
        <v>0</v>
      </c>
      <c r="R322">
        <f t="shared" si="36"/>
        <v>0</v>
      </c>
    </row>
    <row r="323" spans="1:18" ht="17" thickTop="1" thickBot="1" x14ac:dyDescent="0.5">
      <c r="A323" s="50" t="s">
        <v>147</v>
      </c>
      <c r="B323" s="3" t="s">
        <v>784</v>
      </c>
      <c r="C323" s="3" t="s">
        <v>808</v>
      </c>
      <c r="D323" s="3" t="s">
        <v>809</v>
      </c>
      <c r="E323" s="3" t="str">
        <f t="shared" si="37"/>
        <v>AF2713_February</v>
      </c>
      <c r="F323" s="10">
        <v>17005.279026833305</v>
      </c>
      <c r="G323" s="49" t="str">
        <f t="shared" si="38"/>
        <v>No shock</v>
      </c>
      <c r="H323" s="15">
        <f t="shared" ref="H323:H386" si="40">SUM(N323:R323)</f>
        <v>0</v>
      </c>
      <c r="I323" s="5">
        <v>9.8757035664668105E-3</v>
      </c>
      <c r="J323" s="5">
        <v>-0.23929600961705599</v>
      </c>
      <c r="K323" s="5">
        <v>0.63234551292014995</v>
      </c>
      <c r="L323" s="54">
        <v>0.28531135629679599</v>
      </c>
      <c r="M323" s="5" t="s">
        <v>1029</v>
      </c>
      <c r="N323">
        <f t="shared" ref="N323:N386" si="41">IF(I323&gt;0.6, 1, 0)</f>
        <v>0</v>
      </c>
      <c r="O323">
        <f t="shared" ref="O323:O386" si="42">IF(J323&gt;0.6, 1, 0)</f>
        <v>0</v>
      </c>
      <c r="P323">
        <f t="shared" ref="P323:P386" si="43">IF(K323&lt;0.4, 1, 0)</f>
        <v>0</v>
      </c>
      <c r="Q323">
        <f t="shared" si="39"/>
        <v>0</v>
      </c>
      <c r="R323">
        <f t="shared" ref="R323:R386" si="44">IF(M323="Poor functionality", 1, 0)</f>
        <v>0</v>
      </c>
    </row>
    <row r="324" spans="1:18" ht="17" thickTop="1" thickBot="1" x14ac:dyDescent="0.5">
      <c r="A324" s="50" t="s">
        <v>147</v>
      </c>
      <c r="B324" s="3" t="s">
        <v>784</v>
      </c>
      <c r="C324" s="3" t="s">
        <v>810</v>
      </c>
      <c r="D324" s="3" t="s">
        <v>811</v>
      </c>
      <c r="E324" s="3" t="str">
        <f t="shared" ref="E324:E387" si="45">_xlfn.CONCAT(D324,"_",A324)</f>
        <v>AF2714_February</v>
      </c>
      <c r="F324" s="10">
        <v>13211.840818676797</v>
      </c>
      <c r="G324" s="49" t="str">
        <f t="shared" ref="G324:G387" si="46">IF(H324&gt;0, "Shock", "No shock")</f>
        <v>No shock</v>
      </c>
      <c r="H324" s="15">
        <f t="shared" si="40"/>
        <v>0</v>
      </c>
      <c r="I324" s="5">
        <v>9.8757035664668105E-3</v>
      </c>
      <c r="J324" s="5">
        <v>-0.23929600961705599</v>
      </c>
      <c r="K324" s="5">
        <v>0.63234551292014995</v>
      </c>
      <c r="L324" s="54">
        <v>0.28531135629679599</v>
      </c>
      <c r="M324" s="5" t="s">
        <v>1029</v>
      </c>
      <c r="N324">
        <f t="shared" si="41"/>
        <v>0</v>
      </c>
      <c r="O324">
        <f t="shared" si="42"/>
        <v>0</v>
      </c>
      <c r="P324">
        <f t="shared" si="43"/>
        <v>0</v>
      </c>
      <c r="Q324">
        <f t="shared" ref="Q324:Q387" si="47">IF(L324&lt;-0.25, 1, 0)</f>
        <v>0</v>
      </c>
      <c r="R324">
        <f t="shared" si="44"/>
        <v>0</v>
      </c>
    </row>
    <row r="325" spans="1:18" ht="17" thickTop="1" thickBot="1" x14ac:dyDescent="0.5">
      <c r="A325" s="50" t="s">
        <v>147</v>
      </c>
      <c r="B325" s="3" t="s">
        <v>784</v>
      </c>
      <c r="C325" s="3" t="s">
        <v>812</v>
      </c>
      <c r="D325" s="3" t="s">
        <v>813</v>
      </c>
      <c r="E325" s="3" t="str">
        <f t="shared" si="45"/>
        <v>AF2715_February</v>
      </c>
      <c r="F325" s="10">
        <v>41997.03304671363</v>
      </c>
      <c r="G325" s="49" t="str">
        <f t="shared" si="46"/>
        <v>No shock</v>
      </c>
      <c r="H325" s="15">
        <f t="shared" si="40"/>
        <v>0</v>
      </c>
      <c r="I325" s="5">
        <v>9.8757035664668105E-3</v>
      </c>
      <c r="J325" s="5">
        <v>-0.23929600961705599</v>
      </c>
      <c r="K325" s="5">
        <v>0.63234551292014995</v>
      </c>
      <c r="L325" s="54">
        <v>0.28531135629679599</v>
      </c>
      <c r="M325" s="5" t="s">
        <v>1029</v>
      </c>
      <c r="N325">
        <f t="shared" si="41"/>
        <v>0</v>
      </c>
      <c r="O325">
        <f t="shared" si="42"/>
        <v>0</v>
      </c>
      <c r="P325">
        <f t="shared" si="43"/>
        <v>0</v>
      </c>
      <c r="Q325">
        <f t="shared" si="47"/>
        <v>0</v>
      </c>
      <c r="R325">
        <f t="shared" si="44"/>
        <v>0</v>
      </c>
    </row>
    <row r="326" spans="1:18" ht="17" thickTop="1" thickBot="1" x14ac:dyDescent="0.5">
      <c r="A326" s="50" t="s">
        <v>147</v>
      </c>
      <c r="B326" s="3" t="s">
        <v>784</v>
      </c>
      <c r="C326" s="3" t="s">
        <v>814</v>
      </c>
      <c r="D326" s="3" t="s">
        <v>815</v>
      </c>
      <c r="E326" s="3" t="str">
        <f t="shared" si="45"/>
        <v>AF2716_February</v>
      </c>
      <c r="F326" s="10">
        <v>6318.1829983420548</v>
      </c>
      <c r="G326" s="49" t="str">
        <f t="shared" si="46"/>
        <v>No shock</v>
      </c>
      <c r="H326" s="15">
        <f t="shared" si="40"/>
        <v>0</v>
      </c>
      <c r="I326" s="5">
        <v>9.8757035664668105E-3</v>
      </c>
      <c r="J326" s="5">
        <v>-0.23929600961705599</v>
      </c>
      <c r="K326" s="5">
        <v>0.63234551292014995</v>
      </c>
      <c r="L326" s="54">
        <v>0.28531135629679599</v>
      </c>
      <c r="M326" s="5" t="s">
        <v>1029</v>
      </c>
      <c r="N326">
        <f t="shared" si="41"/>
        <v>0</v>
      </c>
      <c r="O326">
        <f t="shared" si="42"/>
        <v>0</v>
      </c>
      <c r="P326">
        <f t="shared" si="43"/>
        <v>0</v>
      </c>
      <c r="Q326">
        <f t="shared" si="47"/>
        <v>0</v>
      </c>
      <c r="R326">
        <f t="shared" si="44"/>
        <v>0</v>
      </c>
    </row>
    <row r="327" spans="1:18" ht="17" thickTop="1" thickBot="1" x14ac:dyDescent="0.5">
      <c r="A327" s="50" t="s">
        <v>147</v>
      </c>
      <c r="B327" s="3" t="s">
        <v>816</v>
      </c>
      <c r="C327" s="3" t="s">
        <v>817</v>
      </c>
      <c r="D327" s="3" t="s">
        <v>818</v>
      </c>
      <c r="E327" s="3" t="str">
        <f t="shared" si="45"/>
        <v>AF2801_February</v>
      </c>
      <c r="F327" s="10">
        <v>301422.76446191</v>
      </c>
      <c r="G327" s="49" t="str">
        <f t="shared" si="46"/>
        <v>Shock</v>
      </c>
      <c r="H327" s="15">
        <f t="shared" si="40"/>
        <v>1</v>
      </c>
      <c r="I327" s="5">
        <v>3.7461514560915002E-3</v>
      </c>
      <c r="J327" s="5">
        <v>-0.28646616839431099</v>
      </c>
      <c r="K327" s="5">
        <v>0.30808157481908799</v>
      </c>
      <c r="L327" s="54">
        <v>-5.0155618647764598E-2</v>
      </c>
      <c r="M327" s="5" t="s">
        <v>1032</v>
      </c>
      <c r="N327">
        <f t="shared" si="41"/>
        <v>0</v>
      </c>
      <c r="O327">
        <f t="shared" si="42"/>
        <v>0</v>
      </c>
      <c r="P327">
        <f t="shared" si="43"/>
        <v>1</v>
      </c>
      <c r="Q327">
        <f t="shared" si="47"/>
        <v>0</v>
      </c>
      <c r="R327">
        <f t="shared" si="44"/>
        <v>0</v>
      </c>
    </row>
    <row r="328" spans="1:18" ht="17" thickTop="1" thickBot="1" x14ac:dyDescent="0.5">
      <c r="A328" s="50" t="s">
        <v>147</v>
      </c>
      <c r="B328" s="3" t="s">
        <v>816</v>
      </c>
      <c r="C328" s="3" t="s">
        <v>819</v>
      </c>
      <c r="D328" s="3" t="s">
        <v>820</v>
      </c>
      <c r="E328" s="3" t="str">
        <f t="shared" si="45"/>
        <v>AF2802_February</v>
      </c>
      <c r="F328" s="10">
        <v>53327.089114672715</v>
      </c>
      <c r="G328" s="49" t="str">
        <f t="shared" si="46"/>
        <v>Shock</v>
      </c>
      <c r="H328" s="15">
        <f t="shared" si="40"/>
        <v>1</v>
      </c>
      <c r="I328" s="5">
        <v>7.2025316455695598E-2</v>
      </c>
      <c r="J328" s="5">
        <v>-0.17055025110072</v>
      </c>
      <c r="K328" s="5">
        <v>0.30808157481908799</v>
      </c>
      <c r="L328" s="54">
        <v>-5.0155618647764598E-2</v>
      </c>
      <c r="M328" s="5" t="s">
        <v>1029</v>
      </c>
      <c r="N328">
        <f t="shared" si="41"/>
        <v>0</v>
      </c>
      <c r="O328">
        <f t="shared" si="42"/>
        <v>0</v>
      </c>
      <c r="P328">
        <f t="shared" si="43"/>
        <v>1</v>
      </c>
      <c r="Q328">
        <f t="shared" si="47"/>
        <v>0</v>
      </c>
      <c r="R328">
        <f t="shared" si="44"/>
        <v>0</v>
      </c>
    </row>
    <row r="329" spans="1:18" ht="17" thickTop="1" thickBot="1" x14ac:dyDescent="0.5">
      <c r="A329" s="50" t="s">
        <v>147</v>
      </c>
      <c r="B329" s="3" t="s">
        <v>816</v>
      </c>
      <c r="C329" s="3" t="s">
        <v>821</v>
      </c>
      <c r="D329" s="3" t="s">
        <v>822</v>
      </c>
      <c r="E329" s="3" t="str">
        <f t="shared" si="45"/>
        <v>AF2803_February</v>
      </c>
      <c r="F329" s="10">
        <v>57035.069562910809</v>
      </c>
      <c r="G329" s="49" t="str">
        <f t="shared" si="46"/>
        <v>Shock</v>
      </c>
      <c r="H329" s="15">
        <f t="shared" si="40"/>
        <v>1</v>
      </c>
      <c r="I329" s="5">
        <v>7.2025316455695598E-2</v>
      </c>
      <c r="J329" s="5">
        <v>-0.17055025110072</v>
      </c>
      <c r="K329" s="5">
        <v>0.30808157481908799</v>
      </c>
      <c r="L329" s="54">
        <v>-5.0155618647764598E-2</v>
      </c>
      <c r="M329" s="5" t="s">
        <v>1029</v>
      </c>
      <c r="N329">
        <f t="shared" si="41"/>
        <v>0</v>
      </c>
      <c r="O329">
        <f t="shared" si="42"/>
        <v>0</v>
      </c>
      <c r="P329">
        <f t="shared" si="43"/>
        <v>1</v>
      </c>
      <c r="Q329">
        <f t="shared" si="47"/>
        <v>0</v>
      </c>
      <c r="R329">
        <f t="shared" si="44"/>
        <v>0</v>
      </c>
    </row>
    <row r="330" spans="1:18" ht="17" thickTop="1" thickBot="1" x14ac:dyDescent="0.5">
      <c r="A330" s="50" t="s">
        <v>147</v>
      </c>
      <c r="B330" s="3" t="s">
        <v>816</v>
      </c>
      <c r="C330" s="3" t="s">
        <v>823</v>
      </c>
      <c r="D330" s="3" t="s">
        <v>824</v>
      </c>
      <c r="E330" s="3" t="str">
        <f t="shared" si="45"/>
        <v>AF2804_February</v>
      </c>
      <c r="F330" s="10">
        <v>50675.126501181549</v>
      </c>
      <c r="G330" s="49" t="str">
        <f t="shared" si="46"/>
        <v>Shock</v>
      </c>
      <c r="H330" s="15">
        <f t="shared" si="40"/>
        <v>1</v>
      </c>
      <c r="I330" s="5">
        <v>7.2025316455695598E-2</v>
      </c>
      <c r="J330" s="5">
        <v>-0.17055025110072</v>
      </c>
      <c r="K330" s="5">
        <v>0.30808157481908799</v>
      </c>
      <c r="L330" s="54">
        <v>-5.0155618647764598E-2</v>
      </c>
      <c r="M330" s="5" t="s">
        <v>1029</v>
      </c>
      <c r="N330">
        <f t="shared" si="41"/>
        <v>0</v>
      </c>
      <c r="O330">
        <f t="shared" si="42"/>
        <v>0</v>
      </c>
      <c r="P330">
        <f t="shared" si="43"/>
        <v>1</v>
      </c>
      <c r="Q330">
        <f t="shared" si="47"/>
        <v>0</v>
      </c>
      <c r="R330">
        <f t="shared" si="44"/>
        <v>0</v>
      </c>
    </row>
    <row r="331" spans="1:18" ht="17" thickTop="1" thickBot="1" x14ac:dyDescent="0.5">
      <c r="A331" s="50" t="s">
        <v>147</v>
      </c>
      <c r="B331" s="3" t="s">
        <v>816</v>
      </c>
      <c r="C331" s="3" t="s">
        <v>825</v>
      </c>
      <c r="D331" s="3" t="s">
        <v>826</v>
      </c>
      <c r="E331" s="3" t="str">
        <f t="shared" si="45"/>
        <v>AF2805_February</v>
      </c>
      <c r="F331" s="10">
        <v>92609.931650762184</v>
      </c>
      <c r="G331" s="49" t="str">
        <f t="shared" si="46"/>
        <v>Shock</v>
      </c>
      <c r="H331" s="15">
        <f t="shared" si="40"/>
        <v>1</v>
      </c>
      <c r="I331" s="5">
        <v>7.2025316455695598E-2</v>
      </c>
      <c r="J331" s="5">
        <v>-0.17055025110072</v>
      </c>
      <c r="K331" s="5">
        <v>0.30808157481908799</v>
      </c>
      <c r="L331" s="54">
        <v>-5.0155618647764598E-2</v>
      </c>
      <c r="M331" s="5" t="s">
        <v>1029</v>
      </c>
      <c r="N331">
        <f t="shared" si="41"/>
        <v>0</v>
      </c>
      <c r="O331">
        <f t="shared" si="42"/>
        <v>0</v>
      </c>
      <c r="P331">
        <f t="shared" si="43"/>
        <v>1</v>
      </c>
      <c r="Q331">
        <f t="shared" si="47"/>
        <v>0</v>
      </c>
      <c r="R331">
        <f t="shared" si="44"/>
        <v>0</v>
      </c>
    </row>
    <row r="332" spans="1:18" ht="17" thickTop="1" thickBot="1" x14ac:dyDescent="0.5">
      <c r="A332" s="50" t="s">
        <v>147</v>
      </c>
      <c r="B332" s="3" t="s">
        <v>816</v>
      </c>
      <c r="C332" s="3" t="s">
        <v>827</v>
      </c>
      <c r="D332" s="3" t="s">
        <v>828</v>
      </c>
      <c r="E332" s="3" t="str">
        <f t="shared" si="45"/>
        <v>AF2806_February</v>
      </c>
      <c r="F332" s="10">
        <v>12851.901187599784</v>
      </c>
      <c r="G332" s="49" t="str">
        <f t="shared" si="46"/>
        <v>Shock</v>
      </c>
      <c r="H332" s="15">
        <f t="shared" si="40"/>
        <v>1</v>
      </c>
      <c r="I332" s="5">
        <v>-1.1082330313934701E-2</v>
      </c>
      <c r="J332" s="5">
        <v>-0.34060821844942601</v>
      </c>
      <c r="K332" s="5">
        <v>0.30808157481908799</v>
      </c>
      <c r="L332" s="54">
        <v>-5.0155618647764598E-2</v>
      </c>
      <c r="M332" s="5" t="s">
        <v>1030</v>
      </c>
      <c r="N332">
        <f t="shared" si="41"/>
        <v>0</v>
      </c>
      <c r="O332">
        <f t="shared" si="42"/>
        <v>0</v>
      </c>
      <c r="P332">
        <f t="shared" si="43"/>
        <v>1</v>
      </c>
      <c r="Q332">
        <f t="shared" si="47"/>
        <v>0</v>
      </c>
      <c r="R332">
        <f t="shared" si="44"/>
        <v>0</v>
      </c>
    </row>
    <row r="333" spans="1:18" ht="17" thickTop="1" thickBot="1" x14ac:dyDescent="0.5">
      <c r="A333" s="50" t="s">
        <v>147</v>
      </c>
      <c r="B333" s="3" t="s">
        <v>816</v>
      </c>
      <c r="C333" s="3" t="s">
        <v>829</v>
      </c>
      <c r="D333" s="3" t="s">
        <v>830</v>
      </c>
      <c r="E333" s="3" t="str">
        <f t="shared" si="45"/>
        <v>AF2807_February</v>
      </c>
      <c r="F333" s="10">
        <v>47612.773058296552</v>
      </c>
      <c r="G333" s="49" t="str">
        <f t="shared" si="46"/>
        <v>Shock</v>
      </c>
      <c r="H333" s="15">
        <f t="shared" si="40"/>
        <v>1</v>
      </c>
      <c r="I333" s="5">
        <v>6.8054581381734106E-2</v>
      </c>
      <c r="J333" s="5">
        <v>-0.304448059567413</v>
      </c>
      <c r="K333" s="5">
        <v>0.30808157481908799</v>
      </c>
      <c r="L333" s="54">
        <v>-5.0155618647764598E-2</v>
      </c>
      <c r="M333" s="5" t="s">
        <v>1030</v>
      </c>
      <c r="N333">
        <f t="shared" si="41"/>
        <v>0</v>
      </c>
      <c r="O333">
        <f t="shared" si="42"/>
        <v>0</v>
      </c>
      <c r="P333">
        <f t="shared" si="43"/>
        <v>1</v>
      </c>
      <c r="Q333">
        <f t="shared" si="47"/>
        <v>0</v>
      </c>
      <c r="R333">
        <f t="shared" si="44"/>
        <v>0</v>
      </c>
    </row>
    <row r="334" spans="1:18" ht="17" thickTop="1" thickBot="1" x14ac:dyDescent="0.5">
      <c r="A334" s="50" t="s">
        <v>147</v>
      </c>
      <c r="B334" s="3" t="s">
        <v>816</v>
      </c>
      <c r="C334" s="3" t="s">
        <v>831</v>
      </c>
      <c r="D334" s="3" t="s">
        <v>832</v>
      </c>
      <c r="E334" s="3" t="str">
        <f t="shared" si="45"/>
        <v>AF2808_February</v>
      </c>
      <c r="F334" s="10">
        <v>58464.088627218647</v>
      </c>
      <c r="G334" s="49" t="str">
        <f t="shared" si="46"/>
        <v>Shock</v>
      </c>
      <c r="H334" s="15">
        <f t="shared" si="40"/>
        <v>1</v>
      </c>
      <c r="I334" s="5">
        <v>7.2025316455695598E-2</v>
      </c>
      <c r="J334" s="5">
        <v>-0.17055025110072</v>
      </c>
      <c r="K334" s="5">
        <v>0.30808157481908799</v>
      </c>
      <c r="L334" s="54">
        <v>-5.0155618647764598E-2</v>
      </c>
      <c r="M334" s="5" t="s">
        <v>1029</v>
      </c>
      <c r="N334">
        <f t="shared" si="41"/>
        <v>0</v>
      </c>
      <c r="O334">
        <f t="shared" si="42"/>
        <v>0</v>
      </c>
      <c r="P334">
        <f t="shared" si="43"/>
        <v>1</v>
      </c>
      <c r="Q334">
        <f t="shared" si="47"/>
        <v>0</v>
      </c>
      <c r="R334">
        <f t="shared" si="44"/>
        <v>0</v>
      </c>
    </row>
    <row r="335" spans="1:18" ht="17" thickTop="1" thickBot="1" x14ac:dyDescent="0.5">
      <c r="A335" s="50" t="s">
        <v>147</v>
      </c>
      <c r="B335" s="3" t="s">
        <v>816</v>
      </c>
      <c r="C335" s="3" t="s">
        <v>833</v>
      </c>
      <c r="D335" s="3" t="s">
        <v>834</v>
      </c>
      <c r="E335" s="3" t="str">
        <f t="shared" si="45"/>
        <v>AF2809_February</v>
      </c>
      <c r="F335" s="10">
        <v>35768.278825158784</v>
      </c>
      <c r="G335" s="49" t="str">
        <f t="shared" si="46"/>
        <v>Shock</v>
      </c>
      <c r="H335" s="15">
        <f t="shared" si="40"/>
        <v>1</v>
      </c>
      <c r="I335" s="5">
        <v>7.2025316455695598E-2</v>
      </c>
      <c r="J335" s="5">
        <v>-0.17055025110072</v>
      </c>
      <c r="K335" s="5">
        <v>0.30808157481908799</v>
      </c>
      <c r="L335" s="54">
        <v>-5.0155618647764598E-2</v>
      </c>
      <c r="M335" s="5" t="s">
        <v>1029</v>
      </c>
      <c r="N335">
        <f t="shared" si="41"/>
        <v>0</v>
      </c>
      <c r="O335">
        <f t="shared" si="42"/>
        <v>0</v>
      </c>
      <c r="P335">
        <f t="shared" si="43"/>
        <v>1</v>
      </c>
      <c r="Q335">
        <f t="shared" si="47"/>
        <v>0</v>
      </c>
      <c r="R335">
        <f t="shared" si="44"/>
        <v>0</v>
      </c>
    </row>
    <row r="336" spans="1:18" ht="17" thickTop="1" thickBot="1" x14ac:dyDescent="0.5">
      <c r="A336" s="50" t="s">
        <v>147</v>
      </c>
      <c r="B336" s="3" t="s">
        <v>816</v>
      </c>
      <c r="C336" s="3" t="s">
        <v>835</v>
      </c>
      <c r="D336" s="3" t="s">
        <v>836</v>
      </c>
      <c r="E336" s="3" t="str">
        <f t="shared" si="45"/>
        <v>AF2810_February</v>
      </c>
      <c r="F336" s="10">
        <v>21080.605492291452</v>
      </c>
      <c r="G336" s="49" t="str">
        <f t="shared" si="46"/>
        <v>Shock</v>
      </c>
      <c r="H336" s="15">
        <f t="shared" si="40"/>
        <v>1</v>
      </c>
      <c r="I336" s="5">
        <v>7.2025316455695598E-2</v>
      </c>
      <c r="J336" s="5">
        <v>-0.17055025110072</v>
      </c>
      <c r="K336" s="5">
        <v>0.30808157481908799</v>
      </c>
      <c r="L336" s="54">
        <v>-5.0155618647764598E-2</v>
      </c>
      <c r="M336" s="5" t="s">
        <v>1029</v>
      </c>
      <c r="N336">
        <f t="shared" si="41"/>
        <v>0</v>
      </c>
      <c r="O336">
        <f t="shared" si="42"/>
        <v>0</v>
      </c>
      <c r="P336">
        <f t="shared" si="43"/>
        <v>1</v>
      </c>
      <c r="Q336">
        <f t="shared" si="47"/>
        <v>0</v>
      </c>
      <c r="R336">
        <f t="shared" si="44"/>
        <v>0</v>
      </c>
    </row>
    <row r="337" spans="1:18" ht="17" thickTop="1" thickBot="1" x14ac:dyDescent="0.5">
      <c r="A337" s="50" t="s">
        <v>147</v>
      </c>
      <c r="B337" s="3" t="s">
        <v>816</v>
      </c>
      <c r="C337" s="3" t="s">
        <v>837</v>
      </c>
      <c r="D337" s="3" t="s">
        <v>838</v>
      </c>
      <c r="E337" s="3" t="str">
        <f t="shared" si="45"/>
        <v>AF2811_February</v>
      </c>
      <c r="F337" s="10">
        <v>95848.363852530689</v>
      </c>
      <c r="G337" s="49" t="str">
        <f t="shared" si="46"/>
        <v>Shock</v>
      </c>
      <c r="H337" s="15">
        <f t="shared" si="40"/>
        <v>1</v>
      </c>
      <c r="I337" s="5">
        <v>7.2025316455695598E-2</v>
      </c>
      <c r="J337" s="5">
        <v>-0.17055025110072</v>
      </c>
      <c r="K337" s="5">
        <v>0.30808157481908799</v>
      </c>
      <c r="L337" s="54">
        <v>-5.0155618647764598E-2</v>
      </c>
      <c r="M337" s="5" t="s">
        <v>1029</v>
      </c>
      <c r="N337">
        <f t="shared" si="41"/>
        <v>0</v>
      </c>
      <c r="O337">
        <f t="shared" si="42"/>
        <v>0</v>
      </c>
      <c r="P337">
        <f t="shared" si="43"/>
        <v>1</v>
      </c>
      <c r="Q337">
        <f t="shared" si="47"/>
        <v>0</v>
      </c>
      <c r="R337">
        <f t="shared" si="44"/>
        <v>0</v>
      </c>
    </row>
    <row r="338" spans="1:18" ht="17" thickTop="1" thickBot="1" x14ac:dyDescent="0.5">
      <c r="A338" s="50" t="s">
        <v>147</v>
      </c>
      <c r="B338" s="3" t="s">
        <v>839</v>
      </c>
      <c r="C338" s="3" t="s">
        <v>840</v>
      </c>
      <c r="D338" s="3" t="s">
        <v>841</v>
      </c>
      <c r="E338" s="3" t="str">
        <f t="shared" si="45"/>
        <v>AF2901_February</v>
      </c>
      <c r="F338" s="10">
        <v>131142.56481446885</v>
      </c>
      <c r="G338" s="49" t="str">
        <f t="shared" si="46"/>
        <v>No shock</v>
      </c>
      <c r="H338" s="15">
        <f t="shared" si="40"/>
        <v>0</v>
      </c>
      <c r="I338" s="5">
        <v>-6.9145656010657294E-2</v>
      </c>
      <c r="J338" s="5">
        <v>-0.34436721281494997</v>
      </c>
      <c r="K338" s="5">
        <v>0.65115910567431001</v>
      </c>
      <c r="L338" s="54">
        <v>-5.1875914744009101E-3</v>
      </c>
      <c r="M338" s="5" t="s">
        <v>1030</v>
      </c>
      <c r="N338">
        <f t="shared" si="41"/>
        <v>0</v>
      </c>
      <c r="O338">
        <f t="shared" si="42"/>
        <v>0</v>
      </c>
      <c r="P338">
        <f t="shared" si="43"/>
        <v>0</v>
      </c>
      <c r="Q338">
        <f t="shared" si="47"/>
        <v>0</v>
      </c>
      <c r="R338">
        <f t="shared" si="44"/>
        <v>0</v>
      </c>
    </row>
    <row r="339" spans="1:18" ht="17" thickTop="1" thickBot="1" x14ac:dyDescent="0.5">
      <c r="A339" s="50" t="s">
        <v>147</v>
      </c>
      <c r="B339" s="3" t="s">
        <v>839</v>
      </c>
      <c r="C339" s="3" t="s">
        <v>842</v>
      </c>
      <c r="D339" s="3" t="s">
        <v>843</v>
      </c>
      <c r="E339" s="3" t="str">
        <f t="shared" si="45"/>
        <v>AF2902_February</v>
      </c>
      <c r="F339" s="10">
        <v>270987.92130465241</v>
      </c>
      <c r="G339" s="49" t="str">
        <f t="shared" si="46"/>
        <v>No shock</v>
      </c>
      <c r="H339" s="15">
        <f t="shared" si="40"/>
        <v>0</v>
      </c>
      <c r="I339" s="5">
        <v>2.2034468781215101E-2</v>
      </c>
      <c r="J339" s="5">
        <v>-0.218803837178495</v>
      </c>
      <c r="K339" s="5">
        <v>0.65115910567431001</v>
      </c>
      <c r="L339" s="54">
        <v>-5.1875914744009101E-3</v>
      </c>
      <c r="M339" s="5" t="s">
        <v>1030</v>
      </c>
      <c r="N339">
        <f t="shared" si="41"/>
        <v>0</v>
      </c>
      <c r="O339">
        <f t="shared" si="42"/>
        <v>0</v>
      </c>
      <c r="P339">
        <f t="shared" si="43"/>
        <v>0</v>
      </c>
      <c r="Q339">
        <f t="shared" si="47"/>
        <v>0</v>
      </c>
      <c r="R339">
        <f t="shared" si="44"/>
        <v>0</v>
      </c>
    </row>
    <row r="340" spans="1:18" ht="17" thickTop="1" thickBot="1" x14ac:dyDescent="0.5">
      <c r="A340" s="50" t="s">
        <v>147</v>
      </c>
      <c r="B340" s="3" t="s">
        <v>839</v>
      </c>
      <c r="C340" s="3" t="s">
        <v>844</v>
      </c>
      <c r="D340" s="3" t="s">
        <v>845</v>
      </c>
      <c r="E340" s="3" t="str">
        <f t="shared" si="45"/>
        <v>AF2903_February</v>
      </c>
      <c r="F340" s="10">
        <v>90472.026097633599</v>
      </c>
      <c r="G340" s="49" t="str">
        <f t="shared" si="46"/>
        <v>No shock</v>
      </c>
      <c r="H340" s="15">
        <f t="shared" si="40"/>
        <v>0</v>
      </c>
      <c r="I340" s="5">
        <v>2.6638360866417701E-2</v>
      </c>
      <c r="J340" s="5">
        <v>-0.225525848191656</v>
      </c>
      <c r="K340" s="5">
        <v>0.65115910567431001</v>
      </c>
      <c r="L340" s="54">
        <v>-5.1875914744009101E-3</v>
      </c>
      <c r="M340" s="5" t="s">
        <v>1029</v>
      </c>
      <c r="N340">
        <f t="shared" si="41"/>
        <v>0</v>
      </c>
      <c r="O340">
        <f t="shared" si="42"/>
        <v>0</v>
      </c>
      <c r="P340">
        <f t="shared" si="43"/>
        <v>0</v>
      </c>
      <c r="Q340">
        <f t="shared" si="47"/>
        <v>0</v>
      </c>
      <c r="R340">
        <f t="shared" si="44"/>
        <v>0</v>
      </c>
    </row>
    <row r="341" spans="1:18" ht="17" thickTop="1" thickBot="1" x14ac:dyDescent="0.5">
      <c r="A341" s="50" t="s">
        <v>147</v>
      </c>
      <c r="B341" s="3" t="s">
        <v>839</v>
      </c>
      <c r="C341" s="3" t="s">
        <v>846</v>
      </c>
      <c r="D341" s="3" t="s">
        <v>847</v>
      </c>
      <c r="E341" s="3" t="str">
        <f t="shared" si="45"/>
        <v>AF2904_February</v>
      </c>
      <c r="F341" s="10">
        <v>99538.322227648838</v>
      </c>
      <c r="G341" s="49" t="str">
        <f t="shared" si="46"/>
        <v>No shock</v>
      </c>
      <c r="H341" s="15">
        <f t="shared" si="40"/>
        <v>0</v>
      </c>
      <c r="I341" s="5">
        <v>8.3851572081311998E-2</v>
      </c>
      <c r="J341" s="5">
        <v>-0.22008624357828099</v>
      </c>
      <c r="K341" s="5">
        <v>0.65115910567431001</v>
      </c>
      <c r="L341" s="54">
        <v>-5.1875914744009101E-3</v>
      </c>
      <c r="M341" s="5" t="s">
        <v>1030</v>
      </c>
      <c r="N341">
        <f t="shared" si="41"/>
        <v>0</v>
      </c>
      <c r="O341">
        <f t="shared" si="42"/>
        <v>0</v>
      </c>
      <c r="P341">
        <f t="shared" si="43"/>
        <v>0</v>
      </c>
      <c r="Q341">
        <f t="shared" si="47"/>
        <v>0</v>
      </c>
      <c r="R341">
        <f t="shared" si="44"/>
        <v>0</v>
      </c>
    </row>
    <row r="342" spans="1:18" ht="17" thickTop="1" thickBot="1" x14ac:dyDescent="0.5">
      <c r="A342" s="50" t="s">
        <v>147</v>
      </c>
      <c r="B342" s="3" t="s">
        <v>839</v>
      </c>
      <c r="C342" s="3" t="s">
        <v>848</v>
      </c>
      <c r="D342" s="3" t="s">
        <v>849</v>
      </c>
      <c r="E342" s="3" t="str">
        <f t="shared" si="45"/>
        <v>AF2905_February</v>
      </c>
      <c r="F342" s="10">
        <v>82088.195047457935</v>
      </c>
      <c r="G342" s="49" t="str">
        <f t="shared" si="46"/>
        <v>No shock</v>
      </c>
      <c r="H342" s="15">
        <f t="shared" si="40"/>
        <v>0</v>
      </c>
      <c r="I342" s="5">
        <v>2.6638360866417701E-2</v>
      </c>
      <c r="J342" s="5">
        <v>-0.225525848191656</v>
      </c>
      <c r="K342" s="5">
        <v>0.65115910567431001</v>
      </c>
      <c r="L342" s="54">
        <v>-5.1875914744009101E-3</v>
      </c>
      <c r="M342" s="5" t="s">
        <v>1029</v>
      </c>
      <c r="N342">
        <f t="shared" si="41"/>
        <v>0</v>
      </c>
      <c r="O342">
        <f t="shared" si="42"/>
        <v>0</v>
      </c>
      <c r="P342">
        <f t="shared" si="43"/>
        <v>0</v>
      </c>
      <c r="Q342">
        <f t="shared" si="47"/>
        <v>0</v>
      </c>
      <c r="R342">
        <f t="shared" si="44"/>
        <v>0</v>
      </c>
    </row>
    <row r="343" spans="1:18" ht="17" thickTop="1" thickBot="1" x14ac:dyDescent="0.5">
      <c r="A343" s="50" t="s">
        <v>147</v>
      </c>
      <c r="B343" s="3" t="s">
        <v>839</v>
      </c>
      <c r="C343" s="3" t="s">
        <v>850</v>
      </c>
      <c r="D343" s="3" t="s">
        <v>851</v>
      </c>
      <c r="E343" s="3" t="str">
        <f t="shared" si="45"/>
        <v>AF2906_February</v>
      </c>
      <c r="F343" s="10">
        <v>131980.73220792171</v>
      </c>
      <c r="G343" s="49" t="str">
        <f t="shared" si="46"/>
        <v>No shock</v>
      </c>
      <c r="H343" s="15">
        <f t="shared" si="40"/>
        <v>0</v>
      </c>
      <c r="I343" s="5">
        <v>2.6638360866417701E-2</v>
      </c>
      <c r="J343" s="5">
        <v>-0.225525848191656</v>
      </c>
      <c r="K343" s="5">
        <v>0.65115910567431001</v>
      </c>
      <c r="L343" s="54">
        <v>-5.1875914744009101E-3</v>
      </c>
      <c r="M343" s="5" t="s">
        <v>1029</v>
      </c>
      <c r="N343">
        <f t="shared" si="41"/>
        <v>0</v>
      </c>
      <c r="O343">
        <f t="shared" si="42"/>
        <v>0</v>
      </c>
      <c r="P343">
        <f t="shared" si="43"/>
        <v>0</v>
      </c>
      <c r="Q343">
        <f t="shared" si="47"/>
        <v>0</v>
      </c>
      <c r="R343">
        <f t="shared" si="44"/>
        <v>0</v>
      </c>
    </row>
    <row r="344" spans="1:18" ht="17" thickTop="1" thickBot="1" x14ac:dyDescent="0.5">
      <c r="A344" s="50" t="s">
        <v>147</v>
      </c>
      <c r="B344" s="3" t="s">
        <v>839</v>
      </c>
      <c r="C344" s="3" t="s">
        <v>852</v>
      </c>
      <c r="D344" s="3" t="s">
        <v>853</v>
      </c>
      <c r="E344" s="3" t="str">
        <f t="shared" si="45"/>
        <v>AF2907_February</v>
      </c>
      <c r="F344" s="10">
        <v>185972.1790852125</v>
      </c>
      <c r="G344" s="49" t="str">
        <f t="shared" si="46"/>
        <v>No shock</v>
      </c>
      <c r="H344" s="15">
        <f t="shared" si="40"/>
        <v>0</v>
      </c>
      <c r="I344" s="5">
        <v>3.3129643363584101E-2</v>
      </c>
      <c r="J344" s="5">
        <v>-2.2819198898757598E-2</v>
      </c>
      <c r="K344" s="5">
        <v>0.65115910567431001</v>
      </c>
      <c r="L344" s="54">
        <v>-5.1875914744009101E-3</v>
      </c>
      <c r="M344" s="5" t="s">
        <v>1032</v>
      </c>
      <c r="N344">
        <f t="shared" si="41"/>
        <v>0</v>
      </c>
      <c r="O344">
        <f t="shared" si="42"/>
        <v>0</v>
      </c>
      <c r="P344">
        <f t="shared" si="43"/>
        <v>0</v>
      </c>
      <c r="Q344">
        <f t="shared" si="47"/>
        <v>0</v>
      </c>
      <c r="R344">
        <f t="shared" si="44"/>
        <v>0</v>
      </c>
    </row>
    <row r="345" spans="1:18" ht="17" thickTop="1" thickBot="1" x14ac:dyDescent="0.5">
      <c r="A345" s="50" t="s">
        <v>147</v>
      </c>
      <c r="B345" s="3" t="s">
        <v>839</v>
      </c>
      <c r="C345" s="3" t="s">
        <v>854</v>
      </c>
      <c r="D345" s="3" t="s">
        <v>855</v>
      </c>
      <c r="E345" s="3" t="str">
        <f t="shared" si="45"/>
        <v>AF2908_February</v>
      </c>
      <c r="F345" s="10">
        <v>133410.40021120707</v>
      </c>
      <c r="G345" s="49" t="str">
        <f t="shared" si="46"/>
        <v>No shock</v>
      </c>
      <c r="H345" s="15">
        <f t="shared" si="40"/>
        <v>0</v>
      </c>
      <c r="I345" s="5">
        <v>2.6638360866417701E-2</v>
      </c>
      <c r="J345" s="5">
        <v>-0.225525848191656</v>
      </c>
      <c r="K345" s="5">
        <v>0.65115910567431001</v>
      </c>
      <c r="L345" s="54">
        <v>-5.1875914744009101E-3</v>
      </c>
      <c r="M345" s="5" t="s">
        <v>1029</v>
      </c>
      <c r="N345">
        <f t="shared" si="41"/>
        <v>0</v>
      </c>
      <c r="O345">
        <f t="shared" si="42"/>
        <v>0</v>
      </c>
      <c r="P345">
        <f t="shared" si="43"/>
        <v>0</v>
      </c>
      <c r="Q345">
        <f t="shared" si="47"/>
        <v>0</v>
      </c>
      <c r="R345">
        <f t="shared" si="44"/>
        <v>0</v>
      </c>
    </row>
    <row r="346" spans="1:18" ht="17" thickTop="1" thickBot="1" x14ac:dyDescent="0.5">
      <c r="A346" s="50" t="s">
        <v>147</v>
      </c>
      <c r="B346" s="3" t="s">
        <v>839</v>
      </c>
      <c r="C346" s="3" t="s">
        <v>856</v>
      </c>
      <c r="D346" s="3" t="s">
        <v>857</v>
      </c>
      <c r="E346" s="3" t="str">
        <f t="shared" si="45"/>
        <v>AF2909_February</v>
      </c>
      <c r="F346" s="10">
        <v>100400.55913185516</v>
      </c>
      <c r="G346" s="49" t="str">
        <f t="shared" si="46"/>
        <v>No shock</v>
      </c>
      <c r="H346" s="15">
        <f t="shared" si="40"/>
        <v>0</v>
      </c>
      <c r="I346" s="5">
        <v>2.6638360866417701E-2</v>
      </c>
      <c r="J346" s="5">
        <v>-0.225525848191656</v>
      </c>
      <c r="K346" s="5">
        <v>0.65115910567431001</v>
      </c>
      <c r="L346" s="54">
        <v>-5.1875914744009101E-3</v>
      </c>
      <c r="M346" s="5" t="s">
        <v>1029</v>
      </c>
      <c r="N346">
        <f t="shared" si="41"/>
        <v>0</v>
      </c>
      <c r="O346">
        <f t="shared" si="42"/>
        <v>0</v>
      </c>
      <c r="P346">
        <f t="shared" si="43"/>
        <v>0</v>
      </c>
      <c r="Q346">
        <f t="shared" si="47"/>
        <v>0</v>
      </c>
      <c r="R346">
        <f t="shared" si="44"/>
        <v>0</v>
      </c>
    </row>
    <row r="347" spans="1:18" ht="17" thickTop="1" thickBot="1" x14ac:dyDescent="0.5">
      <c r="A347" s="50" t="s">
        <v>147</v>
      </c>
      <c r="B347" s="3" t="s">
        <v>839</v>
      </c>
      <c r="C347" s="3" t="s">
        <v>858</v>
      </c>
      <c r="D347" s="3" t="s">
        <v>859</v>
      </c>
      <c r="E347" s="3" t="str">
        <f t="shared" si="45"/>
        <v>AF2910_February</v>
      </c>
      <c r="F347" s="10">
        <v>87978.436970668976</v>
      </c>
      <c r="G347" s="49" t="str">
        <f t="shared" si="46"/>
        <v>No shock</v>
      </c>
      <c r="H347" s="15">
        <f t="shared" si="40"/>
        <v>0</v>
      </c>
      <c r="I347" s="5">
        <v>2.6638360866417701E-2</v>
      </c>
      <c r="J347" s="5">
        <v>-0.225525848191656</v>
      </c>
      <c r="K347" s="5">
        <v>0.65115910567431001</v>
      </c>
      <c r="L347" s="54">
        <v>-5.1875914744009101E-3</v>
      </c>
      <c r="M347" s="5" t="s">
        <v>1029</v>
      </c>
      <c r="N347">
        <f t="shared" si="41"/>
        <v>0</v>
      </c>
      <c r="O347">
        <f t="shared" si="42"/>
        <v>0</v>
      </c>
      <c r="P347">
        <f t="shared" si="43"/>
        <v>0</v>
      </c>
      <c r="Q347">
        <f t="shared" si="47"/>
        <v>0</v>
      </c>
      <c r="R347">
        <f t="shared" si="44"/>
        <v>0</v>
      </c>
    </row>
    <row r="348" spans="1:18" ht="17" thickTop="1" thickBot="1" x14ac:dyDescent="0.5">
      <c r="A348" s="50" t="s">
        <v>147</v>
      </c>
      <c r="B348" s="3" t="s">
        <v>839</v>
      </c>
      <c r="C348" s="3" t="s">
        <v>860</v>
      </c>
      <c r="D348" s="3" t="s">
        <v>861</v>
      </c>
      <c r="E348" s="3" t="str">
        <f t="shared" si="45"/>
        <v>AF2911_February</v>
      </c>
      <c r="F348" s="10">
        <v>34134.929228080087</v>
      </c>
      <c r="G348" s="49" t="str">
        <f t="shared" si="46"/>
        <v>No shock</v>
      </c>
      <c r="H348" s="15">
        <f t="shared" si="40"/>
        <v>0</v>
      </c>
      <c r="I348" s="5">
        <v>2.6638360866417701E-2</v>
      </c>
      <c r="J348" s="5">
        <v>-0.225525848191656</v>
      </c>
      <c r="K348" s="5">
        <v>0.65115910567431001</v>
      </c>
      <c r="L348" s="54">
        <v>-5.1875914744009101E-3</v>
      </c>
      <c r="M348" s="5" t="s">
        <v>1029</v>
      </c>
      <c r="N348">
        <f t="shared" si="41"/>
        <v>0</v>
      </c>
      <c r="O348">
        <f t="shared" si="42"/>
        <v>0</v>
      </c>
      <c r="P348">
        <f t="shared" si="43"/>
        <v>0</v>
      </c>
      <c r="Q348">
        <f t="shared" si="47"/>
        <v>0</v>
      </c>
      <c r="R348">
        <f t="shared" si="44"/>
        <v>0</v>
      </c>
    </row>
    <row r="349" spans="1:18" ht="17" thickTop="1" thickBot="1" x14ac:dyDescent="0.5">
      <c r="A349" s="50" t="s">
        <v>147</v>
      </c>
      <c r="B349" s="3" t="s">
        <v>839</v>
      </c>
      <c r="C349" s="3" t="s">
        <v>862</v>
      </c>
      <c r="D349" s="3" t="s">
        <v>863</v>
      </c>
      <c r="E349" s="3" t="str">
        <f t="shared" si="45"/>
        <v>AF2912_February</v>
      </c>
      <c r="F349" s="10">
        <v>47633.866458452911</v>
      </c>
      <c r="G349" s="49" t="str">
        <f t="shared" si="46"/>
        <v>No shock</v>
      </c>
      <c r="H349" s="15">
        <f t="shared" si="40"/>
        <v>0</v>
      </c>
      <c r="I349" s="5">
        <v>2.6638360866417701E-2</v>
      </c>
      <c r="J349" s="5">
        <v>-0.225525848191656</v>
      </c>
      <c r="K349" s="5">
        <v>0.65115910567431001</v>
      </c>
      <c r="L349" s="54">
        <v>-5.1875914744009101E-3</v>
      </c>
      <c r="M349" s="5" t="s">
        <v>1029</v>
      </c>
      <c r="N349">
        <f t="shared" si="41"/>
        <v>0</v>
      </c>
      <c r="O349">
        <f t="shared" si="42"/>
        <v>0</v>
      </c>
      <c r="P349">
        <f t="shared" si="43"/>
        <v>0</v>
      </c>
      <c r="Q349">
        <f t="shared" si="47"/>
        <v>0</v>
      </c>
      <c r="R349">
        <f t="shared" si="44"/>
        <v>0</v>
      </c>
    </row>
    <row r="350" spans="1:18" ht="17" thickTop="1" thickBot="1" x14ac:dyDescent="0.5">
      <c r="A350" s="50" t="s">
        <v>147</v>
      </c>
      <c r="B350" s="3" t="s">
        <v>839</v>
      </c>
      <c r="C350" s="3" t="s">
        <v>864</v>
      </c>
      <c r="D350" s="3" t="s">
        <v>865</v>
      </c>
      <c r="E350" s="3" t="str">
        <f t="shared" si="45"/>
        <v>AF2913_February</v>
      </c>
      <c r="F350" s="10">
        <v>87938.889850469001</v>
      </c>
      <c r="G350" s="49" t="str">
        <f t="shared" si="46"/>
        <v>No shock</v>
      </c>
      <c r="H350" s="15">
        <f t="shared" si="40"/>
        <v>0</v>
      </c>
      <c r="I350" s="5">
        <v>2.6638360866417701E-2</v>
      </c>
      <c r="J350" s="5">
        <v>-0.225525848191656</v>
      </c>
      <c r="K350" s="5">
        <v>0.65115910567431001</v>
      </c>
      <c r="L350" s="54">
        <v>-5.1875914744009101E-3</v>
      </c>
      <c r="M350" s="5" t="s">
        <v>1029</v>
      </c>
      <c r="N350">
        <f t="shared" si="41"/>
        <v>0</v>
      </c>
      <c r="O350">
        <f t="shared" si="42"/>
        <v>0</v>
      </c>
      <c r="P350">
        <f t="shared" si="43"/>
        <v>0</v>
      </c>
      <c r="Q350">
        <f t="shared" si="47"/>
        <v>0</v>
      </c>
      <c r="R350">
        <f t="shared" si="44"/>
        <v>0</v>
      </c>
    </row>
    <row r="351" spans="1:18" ht="17" thickTop="1" thickBot="1" x14ac:dyDescent="0.5">
      <c r="A351" s="50" t="s">
        <v>147</v>
      </c>
      <c r="B351" s="3" t="s">
        <v>839</v>
      </c>
      <c r="C351" s="3" t="s">
        <v>866</v>
      </c>
      <c r="D351" s="3" t="s">
        <v>867</v>
      </c>
      <c r="E351" s="3" t="str">
        <f t="shared" si="45"/>
        <v>AF2914_February</v>
      </c>
      <c r="F351" s="10">
        <v>39350.676430961837</v>
      </c>
      <c r="G351" s="49" t="str">
        <f t="shared" si="46"/>
        <v>No shock</v>
      </c>
      <c r="H351" s="15">
        <f t="shared" si="40"/>
        <v>0</v>
      </c>
      <c r="I351" s="5">
        <v>2.6638360866417701E-2</v>
      </c>
      <c r="J351" s="5">
        <v>-0.225525848191656</v>
      </c>
      <c r="K351" s="5">
        <v>0.65115910567431001</v>
      </c>
      <c r="L351" s="54">
        <v>-5.1875914744009101E-3</v>
      </c>
      <c r="M351" s="5" t="s">
        <v>1029</v>
      </c>
      <c r="N351">
        <f t="shared" si="41"/>
        <v>0</v>
      </c>
      <c r="O351">
        <f t="shared" si="42"/>
        <v>0</v>
      </c>
      <c r="P351">
        <f t="shared" si="43"/>
        <v>0</v>
      </c>
      <c r="Q351">
        <f t="shared" si="47"/>
        <v>0</v>
      </c>
      <c r="R351">
        <f t="shared" si="44"/>
        <v>0</v>
      </c>
    </row>
    <row r="352" spans="1:18" ht="17" thickTop="1" thickBot="1" x14ac:dyDescent="0.5">
      <c r="A352" s="50" t="s">
        <v>147</v>
      </c>
      <c r="B352" s="3" t="s">
        <v>868</v>
      </c>
      <c r="C352" s="3" t="s">
        <v>869</v>
      </c>
      <c r="D352" s="3" t="s">
        <v>870</v>
      </c>
      <c r="E352" s="3" t="str">
        <f t="shared" si="45"/>
        <v>AF3001_February</v>
      </c>
      <c r="F352" s="10">
        <v>298023.6951527333</v>
      </c>
      <c r="G352" s="49" t="str">
        <f t="shared" si="46"/>
        <v>Shock</v>
      </c>
      <c r="H352" s="15">
        <f t="shared" si="40"/>
        <v>1</v>
      </c>
      <c r="I352" s="5">
        <v>3.5106892981739001E-3</v>
      </c>
      <c r="J352" s="5">
        <v>-0.225003229979719</v>
      </c>
      <c r="K352" s="5">
        <v>0.368887721920381</v>
      </c>
      <c r="L352" s="54">
        <v>0.20757733096619199</v>
      </c>
      <c r="M352" s="5" t="s">
        <v>1030</v>
      </c>
      <c r="N352">
        <f t="shared" si="41"/>
        <v>0</v>
      </c>
      <c r="O352">
        <f t="shared" si="42"/>
        <v>0</v>
      </c>
      <c r="P352">
        <f t="shared" si="43"/>
        <v>1</v>
      </c>
      <c r="Q352">
        <f t="shared" si="47"/>
        <v>0</v>
      </c>
      <c r="R352">
        <f t="shared" si="44"/>
        <v>0</v>
      </c>
    </row>
    <row r="353" spans="1:18" ht="17" thickTop="1" thickBot="1" x14ac:dyDescent="0.5">
      <c r="A353" s="50" t="s">
        <v>147</v>
      </c>
      <c r="B353" s="3" t="s">
        <v>868</v>
      </c>
      <c r="C353" s="3" t="s">
        <v>871</v>
      </c>
      <c r="D353" s="3" t="s">
        <v>872</v>
      </c>
      <c r="E353" s="3" t="str">
        <f t="shared" si="45"/>
        <v>AF3002_February</v>
      </c>
      <c r="F353" s="10">
        <v>333990.30015547806</v>
      </c>
      <c r="G353" s="49" t="str">
        <f t="shared" si="46"/>
        <v>Shock</v>
      </c>
      <c r="H353" s="15">
        <f t="shared" si="40"/>
        <v>1</v>
      </c>
      <c r="I353" s="5">
        <v>-2.2856309192369E-3</v>
      </c>
      <c r="J353" s="5">
        <v>-0.21738169633144</v>
      </c>
      <c r="K353" s="5">
        <v>0.368887721920381</v>
      </c>
      <c r="L353" s="54">
        <v>0.20757733096619199</v>
      </c>
      <c r="M353" s="5" t="s">
        <v>1030</v>
      </c>
      <c r="N353">
        <f t="shared" si="41"/>
        <v>0</v>
      </c>
      <c r="O353">
        <f t="shared" si="42"/>
        <v>0</v>
      </c>
      <c r="P353">
        <f t="shared" si="43"/>
        <v>1</v>
      </c>
      <c r="Q353">
        <f t="shared" si="47"/>
        <v>0</v>
      </c>
      <c r="R353">
        <f t="shared" si="44"/>
        <v>0</v>
      </c>
    </row>
    <row r="354" spans="1:18" ht="17" thickTop="1" thickBot="1" x14ac:dyDescent="0.5">
      <c r="A354" s="50" t="s">
        <v>147</v>
      </c>
      <c r="B354" s="3" t="s">
        <v>868</v>
      </c>
      <c r="C354" s="3" t="s">
        <v>873</v>
      </c>
      <c r="D354" s="3" t="s">
        <v>874</v>
      </c>
      <c r="E354" s="3" t="str">
        <f t="shared" si="45"/>
        <v>AF3003_February</v>
      </c>
      <c r="F354" s="10">
        <v>131399.94560895645</v>
      </c>
      <c r="G354" s="49" t="str">
        <f t="shared" si="46"/>
        <v>Shock</v>
      </c>
      <c r="H354" s="15">
        <f t="shared" si="40"/>
        <v>1</v>
      </c>
      <c r="I354" s="5">
        <v>-0.108577275883492</v>
      </c>
      <c r="J354" s="5">
        <v>-0.269155363070543</v>
      </c>
      <c r="K354" s="5">
        <v>0.368887721920381</v>
      </c>
      <c r="L354" s="54">
        <v>0.20757733096619199</v>
      </c>
      <c r="M354" s="5" t="s">
        <v>1030</v>
      </c>
      <c r="N354">
        <f t="shared" si="41"/>
        <v>0</v>
      </c>
      <c r="O354">
        <f t="shared" si="42"/>
        <v>0</v>
      </c>
      <c r="P354">
        <f t="shared" si="43"/>
        <v>1</v>
      </c>
      <c r="Q354">
        <f t="shared" si="47"/>
        <v>0</v>
      </c>
      <c r="R354">
        <f t="shared" si="44"/>
        <v>0</v>
      </c>
    </row>
    <row r="355" spans="1:18" ht="17" thickTop="1" thickBot="1" x14ac:dyDescent="0.5">
      <c r="A355" s="50" t="s">
        <v>147</v>
      </c>
      <c r="B355" s="3" t="s">
        <v>868</v>
      </c>
      <c r="C355" s="3" t="s">
        <v>875</v>
      </c>
      <c r="D355" s="3" t="s">
        <v>876</v>
      </c>
      <c r="E355" s="3" t="str">
        <f t="shared" si="45"/>
        <v>AF3004_February</v>
      </c>
      <c r="F355" s="10">
        <v>263900.08134136122</v>
      </c>
      <c r="G355" s="49" t="str">
        <f t="shared" si="46"/>
        <v>Shock</v>
      </c>
      <c r="H355" s="15">
        <f t="shared" si="40"/>
        <v>1</v>
      </c>
      <c r="I355" s="5">
        <v>-7.7849143659419699E-3</v>
      </c>
      <c r="J355" s="5">
        <v>-0.20238332181167401</v>
      </c>
      <c r="K355" s="5">
        <v>0.368887721920381</v>
      </c>
      <c r="L355" s="54">
        <v>0.20757733096619199</v>
      </c>
      <c r="M355" s="5" t="s">
        <v>1030</v>
      </c>
      <c r="N355">
        <f t="shared" si="41"/>
        <v>0</v>
      </c>
      <c r="O355">
        <f t="shared" si="42"/>
        <v>0</v>
      </c>
      <c r="P355">
        <f t="shared" si="43"/>
        <v>1</v>
      </c>
      <c r="Q355">
        <f t="shared" si="47"/>
        <v>0</v>
      </c>
      <c r="R355">
        <f t="shared" si="44"/>
        <v>0</v>
      </c>
    </row>
    <row r="356" spans="1:18" ht="17" thickTop="1" thickBot="1" x14ac:dyDescent="0.5">
      <c r="A356" s="50" t="s">
        <v>147</v>
      </c>
      <c r="B356" s="3" t="s">
        <v>868</v>
      </c>
      <c r="C356" s="3" t="s">
        <v>877</v>
      </c>
      <c r="D356" s="3" t="s">
        <v>878</v>
      </c>
      <c r="E356" s="3" t="str">
        <f t="shared" si="45"/>
        <v>AF3005_February</v>
      </c>
      <c r="F356" s="10">
        <v>44764.92981276122</v>
      </c>
      <c r="G356" s="49" t="str">
        <f t="shared" si="46"/>
        <v>Shock</v>
      </c>
      <c r="H356" s="15">
        <f t="shared" si="40"/>
        <v>1</v>
      </c>
      <c r="I356" s="5">
        <v>-1.67700276807114E-2</v>
      </c>
      <c r="J356" s="5">
        <v>-0.19629759615443201</v>
      </c>
      <c r="K356" s="5">
        <v>0.368887721920381</v>
      </c>
      <c r="L356" s="54">
        <v>0.20757733096619199</v>
      </c>
      <c r="M356" s="5" t="s">
        <v>1029</v>
      </c>
      <c r="N356">
        <f t="shared" si="41"/>
        <v>0</v>
      </c>
      <c r="O356">
        <f t="shared" si="42"/>
        <v>0</v>
      </c>
      <c r="P356">
        <f t="shared" si="43"/>
        <v>1</v>
      </c>
      <c r="Q356">
        <f t="shared" si="47"/>
        <v>0</v>
      </c>
      <c r="R356">
        <f t="shared" si="44"/>
        <v>0</v>
      </c>
    </row>
    <row r="357" spans="1:18" ht="17" thickTop="1" thickBot="1" x14ac:dyDescent="0.5">
      <c r="A357" s="50" t="s">
        <v>147</v>
      </c>
      <c r="B357" s="3" t="s">
        <v>868</v>
      </c>
      <c r="C357" s="3" t="s">
        <v>879</v>
      </c>
      <c r="D357" s="3" t="s">
        <v>880</v>
      </c>
      <c r="E357" s="3" t="str">
        <f t="shared" si="45"/>
        <v>AF3006_February</v>
      </c>
      <c r="F357" s="10">
        <v>177683.71780430028</v>
      </c>
      <c r="G357" s="49" t="str">
        <f t="shared" si="46"/>
        <v>Shock</v>
      </c>
      <c r="H357" s="15">
        <f t="shared" si="40"/>
        <v>1</v>
      </c>
      <c r="I357" s="5">
        <v>-1.67700276807114E-2</v>
      </c>
      <c r="J357" s="5">
        <v>-0.19629759615443201</v>
      </c>
      <c r="K357" s="5">
        <v>0.368887721920381</v>
      </c>
      <c r="L357" s="54">
        <v>0.20757733096619199</v>
      </c>
      <c r="M357" s="5" t="s">
        <v>1029</v>
      </c>
      <c r="N357">
        <f t="shared" si="41"/>
        <v>0</v>
      </c>
      <c r="O357">
        <f t="shared" si="42"/>
        <v>0</v>
      </c>
      <c r="P357">
        <f t="shared" si="43"/>
        <v>1</v>
      </c>
      <c r="Q357">
        <f t="shared" si="47"/>
        <v>0</v>
      </c>
      <c r="R357">
        <f t="shared" si="44"/>
        <v>0</v>
      </c>
    </row>
    <row r="358" spans="1:18" ht="17" thickTop="1" thickBot="1" x14ac:dyDescent="0.5">
      <c r="A358" s="50" t="s">
        <v>147</v>
      </c>
      <c r="B358" s="3" t="s">
        <v>868</v>
      </c>
      <c r="C358" s="3" t="s">
        <v>881</v>
      </c>
      <c r="D358" s="3" t="s">
        <v>882</v>
      </c>
      <c r="E358" s="3" t="str">
        <f t="shared" si="45"/>
        <v>AF3007_February</v>
      </c>
      <c r="F358" s="10">
        <v>141879.53502527444</v>
      </c>
      <c r="G358" s="49" t="str">
        <f t="shared" si="46"/>
        <v>Shock</v>
      </c>
      <c r="H358" s="15">
        <f t="shared" si="40"/>
        <v>1</v>
      </c>
      <c r="I358" s="5">
        <v>-1.67700276807114E-2</v>
      </c>
      <c r="J358" s="5">
        <v>-0.19629759615443201</v>
      </c>
      <c r="K358" s="5">
        <v>0.368887721920381</v>
      </c>
      <c r="L358" s="54">
        <v>0.20757733096619199</v>
      </c>
      <c r="M358" s="5" t="s">
        <v>1029</v>
      </c>
      <c r="N358">
        <f t="shared" si="41"/>
        <v>0</v>
      </c>
      <c r="O358">
        <f t="shared" si="42"/>
        <v>0</v>
      </c>
      <c r="P358">
        <f t="shared" si="43"/>
        <v>1</v>
      </c>
      <c r="Q358">
        <f t="shared" si="47"/>
        <v>0</v>
      </c>
      <c r="R358">
        <f t="shared" si="44"/>
        <v>0</v>
      </c>
    </row>
    <row r="359" spans="1:18" ht="17" thickTop="1" thickBot="1" x14ac:dyDescent="0.5">
      <c r="A359" s="50" t="s">
        <v>147</v>
      </c>
      <c r="B359" s="3" t="s">
        <v>868</v>
      </c>
      <c r="C359" s="3" t="s">
        <v>883</v>
      </c>
      <c r="D359" s="3" t="s">
        <v>884</v>
      </c>
      <c r="E359" s="3" t="str">
        <f t="shared" si="45"/>
        <v>AF3008_February</v>
      </c>
      <c r="F359" s="10">
        <v>70638.720487316808</v>
      </c>
      <c r="G359" s="49" t="str">
        <f t="shared" si="46"/>
        <v>Shock</v>
      </c>
      <c r="H359" s="15">
        <f t="shared" si="40"/>
        <v>1</v>
      </c>
      <c r="I359" s="5">
        <v>-1.67700276807114E-2</v>
      </c>
      <c r="J359" s="5">
        <v>-0.19629759615443201</v>
      </c>
      <c r="K359" s="5">
        <v>0.368887721920381</v>
      </c>
      <c r="L359" s="54">
        <v>0.20757733096619199</v>
      </c>
      <c r="M359" s="5" t="s">
        <v>1029</v>
      </c>
      <c r="N359">
        <f t="shared" si="41"/>
        <v>0</v>
      </c>
      <c r="O359">
        <f t="shared" si="42"/>
        <v>0</v>
      </c>
      <c r="P359">
        <f t="shared" si="43"/>
        <v>1</v>
      </c>
      <c r="Q359">
        <f t="shared" si="47"/>
        <v>0</v>
      </c>
      <c r="R359">
        <f t="shared" si="44"/>
        <v>0</v>
      </c>
    </row>
    <row r="360" spans="1:18" ht="17" thickTop="1" thickBot="1" x14ac:dyDescent="0.5">
      <c r="A360" s="50" t="s">
        <v>147</v>
      </c>
      <c r="B360" s="3" t="s">
        <v>868</v>
      </c>
      <c r="C360" s="3" t="s">
        <v>885</v>
      </c>
      <c r="D360" s="3" t="s">
        <v>886</v>
      </c>
      <c r="E360" s="3" t="str">
        <f t="shared" si="45"/>
        <v>AF3009_February</v>
      </c>
      <c r="F360" s="10">
        <v>137595.22820131711</v>
      </c>
      <c r="G360" s="49" t="str">
        <f t="shared" si="46"/>
        <v>Shock</v>
      </c>
      <c r="H360" s="15">
        <f t="shared" si="40"/>
        <v>1</v>
      </c>
      <c r="I360" s="5">
        <v>-1.67700276807114E-2</v>
      </c>
      <c r="J360" s="5">
        <v>-0.19629759615443201</v>
      </c>
      <c r="K360" s="5">
        <v>0.368887721920381</v>
      </c>
      <c r="L360" s="54">
        <v>0.20757733096619199</v>
      </c>
      <c r="M360" s="5" t="s">
        <v>1029</v>
      </c>
      <c r="N360">
        <f t="shared" si="41"/>
        <v>0</v>
      </c>
      <c r="O360">
        <f t="shared" si="42"/>
        <v>0</v>
      </c>
      <c r="P360">
        <f t="shared" si="43"/>
        <v>1</v>
      </c>
      <c r="Q360">
        <f t="shared" si="47"/>
        <v>0</v>
      </c>
      <c r="R360">
        <f t="shared" si="44"/>
        <v>0</v>
      </c>
    </row>
    <row r="361" spans="1:18" ht="17" thickTop="1" thickBot="1" x14ac:dyDescent="0.5">
      <c r="A361" s="50" t="s">
        <v>147</v>
      </c>
      <c r="B361" s="3" t="s">
        <v>868</v>
      </c>
      <c r="C361" s="3" t="s">
        <v>887</v>
      </c>
      <c r="D361" s="3" t="s">
        <v>888</v>
      </c>
      <c r="E361" s="3" t="str">
        <f t="shared" si="45"/>
        <v>AF3010_February</v>
      </c>
      <c r="F361" s="10">
        <v>148865.01611882658</v>
      </c>
      <c r="G361" s="49" t="str">
        <f t="shared" si="46"/>
        <v>Shock</v>
      </c>
      <c r="H361" s="15">
        <f t="shared" si="40"/>
        <v>1</v>
      </c>
      <c r="I361" s="5">
        <v>-1.67700276807114E-2</v>
      </c>
      <c r="J361" s="5">
        <v>-0.19629759615443201</v>
      </c>
      <c r="K361" s="5">
        <v>0.368887721920381</v>
      </c>
      <c r="L361" s="54">
        <v>0.20757733096619199</v>
      </c>
      <c r="M361" s="5" t="s">
        <v>1029</v>
      </c>
      <c r="N361">
        <f t="shared" si="41"/>
        <v>0</v>
      </c>
      <c r="O361">
        <f t="shared" si="42"/>
        <v>0</v>
      </c>
      <c r="P361">
        <f t="shared" si="43"/>
        <v>1</v>
      </c>
      <c r="Q361">
        <f t="shared" si="47"/>
        <v>0</v>
      </c>
      <c r="R361">
        <f t="shared" si="44"/>
        <v>0</v>
      </c>
    </row>
    <row r="362" spans="1:18" ht="17" thickTop="1" thickBot="1" x14ac:dyDescent="0.5">
      <c r="A362" s="50" t="s">
        <v>147</v>
      </c>
      <c r="B362" s="3" t="s">
        <v>868</v>
      </c>
      <c r="C362" s="3" t="s">
        <v>889</v>
      </c>
      <c r="D362" s="3" t="s">
        <v>890</v>
      </c>
      <c r="E362" s="3" t="str">
        <f t="shared" si="45"/>
        <v>AF3011_February</v>
      </c>
      <c r="F362" s="10">
        <v>30519.331367643972</v>
      </c>
      <c r="G362" s="49" t="str">
        <f t="shared" si="46"/>
        <v>Shock</v>
      </c>
      <c r="H362" s="15">
        <f t="shared" si="40"/>
        <v>1</v>
      </c>
      <c r="I362" s="5">
        <v>-1.67700276807114E-2</v>
      </c>
      <c r="J362" s="5">
        <v>-0.19629759615443201</v>
      </c>
      <c r="K362" s="5">
        <v>0.368887721920381</v>
      </c>
      <c r="L362" s="54">
        <v>0.20757733096619199</v>
      </c>
      <c r="M362" s="5" t="s">
        <v>1029</v>
      </c>
      <c r="N362">
        <f t="shared" si="41"/>
        <v>0</v>
      </c>
      <c r="O362">
        <f t="shared" si="42"/>
        <v>0</v>
      </c>
      <c r="P362">
        <f t="shared" si="43"/>
        <v>1</v>
      </c>
      <c r="Q362">
        <f t="shared" si="47"/>
        <v>0</v>
      </c>
      <c r="R362">
        <f t="shared" si="44"/>
        <v>0</v>
      </c>
    </row>
    <row r="363" spans="1:18" ht="17" thickTop="1" thickBot="1" x14ac:dyDescent="0.5">
      <c r="A363" s="50" t="s">
        <v>147</v>
      </c>
      <c r="B363" s="3" t="s">
        <v>868</v>
      </c>
      <c r="C363" s="3" t="s">
        <v>891</v>
      </c>
      <c r="D363" s="3" t="s">
        <v>892</v>
      </c>
      <c r="E363" s="3" t="str">
        <f t="shared" si="45"/>
        <v>AF3012_February</v>
      </c>
      <c r="F363" s="10">
        <v>172541.1150958536</v>
      </c>
      <c r="G363" s="49" t="str">
        <f t="shared" si="46"/>
        <v>Shock</v>
      </c>
      <c r="H363" s="15">
        <f t="shared" si="40"/>
        <v>1</v>
      </c>
      <c r="I363" s="5">
        <v>-1.67700276807114E-2</v>
      </c>
      <c r="J363" s="5">
        <v>-0.19629759615443201</v>
      </c>
      <c r="K363" s="5">
        <v>0.368887721920381</v>
      </c>
      <c r="L363" s="54">
        <v>0.20757733096619199</v>
      </c>
      <c r="M363" s="5" t="s">
        <v>1029</v>
      </c>
      <c r="N363">
        <f t="shared" si="41"/>
        <v>0</v>
      </c>
      <c r="O363">
        <f t="shared" si="42"/>
        <v>0</v>
      </c>
      <c r="P363">
        <f t="shared" si="43"/>
        <v>1</v>
      </c>
      <c r="Q363">
        <f t="shared" si="47"/>
        <v>0</v>
      </c>
      <c r="R363">
        <f t="shared" si="44"/>
        <v>0</v>
      </c>
    </row>
    <row r="364" spans="1:18" ht="17" thickTop="1" thickBot="1" x14ac:dyDescent="0.5">
      <c r="A364" s="50" t="s">
        <v>147</v>
      </c>
      <c r="B364" s="3" t="s">
        <v>868</v>
      </c>
      <c r="C364" s="3" t="s">
        <v>893</v>
      </c>
      <c r="D364" s="3" t="s">
        <v>894</v>
      </c>
      <c r="E364" s="3" t="str">
        <f t="shared" si="45"/>
        <v>AF3013_February</v>
      </c>
      <c r="F364" s="10">
        <v>33961.304393920349</v>
      </c>
      <c r="G364" s="49" t="str">
        <f t="shared" si="46"/>
        <v>Shock</v>
      </c>
      <c r="H364" s="15">
        <f t="shared" si="40"/>
        <v>1</v>
      </c>
      <c r="I364" s="5">
        <v>-1.67700276807114E-2</v>
      </c>
      <c r="J364" s="5">
        <v>-0.19629759615443201</v>
      </c>
      <c r="K364" s="5">
        <v>0.368887721920381</v>
      </c>
      <c r="L364" s="54">
        <v>0.20757733096619199</v>
      </c>
      <c r="M364" s="5" t="s">
        <v>1029</v>
      </c>
      <c r="N364">
        <f t="shared" si="41"/>
        <v>0</v>
      </c>
      <c r="O364">
        <f t="shared" si="42"/>
        <v>0</v>
      </c>
      <c r="P364">
        <f t="shared" si="43"/>
        <v>1</v>
      </c>
      <c r="Q364">
        <f t="shared" si="47"/>
        <v>0</v>
      </c>
      <c r="R364">
        <f t="shared" si="44"/>
        <v>0</v>
      </c>
    </row>
    <row r="365" spans="1:18" ht="17" thickTop="1" thickBot="1" x14ac:dyDescent="0.5">
      <c r="A365" s="50" t="s">
        <v>147</v>
      </c>
      <c r="B365" s="3" t="s">
        <v>895</v>
      </c>
      <c r="C365" s="3" t="s">
        <v>896</v>
      </c>
      <c r="D365" s="3" t="s">
        <v>897</v>
      </c>
      <c r="E365" s="3" t="str">
        <f t="shared" si="45"/>
        <v>AF3101_February</v>
      </c>
      <c r="F365" s="10">
        <v>114346.13398548325</v>
      </c>
      <c r="G365" s="49" t="str">
        <f t="shared" si="46"/>
        <v>Shock</v>
      </c>
      <c r="H365" s="15">
        <f t="shared" si="40"/>
        <v>1</v>
      </c>
      <c r="I365" s="5">
        <v>1.9759587864911301E-2</v>
      </c>
      <c r="J365" s="5">
        <v>-0.32065957380857801</v>
      </c>
      <c r="K365" s="5">
        <v>0.39942055152577599</v>
      </c>
      <c r="L365" s="54">
        <v>-0.16625690589585701</v>
      </c>
      <c r="M365" s="5" t="s">
        <v>1032</v>
      </c>
      <c r="N365">
        <f t="shared" si="41"/>
        <v>0</v>
      </c>
      <c r="O365">
        <f t="shared" si="42"/>
        <v>0</v>
      </c>
      <c r="P365">
        <f t="shared" si="43"/>
        <v>1</v>
      </c>
      <c r="Q365">
        <f t="shared" si="47"/>
        <v>0</v>
      </c>
      <c r="R365">
        <f t="shared" si="44"/>
        <v>0</v>
      </c>
    </row>
    <row r="366" spans="1:18" ht="17" thickTop="1" thickBot="1" x14ac:dyDescent="0.5">
      <c r="A366" s="50" t="s">
        <v>147</v>
      </c>
      <c r="B366" s="3" t="s">
        <v>895</v>
      </c>
      <c r="C366" s="3" t="s">
        <v>898</v>
      </c>
      <c r="D366" s="3" t="s">
        <v>899</v>
      </c>
      <c r="E366" s="3" t="str">
        <f t="shared" si="45"/>
        <v>AF3102_February</v>
      </c>
      <c r="F366" s="10">
        <v>121638.15185133764</v>
      </c>
      <c r="G366" s="49" t="str">
        <f t="shared" si="46"/>
        <v>Shock</v>
      </c>
      <c r="H366" s="15">
        <f t="shared" si="40"/>
        <v>1</v>
      </c>
      <c r="I366" s="5">
        <v>3.3807359845658698E-2</v>
      </c>
      <c r="J366" s="5">
        <v>-0.28084457944123598</v>
      </c>
      <c r="K366" s="5">
        <v>0.39942055152577599</v>
      </c>
      <c r="L366" s="54">
        <v>-0.16625690589585701</v>
      </c>
      <c r="M366" s="5" t="s">
        <v>1030</v>
      </c>
      <c r="N366">
        <f t="shared" si="41"/>
        <v>0</v>
      </c>
      <c r="O366">
        <f t="shared" si="42"/>
        <v>0</v>
      </c>
      <c r="P366">
        <f t="shared" si="43"/>
        <v>1</v>
      </c>
      <c r="Q366">
        <f t="shared" si="47"/>
        <v>0</v>
      </c>
      <c r="R366">
        <f t="shared" si="44"/>
        <v>0</v>
      </c>
    </row>
    <row r="367" spans="1:18" ht="17" thickTop="1" thickBot="1" x14ac:dyDescent="0.5">
      <c r="A367" s="50" t="s">
        <v>147</v>
      </c>
      <c r="B367" s="3" t="s">
        <v>895</v>
      </c>
      <c r="C367" s="3" t="s">
        <v>900</v>
      </c>
      <c r="D367" s="3" t="s">
        <v>901</v>
      </c>
      <c r="E367" s="3" t="str">
        <f t="shared" si="45"/>
        <v>AF3103_February</v>
      </c>
      <c r="F367" s="10">
        <v>35189.935954838329</v>
      </c>
      <c r="G367" s="49" t="str">
        <f t="shared" si="46"/>
        <v>Shock</v>
      </c>
      <c r="H367" s="15">
        <f t="shared" si="40"/>
        <v>1</v>
      </c>
      <c r="I367" s="5">
        <v>3.9246198339397201E-2</v>
      </c>
      <c r="J367" s="5">
        <v>-0.30174506588642003</v>
      </c>
      <c r="K367" s="5">
        <v>0.39942055152577599</v>
      </c>
      <c r="L367" s="54">
        <v>-0.16625690589585701</v>
      </c>
      <c r="M367" s="5" t="s">
        <v>1032</v>
      </c>
      <c r="N367">
        <f t="shared" si="41"/>
        <v>0</v>
      </c>
      <c r="O367">
        <f t="shared" si="42"/>
        <v>0</v>
      </c>
      <c r="P367">
        <f t="shared" si="43"/>
        <v>1</v>
      </c>
      <c r="Q367">
        <f t="shared" si="47"/>
        <v>0</v>
      </c>
      <c r="R367">
        <f t="shared" si="44"/>
        <v>0</v>
      </c>
    </row>
    <row r="368" spans="1:18" ht="17" thickTop="1" thickBot="1" x14ac:dyDescent="0.5">
      <c r="A368" s="50" t="s">
        <v>147</v>
      </c>
      <c r="B368" s="3" t="s">
        <v>895</v>
      </c>
      <c r="C368" s="3" t="s">
        <v>902</v>
      </c>
      <c r="D368" s="3" t="s">
        <v>903</v>
      </c>
      <c r="E368" s="3" t="str">
        <f t="shared" si="45"/>
        <v>AF3104_February</v>
      </c>
      <c r="F368" s="10">
        <v>142096.10135956467</v>
      </c>
      <c r="G368" s="49" t="str">
        <f t="shared" si="46"/>
        <v>Shock</v>
      </c>
      <c r="H368" s="15">
        <f t="shared" si="40"/>
        <v>1</v>
      </c>
      <c r="I368" s="5">
        <v>7.2873608126586997E-2</v>
      </c>
      <c r="J368" s="5">
        <v>-0.33022315832201998</v>
      </c>
      <c r="K368" s="5">
        <v>0.39942055152577599</v>
      </c>
      <c r="L368" s="54">
        <v>-0.16625690589585701</v>
      </c>
      <c r="M368" s="5" t="s">
        <v>1032</v>
      </c>
      <c r="N368">
        <f t="shared" si="41"/>
        <v>0</v>
      </c>
      <c r="O368">
        <f t="shared" si="42"/>
        <v>0</v>
      </c>
      <c r="P368">
        <f t="shared" si="43"/>
        <v>1</v>
      </c>
      <c r="Q368">
        <f t="shared" si="47"/>
        <v>0</v>
      </c>
      <c r="R368">
        <f t="shared" si="44"/>
        <v>0</v>
      </c>
    </row>
    <row r="369" spans="1:18" ht="17" thickTop="1" thickBot="1" x14ac:dyDescent="0.5">
      <c r="A369" s="50" t="s">
        <v>147</v>
      </c>
      <c r="B369" s="3" t="s">
        <v>895</v>
      </c>
      <c r="C369" s="3" t="s">
        <v>904</v>
      </c>
      <c r="D369" s="3" t="s">
        <v>905</v>
      </c>
      <c r="E369" s="3" t="str">
        <f t="shared" si="45"/>
        <v>AF3105_February</v>
      </c>
      <c r="F369" s="10">
        <v>152630.68621034108</v>
      </c>
      <c r="G369" s="49" t="str">
        <f t="shared" si="46"/>
        <v>Shock</v>
      </c>
      <c r="H369" s="15">
        <f t="shared" si="40"/>
        <v>1</v>
      </c>
      <c r="I369" s="5">
        <v>0.118065492287574</v>
      </c>
      <c r="J369" s="5">
        <v>-0.19686660125066099</v>
      </c>
      <c r="K369" s="5">
        <v>0.39942055152577599</v>
      </c>
      <c r="L369" s="54">
        <v>-0.16625690589585701</v>
      </c>
      <c r="M369" s="5" t="s">
        <v>1029</v>
      </c>
      <c r="N369">
        <f t="shared" si="41"/>
        <v>0</v>
      </c>
      <c r="O369">
        <f t="shared" si="42"/>
        <v>0</v>
      </c>
      <c r="P369">
        <f t="shared" si="43"/>
        <v>1</v>
      </c>
      <c r="Q369">
        <f t="shared" si="47"/>
        <v>0</v>
      </c>
      <c r="R369">
        <f t="shared" si="44"/>
        <v>0</v>
      </c>
    </row>
    <row r="370" spans="1:18" ht="17" thickTop="1" thickBot="1" x14ac:dyDescent="0.5">
      <c r="A370" s="50" t="s">
        <v>147</v>
      </c>
      <c r="B370" s="3" t="s">
        <v>895</v>
      </c>
      <c r="C370" s="3" t="s">
        <v>906</v>
      </c>
      <c r="D370" s="3" t="s">
        <v>907</v>
      </c>
      <c r="E370" s="3" t="str">
        <f t="shared" si="45"/>
        <v>AF3106_February</v>
      </c>
      <c r="F370" s="10">
        <v>113993.01316493128</v>
      </c>
      <c r="G370" s="49" t="str">
        <f t="shared" si="46"/>
        <v>Shock</v>
      </c>
      <c r="H370" s="15">
        <f t="shared" si="40"/>
        <v>1</v>
      </c>
      <c r="I370" s="5">
        <v>0.118065492287574</v>
      </c>
      <c r="J370" s="5">
        <v>-0.19686660125066099</v>
      </c>
      <c r="K370" s="5">
        <v>0.39942055152577599</v>
      </c>
      <c r="L370" s="54">
        <v>-0.16625690589585701</v>
      </c>
      <c r="M370" s="5" t="s">
        <v>1029</v>
      </c>
      <c r="N370">
        <f t="shared" si="41"/>
        <v>0</v>
      </c>
      <c r="O370">
        <f t="shared" si="42"/>
        <v>0</v>
      </c>
      <c r="P370">
        <f t="shared" si="43"/>
        <v>1</v>
      </c>
      <c r="Q370">
        <f t="shared" si="47"/>
        <v>0</v>
      </c>
      <c r="R370">
        <f t="shared" si="44"/>
        <v>0</v>
      </c>
    </row>
    <row r="371" spans="1:18" ht="17" thickTop="1" thickBot="1" x14ac:dyDescent="0.5">
      <c r="A371" s="50" t="s">
        <v>147</v>
      </c>
      <c r="B371" s="3" t="s">
        <v>895</v>
      </c>
      <c r="C371" s="3" t="s">
        <v>908</v>
      </c>
      <c r="D371" s="3" t="s">
        <v>909</v>
      </c>
      <c r="E371" s="3" t="str">
        <f t="shared" si="45"/>
        <v>AF3107_February</v>
      </c>
      <c r="F371" s="10">
        <v>74715.526199024156</v>
      </c>
      <c r="G371" s="49" t="str">
        <f t="shared" si="46"/>
        <v>Shock</v>
      </c>
      <c r="H371" s="15">
        <f t="shared" si="40"/>
        <v>1</v>
      </c>
      <c r="I371" s="5">
        <v>0.118065492287574</v>
      </c>
      <c r="J371" s="5">
        <v>-0.19686660125066099</v>
      </c>
      <c r="K371" s="5">
        <v>0.39942055152577599</v>
      </c>
      <c r="L371" s="54">
        <v>-0.16625690589585701</v>
      </c>
      <c r="M371" s="5" t="s">
        <v>1029</v>
      </c>
      <c r="N371">
        <f t="shared" si="41"/>
        <v>0</v>
      </c>
      <c r="O371">
        <f t="shared" si="42"/>
        <v>0</v>
      </c>
      <c r="P371">
        <f t="shared" si="43"/>
        <v>1</v>
      </c>
      <c r="Q371">
        <f t="shared" si="47"/>
        <v>0</v>
      </c>
      <c r="R371">
        <f t="shared" si="44"/>
        <v>0</v>
      </c>
    </row>
    <row r="372" spans="1:18" ht="17" thickTop="1" thickBot="1" x14ac:dyDescent="0.5">
      <c r="A372" s="50" t="s">
        <v>147</v>
      </c>
      <c r="B372" s="3" t="s">
        <v>910</v>
      </c>
      <c r="C372" s="3" t="s">
        <v>910</v>
      </c>
      <c r="D372" s="3" t="s">
        <v>911</v>
      </c>
      <c r="E372" s="3" t="str">
        <f t="shared" si="45"/>
        <v>AF3201_February</v>
      </c>
      <c r="F372" s="10">
        <v>1001121.6293803462</v>
      </c>
      <c r="G372" s="49" t="str">
        <f t="shared" si="46"/>
        <v>Shock</v>
      </c>
      <c r="H372" s="15">
        <f t="shared" si="40"/>
        <v>1</v>
      </c>
      <c r="I372" s="5">
        <v>-2.1507518972019E-2</v>
      </c>
      <c r="J372" s="5">
        <v>-0.31579828791371001</v>
      </c>
      <c r="K372" s="5">
        <v>0.213426469416235</v>
      </c>
      <c r="L372" s="54">
        <v>-0.13268239086016501</v>
      </c>
      <c r="M372" s="5" t="s">
        <v>1032</v>
      </c>
      <c r="N372">
        <f t="shared" si="41"/>
        <v>0</v>
      </c>
      <c r="O372">
        <f t="shared" si="42"/>
        <v>0</v>
      </c>
      <c r="P372">
        <f t="shared" si="43"/>
        <v>1</v>
      </c>
      <c r="Q372">
        <f t="shared" si="47"/>
        <v>0</v>
      </c>
      <c r="R372">
        <f t="shared" si="44"/>
        <v>0</v>
      </c>
    </row>
    <row r="373" spans="1:18" ht="17" thickTop="1" thickBot="1" x14ac:dyDescent="0.5">
      <c r="A373" s="50" t="s">
        <v>147</v>
      </c>
      <c r="B373" s="3" t="s">
        <v>910</v>
      </c>
      <c r="C373" s="3" t="s">
        <v>912</v>
      </c>
      <c r="D373" s="3" t="s">
        <v>913</v>
      </c>
      <c r="E373" s="3" t="str">
        <f t="shared" si="45"/>
        <v>AF3202_February</v>
      </c>
      <c r="F373" s="10">
        <v>280972.47568604886</v>
      </c>
      <c r="G373" s="49" t="str">
        <f t="shared" si="46"/>
        <v>Shock</v>
      </c>
      <c r="H373" s="15">
        <f t="shared" si="40"/>
        <v>1</v>
      </c>
      <c r="I373" s="5">
        <v>-0.113801938474505</v>
      </c>
      <c r="J373" s="5">
        <v>-0.32562533522259401</v>
      </c>
      <c r="K373" s="5">
        <v>0.213426469416235</v>
      </c>
      <c r="L373" s="54">
        <v>-0.13268239086016501</v>
      </c>
      <c r="M373" s="5" t="s">
        <v>1032</v>
      </c>
      <c r="N373">
        <f t="shared" si="41"/>
        <v>0</v>
      </c>
      <c r="O373">
        <f t="shared" si="42"/>
        <v>0</v>
      </c>
      <c r="P373">
        <f t="shared" si="43"/>
        <v>1</v>
      </c>
      <c r="Q373">
        <f t="shared" si="47"/>
        <v>0</v>
      </c>
      <c r="R373">
        <f t="shared" si="44"/>
        <v>0</v>
      </c>
    </row>
    <row r="374" spans="1:18" ht="17" thickTop="1" thickBot="1" x14ac:dyDescent="0.5">
      <c r="A374" s="50" t="s">
        <v>147</v>
      </c>
      <c r="B374" s="3" t="s">
        <v>910</v>
      </c>
      <c r="C374" s="3" t="s">
        <v>914</v>
      </c>
      <c r="D374" s="3" t="s">
        <v>915</v>
      </c>
      <c r="E374" s="3" t="str">
        <f t="shared" si="45"/>
        <v>AF3203_February</v>
      </c>
      <c r="F374" s="10">
        <v>220734.68723905494</v>
      </c>
      <c r="G374" s="49" t="str">
        <f t="shared" si="46"/>
        <v>Shock</v>
      </c>
      <c r="H374" s="15">
        <f t="shared" si="40"/>
        <v>1</v>
      </c>
      <c r="I374" s="5">
        <v>-0.125067446492449</v>
      </c>
      <c r="J374" s="5">
        <v>-0.34904680230007601</v>
      </c>
      <c r="K374" s="5">
        <v>0.213426469416235</v>
      </c>
      <c r="L374" s="54">
        <v>-0.13268239086016501</v>
      </c>
      <c r="M374" s="5" t="s">
        <v>1032</v>
      </c>
      <c r="N374">
        <f t="shared" si="41"/>
        <v>0</v>
      </c>
      <c r="O374">
        <f t="shared" si="42"/>
        <v>0</v>
      </c>
      <c r="P374">
        <f t="shared" si="43"/>
        <v>1</v>
      </c>
      <c r="Q374">
        <f t="shared" si="47"/>
        <v>0</v>
      </c>
      <c r="R374">
        <f t="shared" si="44"/>
        <v>0</v>
      </c>
    </row>
    <row r="375" spans="1:18" ht="17" thickTop="1" thickBot="1" x14ac:dyDescent="0.5">
      <c r="A375" s="50" t="s">
        <v>147</v>
      </c>
      <c r="B375" s="3" t="s">
        <v>910</v>
      </c>
      <c r="C375" s="3" t="s">
        <v>916</v>
      </c>
      <c r="D375" s="3" t="s">
        <v>917</v>
      </c>
      <c r="E375" s="3" t="str">
        <f t="shared" si="45"/>
        <v>AF3204_February</v>
      </c>
      <c r="F375" s="10">
        <v>84788.958822363624</v>
      </c>
      <c r="G375" s="49" t="str">
        <f t="shared" si="46"/>
        <v>Shock</v>
      </c>
      <c r="H375" s="15">
        <f t="shared" si="40"/>
        <v>1</v>
      </c>
      <c r="I375" s="5">
        <v>6.9925535886201498E-2</v>
      </c>
      <c r="J375" s="5">
        <v>-0.30223806997955599</v>
      </c>
      <c r="K375" s="5">
        <v>0.213426469416235</v>
      </c>
      <c r="L375" s="54">
        <v>-0.13268239086016501</v>
      </c>
      <c r="M375" s="5" t="s">
        <v>1032</v>
      </c>
      <c r="N375">
        <f t="shared" si="41"/>
        <v>0</v>
      </c>
      <c r="O375">
        <f t="shared" si="42"/>
        <v>0</v>
      </c>
      <c r="P375">
        <f t="shared" si="43"/>
        <v>1</v>
      </c>
      <c r="Q375">
        <f t="shared" si="47"/>
        <v>0</v>
      </c>
      <c r="R375">
        <f t="shared" si="44"/>
        <v>0</v>
      </c>
    </row>
    <row r="376" spans="1:18" ht="17" thickTop="1" thickBot="1" x14ac:dyDescent="0.5">
      <c r="A376" s="50" t="s">
        <v>147</v>
      </c>
      <c r="B376" s="3" t="s">
        <v>910</v>
      </c>
      <c r="C376" s="3" t="s">
        <v>918</v>
      </c>
      <c r="D376" s="3" t="s">
        <v>919</v>
      </c>
      <c r="E376" s="3" t="str">
        <f t="shared" si="45"/>
        <v>AF3205_February</v>
      </c>
      <c r="F376" s="10">
        <v>70288.777511374879</v>
      </c>
      <c r="G376" s="49" t="str">
        <f t="shared" si="46"/>
        <v>Shock</v>
      </c>
      <c r="H376" s="15">
        <f t="shared" si="40"/>
        <v>1</v>
      </c>
      <c r="I376" s="5">
        <v>-9.8961627768534097E-3</v>
      </c>
      <c r="J376" s="5">
        <v>-0.23085467186276601</v>
      </c>
      <c r="K376" s="5">
        <v>0.213426469416235</v>
      </c>
      <c r="L376" s="54">
        <v>-0.13268239086016501</v>
      </c>
      <c r="M376" s="5" t="s">
        <v>1029</v>
      </c>
      <c r="N376">
        <f t="shared" si="41"/>
        <v>0</v>
      </c>
      <c r="O376">
        <f t="shared" si="42"/>
        <v>0</v>
      </c>
      <c r="P376">
        <f t="shared" si="43"/>
        <v>1</v>
      </c>
      <c r="Q376">
        <f t="shared" si="47"/>
        <v>0</v>
      </c>
      <c r="R376">
        <f t="shared" si="44"/>
        <v>0</v>
      </c>
    </row>
    <row r="377" spans="1:18" ht="17" thickTop="1" thickBot="1" x14ac:dyDescent="0.5">
      <c r="A377" s="50" t="s">
        <v>147</v>
      </c>
      <c r="B377" s="3" t="s">
        <v>910</v>
      </c>
      <c r="C377" s="3" t="s">
        <v>920</v>
      </c>
      <c r="D377" s="3" t="s">
        <v>921</v>
      </c>
      <c r="E377" s="3" t="str">
        <f t="shared" si="45"/>
        <v>AF3206_February</v>
      </c>
      <c r="F377" s="10">
        <v>143154.38540897841</v>
      </c>
      <c r="G377" s="49" t="str">
        <f t="shared" si="46"/>
        <v>Shock</v>
      </c>
      <c r="H377" s="15">
        <f t="shared" si="40"/>
        <v>1</v>
      </c>
      <c r="I377" s="5">
        <v>-9.8961627768534097E-3</v>
      </c>
      <c r="J377" s="5">
        <v>-0.23085467186276601</v>
      </c>
      <c r="K377" s="5">
        <v>0.213426469416235</v>
      </c>
      <c r="L377" s="54">
        <v>-0.13268239086016501</v>
      </c>
      <c r="M377" s="5" t="s">
        <v>1029</v>
      </c>
      <c r="N377">
        <f t="shared" si="41"/>
        <v>0</v>
      </c>
      <c r="O377">
        <f t="shared" si="42"/>
        <v>0</v>
      </c>
      <c r="P377">
        <f t="shared" si="43"/>
        <v>1</v>
      </c>
      <c r="Q377">
        <f t="shared" si="47"/>
        <v>0</v>
      </c>
      <c r="R377">
        <f t="shared" si="44"/>
        <v>0</v>
      </c>
    </row>
    <row r="378" spans="1:18" ht="17" thickTop="1" thickBot="1" x14ac:dyDescent="0.5">
      <c r="A378" s="50" t="s">
        <v>147</v>
      </c>
      <c r="B378" s="3" t="s">
        <v>910</v>
      </c>
      <c r="C378" s="3" t="s">
        <v>922</v>
      </c>
      <c r="D378" s="3" t="s">
        <v>923</v>
      </c>
      <c r="E378" s="3" t="str">
        <f t="shared" si="45"/>
        <v>AF3207_February</v>
      </c>
      <c r="F378" s="10">
        <v>177726.30166871342</v>
      </c>
      <c r="G378" s="49" t="str">
        <f t="shared" si="46"/>
        <v>Shock</v>
      </c>
      <c r="H378" s="15">
        <f t="shared" si="40"/>
        <v>1</v>
      </c>
      <c r="I378" s="5">
        <v>1.58661492272856E-2</v>
      </c>
      <c r="J378" s="5">
        <v>-0.29207087453380498</v>
      </c>
      <c r="K378" s="5">
        <v>0.213426469416235</v>
      </c>
      <c r="L378" s="54">
        <v>-0.13268239086016501</v>
      </c>
      <c r="M378" s="5" t="s">
        <v>1032</v>
      </c>
      <c r="N378">
        <f t="shared" si="41"/>
        <v>0</v>
      </c>
      <c r="O378">
        <f t="shared" si="42"/>
        <v>0</v>
      </c>
      <c r="P378">
        <f t="shared" si="43"/>
        <v>1</v>
      </c>
      <c r="Q378">
        <f t="shared" si="47"/>
        <v>0</v>
      </c>
      <c r="R378">
        <f t="shared" si="44"/>
        <v>0</v>
      </c>
    </row>
    <row r="379" spans="1:18" ht="17" thickTop="1" thickBot="1" x14ac:dyDescent="0.5">
      <c r="A379" s="50" t="s">
        <v>147</v>
      </c>
      <c r="B379" s="3" t="s">
        <v>910</v>
      </c>
      <c r="C379" s="3" t="s">
        <v>924</v>
      </c>
      <c r="D379" s="3" t="s">
        <v>925</v>
      </c>
      <c r="E379" s="3" t="str">
        <f t="shared" si="45"/>
        <v>AF3208_February</v>
      </c>
      <c r="F379" s="10">
        <v>146365.41072085963</v>
      </c>
      <c r="G379" s="49" t="str">
        <f t="shared" si="46"/>
        <v>Shock</v>
      </c>
      <c r="H379" s="15">
        <f t="shared" si="40"/>
        <v>1</v>
      </c>
      <c r="I379" s="5">
        <v>-9.8961627768534097E-3</v>
      </c>
      <c r="J379" s="5">
        <v>-0.23085467186276601</v>
      </c>
      <c r="K379" s="5">
        <v>0.213426469416235</v>
      </c>
      <c r="L379" s="54">
        <v>-0.13268239086016501</v>
      </c>
      <c r="M379" s="5" t="s">
        <v>1029</v>
      </c>
      <c r="N379">
        <f t="shared" si="41"/>
        <v>0</v>
      </c>
      <c r="O379">
        <f t="shared" si="42"/>
        <v>0</v>
      </c>
      <c r="P379">
        <f t="shared" si="43"/>
        <v>1</v>
      </c>
      <c r="Q379">
        <f t="shared" si="47"/>
        <v>0</v>
      </c>
      <c r="R379">
        <f t="shared" si="44"/>
        <v>0</v>
      </c>
    </row>
    <row r="380" spans="1:18" ht="17" thickTop="1" thickBot="1" x14ac:dyDescent="0.5">
      <c r="A380" s="50" t="s">
        <v>147</v>
      </c>
      <c r="B380" s="3" t="s">
        <v>910</v>
      </c>
      <c r="C380" s="3" t="s">
        <v>926</v>
      </c>
      <c r="D380" s="3" t="s">
        <v>927</v>
      </c>
      <c r="E380" s="3" t="str">
        <f t="shared" si="45"/>
        <v>AF3209_February</v>
      </c>
      <c r="F380" s="10">
        <v>113601.81372824479</v>
      </c>
      <c r="G380" s="49" t="str">
        <f t="shared" si="46"/>
        <v>Shock</v>
      </c>
      <c r="H380" s="15">
        <f t="shared" si="40"/>
        <v>1</v>
      </c>
      <c r="I380" s="5">
        <v>0.136338331687169</v>
      </c>
      <c r="J380" s="5">
        <v>-0.216476941576175</v>
      </c>
      <c r="K380" s="5">
        <v>0.213426469416235</v>
      </c>
      <c r="L380" s="54">
        <v>-0.13268239086016501</v>
      </c>
      <c r="M380" s="5" t="s">
        <v>1030</v>
      </c>
      <c r="N380">
        <f t="shared" si="41"/>
        <v>0</v>
      </c>
      <c r="O380">
        <f t="shared" si="42"/>
        <v>0</v>
      </c>
      <c r="P380">
        <f t="shared" si="43"/>
        <v>1</v>
      </c>
      <c r="Q380">
        <f t="shared" si="47"/>
        <v>0</v>
      </c>
      <c r="R380">
        <f t="shared" si="44"/>
        <v>0</v>
      </c>
    </row>
    <row r="381" spans="1:18" ht="17" thickTop="1" thickBot="1" x14ac:dyDescent="0.5">
      <c r="A381" s="50" t="s">
        <v>147</v>
      </c>
      <c r="B381" s="3" t="s">
        <v>910</v>
      </c>
      <c r="C381" s="3" t="s">
        <v>928</v>
      </c>
      <c r="D381" s="3" t="s">
        <v>929</v>
      </c>
      <c r="E381" s="3" t="str">
        <f t="shared" si="45"/>
        <v>AF3210_February</v>
      </c>
      <c r="F381" s="10">
        <v>71549.264622173345</v>
      </c>
      <c r="G381" s="49" t="str">
        <f t="shared" si="46"/>
        <v>Shock</v>
      </c>
      <c r="H381" s="15">
        <f t="shared" si="40"/>
        <v>1</v>
      </c>
      <c r="I381" s="5">
        <v>-9.8961627768534097E-3</v>
      </c>
      <c r="J381" s="5">
        <v>-0.23085467186276601</v>
      </c>
      <c r="K381" s="5">
        <v>0.213426469416235</v>
      </c>
      <c r="L381" s="54">
        <v>-0.13268239086016501</v>
      </c>
      <c r="M381" s="5" t="s">
        <v>1029</v>
      </c>
      <c r="N381">
        <f t="shared" si="41"/>
        <v>0</v>
      </c>
      <c r="O381">
        <f t="shared" si="42"/>
        <v>0</v>
      </c>
      <c r="P381">
        <f t="shared" si="43"/>
        <v>1</v>
      </c>
      <c r="Q381">
        <f t="shared" si="47"/>
        <v>0</v>
      </c>
      <c r="R381">
        <f t="shared" si="44"/>
        <v>0</v>
      </c>
    </row>
    <row r="382" spans="1:18" ht="17" thickTop="1" thickBot="1" x14ac:dyDescent="0.5">
      <c r="A382" s="50" t="s">
        <v>147</v>
      </c>
      <c r="B382" s="3" t="s">
        <v>910</v>
      </c>
      <c r="C382" s="3" t="s">
        <v>930</v>
      </c>
      <c r="D382" s="3" t="s">
        <v>931</v>
      </c>
      <c r="E382" s="3" t="str">
        <f t="shared" si="45"/>
        <v>AF3211_February</v>
      </c>
      <c r="F382" s="10">
        <v>112545.11600532994</v>
      </c>
      <c r="G382" s="49" t="str">
        <f t="shared" si="46"/>
        <v>Shock</v>
      </c>
      <c r="H382" s="15">
        <f t="shared" si="40"/>
        <v>1</v>
      </c>
      <c r="I382" s="5">
        <v>-9.8961627768534097E-3</v>
      </c>
      <c r="J382" s="5">
        <v>-0.23085467186276601</v>
      </c>
      <c r="K382" s="5">
        <v>0.213426469416235</v>
      </c>
      <c r="L382" s="54">
        <v>-0.13268239086016501</v>
      </c>
      <c r="M382" s="5" t="s">
        <v>1029</v>
      </c>
      <c r="N382">
        <f t="shared" si="41"/>
        <v>0</v>
      </c>
      <c r="O382">
        <f t="shared" si="42"/>
        <v>0</v>
      </c>
      <c r="P382">
        <f t="shared" si="43"/>
        <v>1</v>
      </c>
      <c r="Q382">
        <f t="shared" si="47"/>
        <v>0</v>
      </c>
      <c r="R382">
        <f t="shared" si="44"/>
        <v>0</v>
      </c>
    </row>
    <row r="383" spans="1:18" ht="17" thickTop="1" thickBot="1" x14ac:dyDescent="0.5">
      <c r="A383" s="50" t="s">
        <v>147</v>
      </c>
      <c r="B383" s="3" t="s">
        <v>910</v>
      </c>
      <c r="C383" s="3" t="s">
        <v>932</v>
      </c>
      <c r="D383" s="3" t="s">
        <v>933</v>
      </c>
      <c r="E383" s="3" t="str">
        <f t="shared" si="45"/>
        <v>AF3212_February</v>
      </c>
      <c r="F383" s="10">
        <v>108622.75286238975</v>
      </c>
      <c r="G383" s="49" t="str">
        <f t="shared" si="46"/>
        <v>Shock</v>
      </c>
      <c r="H383" s="15">
        <f t="shared" si="40"/>
        <v>1</v>
      </c>
      <c r="I383" s="5">
        <v>-9.8961627768534097E-3</v>
      </c>
      <c r="J383" s="5">
        <v>-0.23085467186276601</v>
      </c>
      <c r="K383" s="5">
        <v>0.213426469416235</v>
      </c>
      <c r="L383" s="54">
        <v>-0.13268239086016501</v>
      </c>
      <c r="M383" s="5" t="s">
        <v>1029</v>
      </c>
      <c r="N383">
        <f t="shared" si="41"/>
        <v>0</v>
      </c>
      <c r="O383">
        <f t="shared" si="42"/>
        <v>0</v>
      </c>
      <c r="P383">
        <f t="shared" si="43"/>
        <v>1</v>
      </c>
      <c r="Q383">
        <f t="shared" si="47"/>
        <v>0</v>
      </c>
      <c r="R383">
        <f t="shared" si="44"/>
        <v>0</v>
      </c>
    </row>
    <row r="384" spans="1:18" ht="17" thickTop="1" thickBot="1" x14ac:dyDescent="0.5">
      <c r="A384" s="50" t="s">
        <v>147</v>
      </c>
      <c r="B384" s="3" t="s">
        <v>910</v>
      </c>
      <c r="C384" s="3" t="s">
        <v>934</v>
      </c>
      <c r="D384" s="3" t="s">
        <v>935</v>
      </c>
      <c r="E384" s="3" t="str">
        <f t="shared" si="45"/>
        <v>AF3213_February</v>
      </c>
      <c r="F384" s="10">
        <v>93931.294835986148</v>
      </c>
      <c r="G384" s="49" t="str">
        <f t="shared" si="46"/>
        <v>Shock</v>
      </c>
      <c r="H384" s="15">
        <f t="shared" si="40"/>
        <v>1</v>
      </c>
      <c r="I384" s="5">
        <v>-9.8961627768534097E-3</v>
      </c>
      <c r="J384" s="5">
        <v>-0.23085467186276601</v>
      </c>
      <c r="K384" s="5">
        <v>0.213426469416235</v>
      </c>
      <c r="L384" s="54">
        <v>-0.13268239086016501</v>
      </c>
      <c r="M384" s="5" t="s">
        <v>1029</v>
      </c>
      <c r="N384">
        <f t="shared" si="41"/>
        <v>0</v>
      </c>
      <c r="O384">
        <f t="shared" si="42"/>
        <v>0</v>
      </c>
      <c r="P384">
        <f t="shared" si="43"/>
        <v>1</v>
      </c>
      <c r="Q384">
        <f t="shared" si="47"/>
        <v>0</v>
      </c>
      <c r="R384">
        <f t="shared" si="44"/>
        <v>0</v>
      </c>
    </row>
    <row r="385" spans="1:18" ht="17" thickTop="1" thickBot="1" x14ac:dyDescent="0.5">
      <c r="A385" s="50" t="s">
        <v>147</v>
      </c>
      <c r="B385" s="3" t="s">
        <v>910</v>
      </c>
      <c r="C385" s="3" t="s">
        <v>936</v>
      </c>
      <c r="D385" s="3" t="s">
        <v>937</v>
      </c>
      <c r="E385" s="3" t="str">
        <f t="shared" si="45"/>
        <v>AF3214_February</v>
      </c>
      <c r="F385" s="10">
        <v>230495.60519997013</v>
      </c>
      <c r="G385" s="49" t="str">
        <f t="shared" si="46"/>
        <v>Shock</v>
      </c>
      <c r="H385" s="15">
        <f t="shared" si="40"/>
        <v>1</v>
      </c>
      <c r="I385" s="5">
        <v>-9.8961627768534097E-3</v>
      </c>
      <c r="J385" s="5">
        <v>-0.23085467186276601</v>
      </c>
      <c r="K385" s="5">
        <v>0.213426469416235</v>
      </c>
      <c r="L385" s="54">
        <v>-0.13268239086016501</v>
      </c>
      <c r="M385" s="5" t="s">
        <v>1029</v>
      </c>
      <c r="N385">
        <f t="shared" si="41"/>
        <v>0</v>
      </c>
      <c r="O385">
        <f t="shared" si="42"/>
        <v>0</v>
      </c>
      <c r="P385">
        <f t="shared" si="43"/>
        <v>1</v>
      </c>
      <c r="Q385">
        <f t="shared" si="47"/>
        <v>0</v>
      </c>
      <c r="R385">
        <f t="shared" si="44"/>
        <v>0</v>
      </c>
    </row>
    <row r="386" spans="1:18" ht="17" thickTop="1" thickBot="1" x14ac:dyDescent="0.5">
      <c r="A386" s="50" t="s">
        <v>147</v>
      </c>
      <c r="B386" s="3" t="s">
        <v>910</v>
      </c>
      <c r="C386" s="3" t="s">
        <v>938</v>
      </c>
      <c r="D386" s="3" t="s">
        <v>939</v>
      </c>
      <c r="E386" s="3" t="str">
        <f t="shared" si="45"/>
        <v>AF3215_February</v>
      </c>
      <c r="F386" s="10">
        <v>42682.194890073384</v>
      </c>
      <c r="G386" s="49" t="str">
        <f t="shared" si="46"/>
        <v>Shock</v>
      </c>
      <c r="H386" s="15">
        <f t="shared" si="40"/>
        <v>1</v>
      </c>
      <c r="I386" s="5">
        <v>-9.8961627768534097E-3</v>
      </c>
      <c r="J386" s="5">
        <v>-0.23085467186276601</v>
      </c>
      <c r="K386" s="5">
        <v>0.213426469416235</v>
      </c>
      <c r="L386" s="54">
        <v>-0.13268239086016501</v>
      </c>
      <c r="M386" s="5" t="s">
        <v>1029</v>
      </c>
      <c r="N386">
        <f t="shared" si="41"/>
        <v>0</v>
      </c>
      <c r="O386">
        <f t="shared" si="42"/>
        <v>0</v>
      </c>
      <c r="P386">
        <f t="shared" si="43"/>
        <v>1</v>
      </c>
      <c r="Q386">
        <f t="shared" si="47"/>
        <v>0</v>
      </c>
      <c r="R386">
        <f t="shared" si="44"/>
        <v>0</v>
      </c>
    </row>
    <row r="387" spans="1:18" ht="17" thickTop="1" thickBot="1" x14ac:dyDescent="0.5">
      <c r="A387" s="50" t="s">
        <v>147</v>
      </c>
      <c r="B387" s="3" t="s">
        <v>910</v>
      </c>
      <c r="C387" s="3" t="s">
        <v>940</v>
      </c>
      <c r="D387" s="3" t="s">
        <v>941</v>
      </c>
      <c r="E387" s="3" t="str">
        <f t="shared" si="45"/>
        <v>AF3216_February</v>
      </c>
      <c r="F387" s="10">
        <v>40687.310156686479</v>
      </c>
      <c r="G387" s="49" t="str">
        <f t="shared" si="46"/>
        <v>Shock</v>
      </c>
      <c r="H387" s="15">
        <f t="shared" ref="H387:H403" si="48">SUM(N387:R387)</f>
        <v>1</v>
      </c>
      <c r="I387" s="5">
        <v>-9.8961627768534097E-3</v>
      </c>
      <c r="J387" s="5">
        <v>-0.23085467186276601</v>
      </c>
      <c r="K387" s="5">
        <v>0.213426469416235</v>
      </c>
      <c r="L387" s="54">
        <v>-0.13268239086016501</v>
      </c>
      <c r="M387" s="5" t="s">
        <v>1029</v>
      </c>
      <c r="N387">
        <f t="shared" ref="N387:N403" si="49">IF(I387&gt;0.6, 1, 0)</f>
        <v>0</v>
      </c>
      <c r="O387">
        <f t="shared" ref="O387:O403" si="50">IF(J387&gt;0.6, 1, 0)</f>
        <v>0</v>
      </c>
      <c r="P387">
        <f t="shared" ref="P387:P403" si="51">IF(K387&lt;0.4, 1, 0)</f>
        <v>1</v>
      </c>
      <c r="Q387">
        <f t="shared" si="47"/>
        <v>0</v>
      </c>
      <c r="R387">
        <f t="shared" ref="R387:R403" si="52">IF(M387="Poor functionality", 1, 0)</f>
        <v>0</v>
      </c>
    </row>
    <row r="388" spans="1:18" ht="17" thickTop="1" thickBot="1" x14ac:dyDescent="0.5">
      <c r="A388" s="50" t="s">
        <v>147</v>
      </c>
      <c r="B388" s="3" t="s">
        <v>942</v>
      </c>
      <c r="C388" s="3" t="s">
        <v>942</v>
      </c>
      <c r="D388" s="3" t="s">
        <v>943</v>
      </c>
      <c r="E388" s="3" t="str">
        <f t="shared" ref="E388:E403" si="53">_xlfn.CONCAT(D388,"_",A388)</f>
        <v>AF3301_February</v>
      </c>
      <c r="F388" s="10">
        <v>169323.43570838007</v>
      </c>
      <c r="G388" s="49" t="str">
        <f t="shared" ref="G388:G403" si="54">IF(H388&gt;0, "Shock", "No shock")</f>
        <v>No shock</v>
      </c>
      <c r="H388" s="15">
        <f t="shared" si="48"/>
        <v>0</v>
      </c>
      <c r="I388" s="5">
        <v>4.1932887404417502E-2</v>
      </c>
      <c r="J388" s="5">
        <v>-0.16514228513134599</v>
      </c>
      <c r="K388" s="5">
        <v>0.52404879147512096</v>
      </c>
      <c r="L388" s="54">
        <v>0.249458831269492</v>
      </c>
      <c r="M388" s="5" t="s">
        <v>1030</v>
      </c>
      <c r="N388">
        <f t="shared" si="49"/>
        <v>0</v>
      </c>
      <c r="O388">
        <f t="shared" si="50"/>
        <v>0</v>
      </c>
      <c r="P388">
        <f t="shared" si="51"/>
        <v>0</v>
      </c>
      <c r="Q388">
        <f t="shared" ref="Q388:Q403" si="55">IF(L388&lt;-0.25, 1, 0)</f>
        <v>0</v>
      </c>
      <c r="R388">
        <f t="shared" si="52"/>
        <v>0</v>
      </c>
    </row>
    <row r="389" spans="1:18" ht="17" thickTop="1" thickBot="1" x14ac:dyDescent="0.5">
      <c r="A389" s="50" t="s">
        <v>147</v>
      </c>
      <c r="B389" s="3" t="s">
        <v>942</v>
      </c>
      <c r="C389" s="3" t="s">
        <v>944</v>
      </c>
      <c r="D389" s="3" t="s">
        <v>945</v>
      </c>
      <c r="E389" s="3" t="str">
        <f t="shared" si="53"/>
        <v>AF3302_February</v>
      </c>
      <c r="F389" s="10">
        <v>56034.08281329312</v>
      </c>
      <c r="G389" s="49" t="str">
        <f t="shared" si="54"/>
        <v>No shock</v>
      </c>
      <c r="H389" s="15">
        <f t="shared" si="48"/>
        <v>0</v>
      </c>
      <c r="I389" s="5">
        <v>1.27871022884448E-3</v>
      </c>
      <c r="J389" s="5">
        <v>-0.302856355511466</v>
      </c>
      <c r="K389" s="5">
        <v>0.52404879147512096</v>
      </c>
      <c r="L389" s="54">
        <v>0.249458831269492</v>
      </c>
      <c r="M389" s="5" t="s">
        <v>1029</v>
      </c>
      <c r="N389">
        <f t="shared" si="49"/>
        <v>0</v>
      </c>
      <c r="O389">
        <f t="shared" si="50"/>
        <v>0</v>
      </c>
      <c r="P389">
        <f t="shared" si="51"/>
        <v>0</v>
      </c>
      <c r="Q389">
        <f t="shared" si="55"/>
        <v>0</v>
      </c>
      <c r="R389">
        <f t="shared" si="52"/>
        <v>0</v>
      </c>
    </row>
    <row r="390" spans="1:18" ht="17" thickTop="1" thickBot="1" x14ac:dyDescent="0.5">
      <c r="A390" s="50" t="s">
        <v>147</v>
      </c>
      <c r="B390" s="3" t="s">
        <v>942</v>
      </c>
      <c r="C390" s="3" t="s">
        <v>946</v>
      </c>
      <c r="D390" s="3" t="s">
        <v>947</v>
      </c>
      <c r="E390" s="3" t="str">
        <f t="shared" si="53"/>
        <v>AF3303_February</v>
      </c>
      <c r="F390" s="10">
        <v>56472.833720127033</v>
      </c>
      <c r="G390" s="49" t="str">
        <f t="shared" si="54"/>
        <v>No shock</v>
      </c>
      <c r="H390" s="15">
        <f t="shared" si="48"/>
        <v>0</v>
      </c>
      <c r="I390" s="5">
        <v>1.27871022884448E-3</v>
      </c>
      <c r="J390" s="5">
        <v>-0.302856355511466</v>
      </c>
      <c r="K390" s="5">
        <v>0.52404879147512096</v>
      </c>
      <c r="L390" s="54">
        <v>0.249458831269492</v>
      </c>
      <c r="M390" s="5" t="s">
        <v>1029</v>
      </c>
      <c r="N390">
        <f t="shared" si="49"/>
        <v>0</v>
      </c>
      <c r="O390">
        <f t="shared" si="50"/>
        <v>0</v>
      </c>
      <c r="P390">
        <f t="shared" si="51"/>
        <v>0</v>
      </c>
      <c r="Q390">
        <f t="shared" si="55"/>
        <v>0</v>
      </c>
      <c r="R390">
        <f t="shared" si="52"/>
        <v>0</v>
      </c>
    </row>
    <row r="391" spans="1:18" ht="17" thickTop="1" thickBot="1" x14ac:dyDescent="0.5">
      <c r="A391" s="50" t="s">
        <v>147</v>
      </c>
      <c r="B391" s="3" t="s">
        <v>942</v>
      </c>
      <c r="C391" s="3" t="s">
        <v>948</v>
      </c>
      <c r="D391" s="3" t="s">
        <v>949</v>
      </c>
      <c r="E391" s="3" t="str">
        <f t="shared" si="53"/>
        <v>AF3304_February</v>
      </c>
      <c r="F391" s="10">
        <v>39747.227938538308</v>
      </c>
      <c r="G391" s="49" t="str">
        <f t="shared" si="54"/>
        <v>No shock</v>
      </c>
      <c r="H391" s="15">
        <f t="shared" si="48"/>
        <v>0</v>
      </c>
      <c r="I391" s="5">
        <v>1.27871022884448E-3</v>
      </c>
      <c r="J391" s="5">
        <v>-0.302856355511466</v>
      </c>
      <c r="K391" s="5">
        <v>0.52404879147512096</v>
      </c>
      <c r="L391" s="54">
        <v>0.249458831269492</v>
      </c>
      <c r="M391" s="5" t="s">
        <v>1029</v>
      </c>
      <c r="N391">
        <f t="shared" si="49"/>
        <v>0</v>
      </c>
      <c r="O391">
        <f t="shared" si="50"/>
        <v>0</v>
      </c>
      <c r="P391">
        <f t="shared" si="51"/>
        <v>0</v>
      </c>
      <c r="Q391">
        <f t="shared" si="55"/>
        <v>0</v>
      </c>
      <c r="R391">
        <f t="shared" si="52"/>
        <v>0</v>
      </c>
    </row>
    <row r="392" spans="1:18" ht="17" thickTop="1" thickBot="1" x14ac:dyDescent="0.5">
      <c r="A392" s="50" t="s">
        <v>147</v>
      </c>
      <c r="B392" s="3" t="s">
        <v>942</v>
      </c>
      <c r="C392" s="3" t="s">
        <v>950</v>
      </c>
      <c r="D392" s="3" t="s">
        <v>951</v>
      </c>
      <c r="E392" s="3" t="str">
        <f t="shared" si="53"/>
        <v>AF3305_February</v>
      </c>
      <c r="F392" s="10">
        <v>26473.178466149817</v>
      </c>
      <c r="G392" s="49" t="str">
        <f t="shared" si="54"/>
        <v>No shock</v>
      </c>
      <c r="H392" s="15">
        <f t="shared" si="48"/>
        <v>0</v>
      </c>
      <c r="I392" s="5">
        <v>1.27871022884448E-3</v>
      </c>
      <c r="J392" s="5">
        <v>-0.302856355511466</v>
      </c>
      <c r="K392" s="5">
        <v>0.52404879147512096</v>
      </c>
      <c r="L392" s="54">
        <v>0.249458831269492</v>
      </c>
      <c r="M392" s="5" t="s">
        <v>1029</v>
      </c>
      <c r="N392">
        <f t="shared" si="49"/>
        <v>0</v>
      </c>
      <c r="O392">
        <f t="shared" si="50"/>
        <v>0</v>
      </c>
      <c r="P392">
        <f t="shared" si="51"/>
        <v>0</v>
      </c>
      <c r="Q392">
        <f t="shared" si="55"/>
        <v>0</v>
      </c>
      <c r="R392">
        <f t="shared" si="52"/>
        <v>0</v>
      </c>
    </row>
    <row r="393" spans="1:18" ht="17" thickTop="1" thickBot="1" x14ac:dyDescent="0.5">
      <c r="A393" s="50" t="s">
        <v>147</v>
      </c>
      <c r="B393" s="3" t="s">
        <v>942</v>
      </c>
      <c r="C393" s="3" t="s">
        <v>952</v>
      </c>
      <c r="D393" s="3" t="s">
        <v>953</v>
      </c>
      <c r="E393" s="3" t="str">
        <f t="shared" si="53"/>
        <v>AF3306_February</v>
      </c>
      <c r="F393" s="10">
        <v>99290.135252384251</v>
      </c>
      <c r="G393" s="49" t="str">
        <f t="shared" si="54"/>
        <v>No shock</v>
      </c>
      <c r="H393" s="15">
        <f t="shared" si="48"/>
        <v>0</v>
      </c>
      <c r="I393" s="5">
        <v>1.27871022884448E-3</v>
      </c>
      <c r="J393" s="5">
        <v>-0.302856355511466</v>
      </c>
      <c r="K393" s="5">
        <v>0.52404879147512096</v>
      </c>
      <c r="L393" s="54">
        <v>0.249458831269492</v>
      </c>
      <c r="M393" s="5" t="s">
        <v>1029</v>
      </c>
      <c r="N393">
        <f t="shared" si="49"/>
        <v>0</v>
      </c>
      <c r="O393">
        <f t="shared" si="50"/>
        <v>0</v>
      </c>
      <c r="P393">
        <f t="shared" si="51"/>
        <v>0</v>
      </c>
      <c r="Q393">
        <f t="shared" si="55"/>
        <v>0</v>
      </c>
      <c r="R393">
        <f t="shared" si="52"/>
        <v>0</v>
      </c>
    </row>
    <row r="394" spans="1:18" ht="17" thickTop="1" thickBot="1" x14ac:dyDescent="0.5">
      <c r="A394" s="50" t="s">
        <v>147</v>
      </c>
      <c r="B394" s="3" t="s">
        <v>942</v>
      </c>
      <c r="C394" s="3" t="s">
        <v>954</v>
      </c>
      <c r="D394" s="3" t="s">
        <v>955</v>
      </c>
      <c r="E394" s="3" t="str">
        <f t="shared" si="53"/>
        <v>AF3307_February</v>
      </c>
      <c r="F394" s="10">
        <v>36909.44471014366</v>
      </c>
      <c r="G394" s="49" t="str">
        <f t="shared" si="54"/>
        <v>No shock</v>
      </c>
      <c r="H394" s="15">
        <f t="shared" si="48"/>
        <v>0</v>
      </c>
      <c r="I394" s="5">
        <v>1.27871022884448E-3</v>
      </c>
      <c r="J394" s="5">
        <v>-0.302856355511466</v>
      </c>
      <c r="K394" s="5">
        <v>0.52404879147512096</v>
      </c>
      <c r="L394" s="54">
        <v>0.249458831269492</v>
      </c>
      <c r="M394" s="5" t="s">
        <v>1029</v>
      </c>
      <c r="N394">
        <f t="shared" si="49"/>
        <v>0</v>
      </c>
      <c r="O394">
        <f t="shared" si="50"/>
        <v>0</v>
      </c>
      <c r="P394">
        <f t="shared" si="51"/>
        <v>0</v>
      </c>
      <c r="Q394">
        <f t="shared" si="55"/>
        <v>0</v>
      </c>
      <c r="R394">
        <f t="shared" si="52"/>
        <v>0</v>
      </c>
    </row>
    <row r="395" spans="1:18" ht="17" thickTop="1" thickBot="1" x14ac:dyDescent="0.5">
      <c r="A395" s="50" t="s">
        <v>147</v>
      </c>
      <c r="B395" s="3" t="s">
        <v>942</v>
      </c>
      <c r="C395" s="3" t="s">
        <v>956</v>
      </c>
      <c r="D395" s="3" t="s">
        <v>957</v>
      </c>
      <c r="E395" s="3" t="str">
        <f t="shared" si="53"/>
        <v>AF3308_February</v>
      </c>
      <c r="F395" s="10">
        <v>84962.137400299514</v>
      </c>
      <c r="G395" s="49" t="str">
        <f t="shared" si="54"/>
        <v>No shock</v>
      </c>
      <c r="H395" s="15">
        <f t="shared" si="48"/>
        <v>0</v>
      </c>
      <c r="I395" s="5">
        <v>1.27871022884448E-3</v>
      </c>
      <c r="J395" s="5">
        <v>-0.302856355511466</v>
      </c>
      <c r="K395" s="5">
        <v>0.52404879147512096</v>
      </c>
      <c r="L395" s="54">
        <v>0.249458831269492</v>
      </c>
      <c r="M395" s="5" t="s">
        <v>1029</v>
      </c>
      <c r="N395">
        <f t="shared" si="49"/>
        <v>0</v>
      </c>
      <c r="O395">
        <f t="shared" si="50"/>
        <v>0</v>
      </c>
      <c r="P395">
        <f t="shared" si="51"/>
        <v>0</v>
      </c>
      <c r="Q395">
        <f t="shared" si="55"/>
        <v>0</v>
      </c>
      <c r="R395">
        <f t="shared" si="52"/>
        <v>0</v>
      </c>
    </row>
    <row r="396" spans="1:18" ht="17" thickTop="1" thickBot="1" x14ac:dyDescent="0.5">
      <c r="A396" s="50" t="s">
        <v>147</v>
      </c>
      <c r="B396" s="3" t="s">
        <v>942</v>
      </c>
      <c r="C396" s="3" t="s">
        <v>958</v>
      </c>
      <c r="D396" s="3" t="s">
        <v>959</v>
      </c>
      <c r="E396" s="3" t="str">
        <f t="shared" si="53"/>
        <v>AF3309_February</v>
      </c>
      <c r="F396" s="10">
        <v>20354.282699487077</v>
      </c>
      <c r="G396" s="49" t="str">
        <f t="shared" si="54"/>
        <v>No shock</v>
      </c>
      <c r="H396" s="15">
        <f t="shared" si="48"/>
        <v>0</v>
      </c>
      <c r="I396" s="5">
        <v>1.27871022884448E-3</v>
      </c>
      <c r="J396" s="5">
        <v>-0.302856355511466</v>
      </c>
      <c r="K396" s="5">
        <v>0.52404879147512096</v>
      </c>
      <c r="L396" s="54">
        <v>0.249458831269492</v>
      </c>
      <c r="M396" s="5" t="s">
        <v>1029</v>
      </c>
      <c r="N396">
        <f t="shared" si="49"/>
        <v>0</v>
      </c>
      <c r="O396">
        <f t="shared" si="50"/>
        <v>0</v>
      </c>
      <c r="P396">
        <f t="shared" si="51"/>
        <v>0</v>
      </c>
      <c r="Q396">
        <f t="shared" si="55"/>
        <v>0</v>
      </c>
      <c r="R396">
        <f t="shared" si="52"/>
        <v>0</v>
      </c>
    </row>
    <row r="397" spans="1:18" ht="17" thickTop="1" thickBot="1" x14ac:dyDescent="0.5">
      <c r="A397" s="50" t="s">
        <v>147</v>
      </c>
      <c r="B397" s="3" t="s">
        <v>942</v>
      </c>
      <c r="C397" s="3" t="s">
        <v>960</v>
      </c>
      <c r="D397" s="3" t="s">
        <v>961</v>
      </c>
      <c r="E397" s="3" t="str">
        <f t="shared" si="53"/>
        <v>AF3310_February</v>
      </c>
      <c r="F397" s="10">
        <v>81221.849190526802</v>
      </c>
      <c r="G397" s="49" t="str">
        <f t="shared" si="54"/>
        <v>No shock</v>
      </c>
      <c r="H397" s="15">
        <f t="shared" si="48"/>
        <v>0</v>
      </c>
      <c r="I397" s="5">
        <v>1.27871022884448E-3</v>
      </c>
      <c r="J397" s="5">
        <v>-0.302856355511466</v>
      </c>
      <c r="K397" s="5">
        <v>0.52404879147512096</v>
      </c>
      <c r="L397" s="54">
        <v>0.249458831269492</v>
      </c>
      <c r="M397" s="5" t="s">
        <v>1029</v>
      </c>
      <c r="N397">
        <f t="shared" si="49"/>
        <v>0</v>
      </c>
      <c r="O397">
        <f t="shared" si="50"/>
        <v>0</v>
      </c>
      <c r="P397">
        <f t="shared" si="51"/>
        <v>0</v>
      </c>
      <c r="Q397">
        <f t="shared" si="55"/>
        <v>0</v>
      </c>
      <c r="R397">
        <f t="shared" si="52"/>
        <v>0</v>
      </c>
    </row>
    <row r="398" spans="1:18" ht="17" thickTop="1" thickBot="1" x14ac:dyDescent="0.5">
      <c r="A398" s="50" t="s">
        <v>147</v>
      </c>
      <c r="B398" s="3" t="s">
        <v>942</v>
      </c>
      <c r="C398" s="3" t="s">
        <v>962</v>
      </c>
      <c r="D398" s="3" t="s">
        <v>963</v>
      </c>
      <c r="E398" s="3" t="str">
        <f t="shared" si="53"/>
        <v>AF3311_February</v>
      </c>
      <c r="F398" s="10">
        <v>102278.30630284075</v>
      </c>
      <c r="G398" s="49" t="str">
        <f t="shared" si="54"/>
        <v>No shock</v>
      </c>
      <c r="H398" s="15">
        <f t="shared" si="48"/>
        <v>0</v>
      </c>
      <c r="I398" s="5">
        <v>1.27871022884448E-3</v>
      </c>
      <c r="J398" s="5">
        <v>-0.302856355511466</v>
      </c>
      <c r="K398" s="5">
        <v>0.52404879147512096</v>
      </c>
      <c r="L398" s="54">
        <v>0.249458831269492</v>
      </c>
      <c r="M398" s="5" t="s">
        <v>1029</v>
      </c>
      <c r="N398">
        <f t="shared" si="49"/>
        <v>0</v>
      </c>
      <c r="O398">
        <f t="shared" si="50"/>
        <v>0</v>
      </c>
      <c r="P398">
        <f t="shared" si="51"/>
        <v>0</v>
      </c>
      <c r="Q398">
        <f t="shared" si="55"/>
        <v>0</v>
      </c>
      <c r="R398">
        <f t="shared" si="52"/>
        <v>0</v>
      </c>
    </row>
    <row r="399" spans="1:18" ht="17" thickTop="1" thickBot="1" x14ac:dyDescent="0.5">
      <c r="A399" s="50" t="s">
        <v>147</v>
      </c>
      <c r="B399" s="3" t="s">
        <v>964</v>
      </c>
      <c r="C399" s="3" t="s">
        <v>965</v>
      </c>
      <c r="D399" s="3" t="s">
        <v>966</v>
      </c>
      <c r="E399" s="3" t="str">
        <f t="shared" si="53"/>
        <v>AF3401_February</v>
      </c>
      <c r="F399" s="10">
        <v>158611.3332702078</v>
      </c>
      <c r="G399" s="49" t="str">
        <f t="shared" si="54"/>
        <v>Shock</v>
      </c>
      <c r="H399" s="15">
        <f t="shared" si="48"/>
        <v>1</v>
      </c>
      <c r="I399" s="5">
        <v>3.6022378632016003E-2</v>
      </c>
      <c r="J399" s="5">
        <v>-0.314932366904973</v>
      </c>
      <c r="K399" s="5">
        <v>0.22335319211382901</v>
      </c>
      <c r="L399" s="54">
        <v>0.31532069328851697</v>
      </c>
      <c r="M399" s="5" t="s">
        <v>1030</v>
      </c>
      <c r="N399">
        <f t="shared" si="49"/>
        <v>0</v>
      </c>
      <c r="O399">
        <f t="shared" si="50"/>
        <v>0</v>
      </c>
      <c r="P399">
        <f t="shared" si="51"/>
        <v>1</v>
      </c>
      <c r="Q399">
        <f t="shared" si="55"/>
        <v>0</v>
      </c>
      <c r="R399">
        <f t="shared" si="52"/>
        <v>0</v>
      </c>
    </row>
    <row r="400" spans="1:18" ht="17" thickTop="1" thickBot="1" x14ac:dyDescent="0.5">
      <c r="A400" s="50" t="s">
        <v>147</v>
      </c>
      <c r="B400" s="3" t="s">
        <v>964</v>
      </c>
      <c r="C400" s="3" t="s">
        <v>967</v>
      </c>
      <c r="D400" s="3" t="s">
        <v>968</v>
      </c>
      <c r="E400" s="3" t="str">
        <f t="shared" si="53"/>
        <v>AF3402_February</v>
      </c>
      <c r="F400" s="10">
        <v>16430.913584432907</v>
      </c>
      <c r="G400" s="49" t="str">
        <f t="shared" si="54"/>
        <v>Shock</v>
      </c>
      <c r="H400" s="15">
        <f t="shared" si="48"/>
        <v>1</v>
      </c>
      <c r="I400" s="5">
        <v>-1.13285003127439E-2</v>
      </c>
      <c r="J400" s="5">
        <v>-0.28083680915463599</v>
      </c>
      <c r="K400" s="5">
        <v>0.22335319211382901</v>
      </c>
      <c r="L400" s="54">
        <v>0.31532069328851697</v>
      </c>
      <c r="M400" s="5" t="s">
        <v>1029</v>
      </c>
      <c r="N400">
        <f t="shared" si="49"/>
        <v>0</v>
      </c>
      <c r="O400">
        <f t="shared" si="50"/>
        <v>0</v>
      </c>
      <c r="P400">
        <f t="shared" si="51"/>
        <v>1</v>
      </c>
      <c r="Q400">
        <f t="shared" si="55"/>
        <v>0</v>
      </c>
      <c r="R400">
        <f t="shared" si="52"/>
        <v>0</v>
      </c>
    </row>
    <row r="401" spans="1:18" ht="17" thickTop="1" thickBot="1" x14ac:dyDescent="0.5">
      <c r="A401" s="50" t="s">
        <v>147</v>
      </c>
      <c r="B401" s="3" t="s">
        <v>964</v>
      </c>
      <c r="C401" s="3" t="s">
        <v>969</v>
      </c>
      <c r="D401" s="3" t="s">
        <v>970</v>
      </c>
      <c r="E401" s="3" t="str">
        <f t="shared" si="53"/>
        <v>AF3403_February</v>
      </c>
      <c r="F401" s="10">
        <v>12177.778234461794</v>
      </c>
      <c r="G401" s="49" t="str">
        <f t="shared" si="54"/>
        <v>Shock</v>
      </c>
      <c r="H401" s="15">
        <f t="shared" si="48"/>
        <v>1</v>
      </c>
      <c r="I401" s="5">
        <v>-1.13285003127439E-2</v>
      </c>
      <c r="J401" s="5">
        <v>-0.28083680915463599</v>
      </c>
      <c r="K401" s="5">
        <v>0.22335319211382901</v>
      </c>
      <c r="L401" s="54">
        <v>0.31532069328851697</v>
      </c>
      <c r="M401" s="5" t="s">
        <v>1029</v>
      </c>
      <c r="N401">
        <f t="shared" si="49"/>
        <v>0</v>
      </c>
      <c r="O401">
        <f t="shared" si="50"/>
        <v>0</v>
      </c>
      <c r="P401">
        <f t="shared" si="51"/>
        <v>1</v>
      </c>
      <c r="Q401">
        <f t="shared" si="55"/>
        <v>0</v>
      </c>
      <c r="R401">
        <f t="shared" si="52"/>
        <v>0</v>
      </c>
    </row>
    <row r="402" spans="1:18" ht="17" thickTop="1" thickBot="1" x14ac:dyDescent="0.5">
      <c r="A402" s="50" t="s">
        <v>147</v>
      </c>
      <c r="B402" s="3" t="s">
        <v>964</v>
      </c>
      <c r="C402" s="3" t="s">
        <v>971</v>
      </c>
      <c r="D402" s="3" t="s">
        <v>972</v>
      </c>
      <c r="E402" s="3" t="str">
        <f t="shared" si="53"/>
        <v>AF3404_February</v>
      </c>
      <c r="F402" s="10">
        <v>11627.413916897331</v>
      </c>
      <c r="G402" s="49" t="str">
        <f t="shared" si="54"/>
        <v>Shock</v>
      </c>
      <c r="H402" s="15">
        <f t="shared" si="48"/>
        <v>1</v>
      </c>
      <c r="I402" s="5">
        <v>-1.13285003127439E-2</v>
      </c>
      <c r="J402" s="5">
        <v>-0.28083680915463599</v>
      </c>
      <c r="K402" s="5">
        <v>0.22335319211382901</v>
      </c>
      <c r="L402" s="54">
        <v>0.31532069328851697</v>
      </c>
      <c r="M402" s="5" t="s">
        <v>1029</v>
      </c>
      <c r="N402">
        <f t="shared" si="49"/>
        <v>0</v>
      </c>
      <c r="O402">
        <f t="shared" si="50"/>
        <v>0</v>
      </c>
      <c r="P402">
        <f t="shared" si="51"/>
        <v>1</v>
      </c>
      <c r="Q402">
        <f t="shared" si="55"/>
        <v>0</v>
      </c>
      <c r="R402">
        <f t="shared" si="52"/>
        <v>0</v>
      </c>
    </row>
    <row r="403" spans="1:18" ht="16.5" thickTop="1" x14ac:dyDescent="0.45">
      <c r="A403" s="50" t="s">
        <v>147</v>
      </c>
      <c r="B403" s="3" t="s">
        <v>964</v>
      </c>
      <c r="C403" s="3" t="s">
        <v>973</v>
      </c>
      <c r="D403" s="3" t="s">
        <v>974</v>
      </c>
      <c r="E403" s="3" t="str">
        <f t="shared" si="53"/>
        <v>AF3405_February</v>
      </c>
      <c r="F403" s="10">
        <v>53183.100795480612</v>
      </c>
      <c r="G403" s="49" t="str">
        <f t="shared" si="54"/>
        <v>Shock</v>
      </c>
      <c r="H403" s="15">
        <f t="shared" si="48"/>
        <v>1</v>
      </c>
      <c r="I403" s="5">
        <v>-1.13285003127439E-2</v>
      </c>
      <c r="J403" s="5">
        <v>-0.28083680915463599</v>
      </c>
      <c r="K403" s="5">
        <v>0.22335319211382901</v>
      </c>
      <c r="L403" s="54">
        <v>0.31532069328851697</v>
      </c>
      <c r="M403" s="5" t="s">
        <v>1029</v>
      </c>
      <c r="N403">
        <f t="shared" si="49"/>
        <v>0</v>
      </c>
      <c r="O403">
        <f t="shared" si="50"/>
        <v>0</v>
      </c>
      <c r="P403">
        <f t="shared" si="51"/>
        <v>1</v>
      </c>
      <c r="Q403">
        <f t="shared" si="55"/>
        <v>0</v>
      </c>
      <c r="R403">
        <f t="shared" si="52"/>
        <v>0</v>
      </c>
    </row>
    <row r="404" spans="1:18" ht="16" x14ac:dyDescent="0.45">
      <c r="M404" s="5"/>
    </row>
  </sheetData>
  <autoFilter ref="A2:R403" xr:uid="{B2739725-1C51-4602-9D1C-0116E51A2BE5}"/>
  <phoneticPr fontId="21" type="noConversion"/>
  <conditionalFormatting sqref="G3:G403">
    <cfRule type="cellIs" dxfId="4" priority="23" operator="equal">
      <formula>"Shock"</formula>
    </cfRule>
  </conditionalFormatting>
  <conditionalFormatting sqref="I3:J403">
    <cfRule type="cellIs" dxfId="3" priority="2" operator="greaterThan">
      <formula>0.6</formula>
    </cfRule>
  </conditionalFormatting>
  <conditionalFormatting sqref="I3:M403 M404">
    <cfRule type="containsText" dxfId="2" priority="5" operator="containsText" text="Poor functionality">
      <formula>NOT(ISERROR(SEARCH("Poor functionality",I3)))</formula>
    </cfRule>
  </conditionalFormatting>
  <conditionalFormatting sqref="K3:K403">
    <cfRule type="cellIs" dxfId="1" priority="4" operator="lessThan">
      <formula>0.4</formula>
    </cfRule>
  </conditionalFormatting>
  <conditionalFormatting sqref="L3:L403">
    <cfRule type="cellIs" dxfId="0" priority="1" operator="lessThan">
      <formula>-0.25</formula>
    </cfRule>
  </conditionalFormatting>
  <pageMargins left="0.7" right="0.7" top="0.75" bottom="0.75" header="0.3" footer="0.3"/>
  <pageSetup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0973102-2308-455b-8e1f-b6a90edc3b23">
      <Terms xmlns="http://schemas.microsoft.com/office/infopath/2007/PartnerControls"/>
    </lcf76f155ced4ddcb4097134ff3c332f>
    <TaxCatchAll xmlns="947c1918-d5ab-48a1-8b61-0d52f2f99fd1" xsi:nil="true"/>
    <_x0030_ xmlns="30973102-2308-455b-8e1f-b6a90edc3b23" xsi:nil="true"/>
    <SharedWithUsers xmlns="947c1918-d5ab-48a1-8b61-0d52f2f99fd1">
      <UserInfo>
        <DisplayName>Zaki EBRAHIMI</DisplayName>
        <AccountId>53</AccountId>
        <AccountType/>
      </UserInfo>
      <UserInfo>
        <DisplayName>Teresa SCHWARZ</DisplayName>
        <AccountId>20</AccountId>
        <AccountType/>
      </UserInfo>
      <UserInfo>
        <DisplayName>Pierre DELAVAISSIERE</DisplayName>
        <AccountId>147</AccountId>
        <AccountType/>
      </UserInfo>
      <UserInfo>
        <DisplayName>Aubrey BAUCK</DisplayName>
        <AccountId>361</AccountId>
        <AccountType/>
      </UserInfo>
      <UserInfo>
        <DisplayName>Jawad Keshawarz</DisplayName>
        <AccountId>64</AccountId>
        <AccountType/>
      </UserInfo>
      <UserInfo>
        <DisplayName>Chiara BUSNELLI</DisplayName>
        <AccountId>1204</AccountId>
        <AccountType/>
      </UserInfo>
      <UserInfo>
        <DisplayName>Dion MCDOUGAL</DisplayName>
        <AccountId>2184</AccountId>
        <AccountType/>
      </UserInfo>
      <UserInfo>
        <DisplayName>Homayoon YOUSOFI</DisplayName>
        <AccountId>227</AccountId>
        <AccountType/>
      </UserInfo>
      <UserInfo>
        <DisplayName>Mohammad AZEMI</DisplayName>
        <AccountId>31</AccountId>
        <AccountType/>
      </UserInfo>
      <UserInfo>
        <DisplayName>Johanna VALDESON</DisplayName>
        <AccountId>197</AccountId>
        <AccountType/>
      </UserInfo>
      <UserInfo>
        <DisplayName>Mirwais QASEMI</DisplayName>
        <AccountId>1112</AccountId>
        <AccountType/>
      </UserInfo>
      <UserInfo>
        <DisplayName>Matteo BOHM</DisplayName>
        <AccountId>2030</AccountId>
        <AccountType/>
      </UserInfo>
      <UserInfo>
        <DisplayName>Maelys CHANUT</DisplayName>
        <AccountId>1712</AccountId>
        <AccountType/>
      </UserInfo>
      <UserInfo>
        <DisplayName>Marta TESTA</DisplayName>
        <AccountId>195</AccountId>
        <AccountType/>
      </UserInfo>
      <UserInfo>
        <DisplayName>Anna PASCALE</DisplayName>
        <AccountId>270</AccountId>
        <AccountType/>
      </UserInfo>
      <UserInfo>
        <DisplayName>Nayana DAS</DisplayName>
        <AccountId>109</AccountId>
        <AccountType/>
      </UserInfo>
      <UserInfo>
        <DisplayName>Johan CORDEL</DisplayName>
        <AccountId>190</AccountId>
        <AccountType/>
      </UserInfo>
      <UserInfo>
        <DisplayName>Renaud ZAMBEAUX</DisplayName>
        <AccountId>235</AccountId>
        <AccountType/>
      </UserInfo>
    </SharedWithUsers>
    <_Flow_SignoffStatus xmlns="30973102-2308-455b-8e1f-b6a90edc3b2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4B5BF8B0F90A143B1A4ACAD04008153" ma:contentTypeVersion="20" ma:contentTypeDescription="Crée un document." ma:contentTypeScope="" ma:versionID="388d70acbe4f384d097e6a5b1c9d9fce">
  <xsd:schema xmlns:xsd="http://www.w3.org/2001/XMLSchema" xmlns:xs="http://www.w3.org/2001/XMLSchema" xmlns:p="http://schemas.microsoft.com/office/2006/metadata/properties" xmlns:ns2="30973102-2308-455b-8e1f-b6a90edc3b23" xmlns:ns3="947c1918-d5ab-48a1-8b61-0d52f2f99fd1" targetNamespace="http://schemas.microsoft.com/office/2006/metadata/properties" ma:root="true" ma:fieldsID="bab2bd2510d13e72c5a30c2fab28e9f7" ns2:_="" ns3:_="">
    <xsd:import namespace="30973102-2308-455b-8e1f-b6a90edc3b23"/>
    <xsd:import namespace="947c1918-d5ab-48a1-8b61-0d52f2f99fd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_x0030_" minOccurs="0"/>
                <xsd:element ref="ns2:MediaServiceObjectDetectorVersions" minOccurs="0"/>
                <xsd:element ref="ns2:_Flow_SignoffStatu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973102-2308-455b-8e1f-b6a90edc3b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alises d’images" ma:readOnly="false" ma:fieldId="{5cf76f15-5ced-4ddc-b409-7134ff3c332f}" ma:taxonomyMulti="true" ma:sspId="4d06f0b5-5743-41f2-90d3-b12c8ffc7f36"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_x0030_" ma:index="21" nillable="true" ma:displayName="0" ma:format="Dropdown" ma:internalName="_x0030_">
      <xsd:simpleType>
        <xsd:restriction base="dms:Text">
          <xsd:maxLength value="255"/>
        </xsd:restriction>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_Flow_SignoffStatus" ma:index="23" nillable="true" ma:displayName="État de validation" ma:internalName="_x00c9_tat_x0020_de_x0020_validation">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47c1918-d5ab-48a1-8b61-0d52f2f99fd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188e4615-245e-43fb-9f95-ccf7d3f125de}" ma:internalName="TaxCatchAll" ma:showField="CatchAllData" ma:web="947c1918-d5ab-48a1-8b61-0d52f2f99fd1">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1CCA19-CF68-4962-BC8D-D746BA993FC7}">
  <ds:schemaRefs>
    <ds:schemaRef ds:uri="http://schemas.microsoft.com/office/2006/metadata/properties"/>
    <ds:schemaRef ds:uri="http://schemas.microsoft.com/office/infopath/2007/PartnerControls"/>
    <ds:schemaRef ds:uri="30973102-2308-455b-8e1f-b6a90edc3b23"/>
    <ds:schemaRef ds:uri="947c1918-d5ab-48a1-8b61-0d52f2f99fd1"/>
  </ds:schemaRefs>
</ds:datastoreItem>
</file>

<file path=customXml/itemProps2.xml><?xml version="1.0" encoding="utf-8"?>
<ds:datastoreItem xmlns:ds="http://schemas.openxmlformats.org/officeDocument/2006/customXml" ds:itemID="{DE7F4416-C755-4EF1-A04E-1CA3F1891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973102-2308-455b-8e1f-b6a90edc3b23"/>
    <ds:schemaRef ds:uri="947c1918-d5ab-48a1-8b61-0d52f2f99f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2A6F31-057C-4A18-9AB0-EB1048C604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README</vt:lpstr>
      <vt:lpstr>Indicators List</vt:lpstr>
      <vt:lpstr>Overview</vt:lpstr>
      <vt:lpstr>Conflict</vt:lpstr>
      <vt:lpstr>Natural Hazards</vt:lpstr>
      <vt:lpstr>Policy&amp;Access</vt:lpstr>
      <vt:lpstr>Displacement</vt:lpstr>
      <vt:lpstr>Disease</vt:lpstr>
      <vt:lpstr>Markets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pierre.delavaissiere</dc:creator>
  <cp:keywords/>
  <dc:description/>
  <cp:lastModifiedBy>Jawad Keshawarz</cp:lastModifiedBy>
  <cp:revision/>
  <dcterms:created xsi:type="dcterms:W3CDTF">2015-06-05T18:17:20Z</dcterms:created>
  <dcterms:modified xsi:type="dcterms:W3CDTF">2024-04-23T11:27:03Z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0x01010064B5BF8B0F90A143B1A4ACAD04008153</vt:lpwstr>
  </property>
</Properties>
</file>